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drawings/drawing2.xml" ContentType="application/vnd.openxmlformats-officedocument.drawing+xml"/>
  <Override PartName="/xl/comments1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66925"/>
  <mc:AlternateContent xmlns:mc="http://schemas.openxmlformats.org/markup-compatibility/2006">
    <mc:Choice Requires="x15">
      <x15ac:absPath xmlns:x15ac="http://schemas.microsoft.com/office/spreadsheetml/2010/11/ac" url="D:\MOBILE DRIVE BKUP - latest 12-17-2024\DATA-RCWA\1-Rapid City Woodworkers Association\3-TOY APPLICATIONS\2025\"/>
    </mc:Choice>
  </mc:AlternateContent>
  <xr:revisionPtr revIDLastSave="0" documentId="8_{8C504715-525C-4CDE-BD45-592D9F7164A5}" xr6:coauthVersionLast="47" xr6:coauthVersionMax="47" xr10:uidLastSave="{00000000-0000-0000-0000-000000000000}"/>
  <bookViews>
    <workbookView xWindow="-108" yWindow="-108" windowWidth="23256" windowHeight="12456" activeTab="3" xr2:uid="{DBF8B259-D029-4938-A33D-05A7F2E9557C}"/>
  </bookViews>
  <sheets>
    <sheet name="Table of Contents" sheetId="53" r:id="rId1"/>
    <sheet name="Source Info" sheetId="23" r:id="rId2"/>
    <sheet name="MANAGEMENT" sheetId="57" r:id="rId3"/>
    <sheet name="2025 -TOY PROGRAM MGT SYS" sheetId="51" r:id="rId4"/>
    <sheet name="TOYS COUNT ITD" sheetId="38" r:id="rId5"/>
    <sheet name="scratchpad" sheetId="62" r:id="rId6"/>
    <sheet name="2024 -TOY PROGRAM MGT SYS" sheetId="1" r:id="rId7"/>
    <sheet name="revised CRITTERS MGT SYS (2024)" sheetId="41" r:id="rId8"/>
    <sheet name="previous CRITTERS MGT SYS" sheetId="34" r:id="rId9"/>
    <sheet name="old LOVE BUG MGT SYS" sheetId="27" r:id="rId10"/>
    <sheet name="GAV MGT SYS" sheetId="30" r:id="rId11"/>
    <sheet name="TOY seeds list" sheetId="33" r:id="rId12"/>
    <sheet name="2022 - Drwg No Sort" sheetId="4" r:id="rId13"/>
    <sheet name="TRACING" sheetId="55" r:id="rId14"/>
    <sheet name="2024 TRACING RECORDS" sheetId="42" r:id="rId15"/>
    <sheet name="Stock for 1 inch toys - 2025" sheetId="54" r:id="rId16"/>
    <sheet name="Tracing Request Forms(15)" sheetId="43" r:id="rId17"/>
    <sheet name="Tracing Request (4)" sheetId="37" r:id="rId18"/>
    <sheet name="Tracing Request (four forms)" sheetId="31" r:id="rId19"/>
    <sheet name="Tracing Request (two forms)" sheetId="32" r:id="rId20"/>
    <sheet name="INVENTORY CONTROL" sheetId="59" r:id="rId21"/>
    <sheet name="INVENTORY LOG SHEET" sheetId="35" r:id="rId22"/>
    <sheet name="New Toys for 2023-24" sheetId="39" r:id="rId23"/>
    <sheet name="AHT" sheetId="21" r:id="rId24"/>
    <sheet name="AHT rev 2" sheetId="60" r:id="rId25"/>
    <sheet name="PARTS" sheetId="56" r:id="rId26"/>
    <sheet name="Parts Fab Workshops (2)" sheetId="61" r:id="rId27"/>
    <sheet name="WHEELS COUNT - Plan - 2021 (2)" sheetId="28" r:id="rId28"/>
    <sheet name="WHEEL PRICING ANALYSIS 2013" sheetId="29" r:id="rId29"/>
    <sheet name="WOOD PARTS INVENTORY 2024" sheetId="44" r:id="rId30"/>
    <sheet name="WHEELS COUNT - Plan - 2024" sheetId="9" r:id="rId31"/>
    <sheet name="DISTRIBUTION DAY" sheetId="58" r:id="rId32"/>
    <sheet name="Toy Count Summary 2025" sheetId="52" r:id="rId33"/>
    <sheet name="2024 Need Dates_Addresses" sheetId="10" r:id="rId34"/>
    <sheet name="Oranizations List" sheetId="13" r:id="rId35"/>
    <sheet name="Distribution Details" sheetId="7" r:id="rId36"/>
    <sheet name="Toy Pick Lists for printing" sheetId="11" r:id="rId37"/>
    <sheet name="LABELS FOR 1ST BOXES" sheetId="16" r:id="rId38"/>
    <sheet name="LABELS FOR XX BOXES - 4" sheetId="50" r:id="rId39"/>
    <sheet name="Pics for Labels" sheetId="47" r:id="rId40"/>
    <sheet name="Order for Toy Picks" sheetId="12" r:id="rId41"/>
    <sheet name="TAGS for TABLES" sheetId="24" r:id="rId42"/>
    <sheet name="Box Counts" sheetId="14" r:id="rId43"/>
    <sheet name="Toy Count Summary 2024" sheetId="8" r:id="rId44"/>
    <sheet name="Delivery Checklist 2024" sheetId="48" r:id="rId45"/>
    <sheet name="Packing Day Checklist" sheetId="19" r:id="rId46"/>
    <sheet name="Packing Day Job Assignments" sheetId="20" r:id="rId47"/>
    <sheet name="2020 Toy Recipients" sheetId="25" r:id="rId48"/>
    <sheet name=" Final Checklist 2023" sheetId="18" r:id="rId49"/>
    <sheet name="Changes caused by Leftovers" sheetId="5" r:id="rId50"/>
    <sheet name="END OF WORKSHEET" sheetId="46" r:id="rId51"/>
  </sheets>
  <definedNames>
    <definedName name="_xlnm._FilterDatabase" localSheetId="12" hidden="1">'2022 - Drwg No Sort'!$F$20:$S$191</definedName>
    <definedName name="_xlnm._FilterDatabase" localSheetId="6" hidden="1">'2024 -TOY PROGRAM MGT SYS'!$G$20:$X$227</definedName>
    <definedName name="_xlnm._FilterDatabase" localSheetId="14" hidden="1">'2024 TRACING RECORDS'!$I$1:$I$196</definedName>
    <definedName name="_xlnm._FilterDatabase" localSheetId="3" hidden="1">'2025 -TOY PROGRAM MGT SYS'!$G$20:$Y$234</definedName>
    <definedName name="_xlnm._FilterDatabase" localSheetId="49" hidden="1">'Changes caused by Leftovers'!$F$20:$S$192</definedName>
    <definedName name="_xlnm._FilterDatabase" localSheetId="9" hidden="1">'old LOVE BUG MGT SYS'!#REF!</definedName>
    <definedName name="_xlnm._FilterDatabase" localSheetId="8" hidden="1">'previous CRITTERS MGT SYS'!$A$20:$O$163</definedName>
    <definedName name="_xlnm._FilterDatabase" localSheetId="7" hidden="1">'revised CRITTERS MGT SYS (2024)'!$A$20:$O$117</definedName>
    <definedName name="_xlnm._FilterDatabase" localSheetId="43" hidden="1">'Toy Count Summary 2024'!#REF!</definedName>
    <definedName name="_xlnm._FilterDatabase" localSheetId="32" hidden="1">'Toy Count Summary 2025'!#REF!</definedName>
    <definedName name="datatable">'Distribution Details'!$A$8:$T$24</definedName>
    <definedName name="_xlnm.Print_Area" localSheetId="12">'2022 - Drwg No Sort'!$B$20:$K$189</definedName>
    <definedName name="_xlnm.Print_Area" localSheetId="33">'2024 Need Dates_Addresses'!$A$1:$H$44</definedName>
    <definedName name="_xlnm.Print_Area" localSheetId="6">'2024 -TOY PROGRAM MGT SYS'!$C$19:$AT$228</definedName>
    <definedName name="_xlnm.Print_Area" localSheetId="14">'2024 TRACING RECORDS'!$B$1:$R$199</definedName>
    <definedName name="_xlnm.Print_Area" localSheetId="3">'2025 -TOY PROGRAM MGT SYS'!$C$19:$AU$235</definedName>
    <definedName name="_xlnm.Print_Area" localSheetId="24">'AHT rev 2'!$A$1:$E$32</definedName>
    <definedName name="_xlnm.Print_Area" localSheetId="42">'Box Counts'!$L$1:$O$33</definedName>
    <definedName name="_xlnm.Print_Area" localSheetId="49">'Changes caused by Leftovers'!$B$20:$W$195</definedName>
    <definedName name="_xlnm.Print_Area" localSheetId="35">'Distribution Details'!$A$1:$AA$54</definedName>
    <definedName name="_xlnm.Print_Area" localSheetId="10">'GAV MGT SYS'!#REF!</definedName>
    <definedName name="_xlnm.Print_Area" localSheetId="37">'LABELS FOR 1ST BOXES'!$A$1:$AE$5</definedName>
    <definedName name="_xlnm.Print_Area" localSheetId="38">'LABELS FOR XX BOXES - 4'!$A$1:$A$9</definedName>
    <definedName name="_xlnm.Print_Area" localSheetId="22">'New Toys for 2023-24'!$B$1:$F$34</definedName>
    <definedName name="_xlnm.Print_Area" localSheetId="40">'Order for Toy Picks'!$Q$1:$T$30</definedName>
    <definedName name="_xlnm.Print_Area" localSheetId="26">'Parts Fab Workshops (2)'!$A$2:$F$83</definedName>
    <definedName name="_xlnm.Print_Area" localSheetId="8">'previous CRITTERS MGT SYS'!$C$19:$M$163</definedName>
    <definedName name="_xlnm.Print_Area" localSheetId="7">'revised CRITTERS MGT SYS (2024)'!$A$19:$M$198</definedName>
    <definedName name="_xlnm.Print_Area" localSheetId="0">'Table of Contents'!$B$1:$G$52</definedName>
    <definedName name="_xlnm.Print_Area" localSheetId="41">'TAGS for TABLES'!$B$1:$B$24</definedName>
    <definedName name="_xlnm.Print_Area" localSheetId="36">'Toy Pick Lists for printing'!$A$1:$AG$26</definedName>
    <definedName name="_xlnm.Print_Area" localSheetId="4">'TOYS COUNT ITD'!$E$1:$H$122</definedName>
    <definedName name="_xlnm.Print_Titles" localSheetId="12">'2022 - Drwg No Sort'!$20:$20</definedName>
    <definedName name="_xlnm.Print_Titles" localSheetId="33">'2024 Need Dates_Addresses'!$1:$1</definedName>
    <definedName name="_xlnm.Print_Titles" localSheetId="6">'2024 -TOY PROGRAM MGT SYS'!$20:$20</definedName>
    <definedName name="_xlnm.Print_Titles" localSheetId="14">'2024 TRACING RECORDS'!$1:$1</definedName>
    <definedName name="_xlnm.Print_Titles" localSheetId="3">'2025 -TOY PROGRAM MGT SYS'!$20:$20</definedName>
    <definedName name="_xlnm.Print_Titles" localSheetId="49">'Changes caused by Leftovers'!$20:$20</definedName>
    <definedName name="_xlnm.Print_Titles" localSheetId="10">'GAV MGT SYS'!#REF!</definedName>
    <definedName name="_xlnm.Print_Titles" localSheetId="26">'Parts Fab Workshops (2)'!$2:$2</definedName>
    <definedName name="_xlnm.Print_Titles" localSheetId="8">'previous CRITTERS MGT SYS'!$20:$20</definedName>
    <definedName name="_xlnm.Print_Titles" localSheetId="7">'revised CRITTERS MGT SYS (2024)'!$20:$20</definedName>
    <definedName name="_xlnm.Print_Titles" localSheetId="0">'Table of Contents'!$2:$2</definedName>
    <definedName name="_xlnm.Print_Titles" localSheetId="43">'Toy Count Summary 2024'!$2:$2</definedName>
    <definedName name="_xlnm.Print_Titles" localSheetId="32">'Toy Count Summary 2025'!$2:$2</definedName>
    <definedName name="_xlnm.Print_Titles" localSheetId="36">'Toy Pick Lists for printing'!$A:$B</definedName>
    <definedName name="_xlnm.Print_Titles" localSheetId="11">'TOY seeds list'!$2:$2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V142" i="51" l="1"/>
  <c r="AU168" i="51"/>
  <c r="AU169" i="51"/>
  <c r="K142" i="51"/>
  <c r="G222" i="62"/>
  <c r="G221" i="62"/>
  <c r="G215" i="62"/>
  <c r="AE235" i="51"/>
  <c r="AF235" i="51"/>
  <c r="AG235" i="51"/>
  <c r="AH235" i="51"/>
  <c r="AI235" i="51"/>
  <c r="AJ235" i="51"/>
  <c r="AK235" i="51"/>
  <c r="AL235" i="51"/>
  <c r="AM235" i="51"/>
  <c r="AN235" i="51"/>
  <c r="AO235" i="51"/>
  <c r="AP235" i="51"/>
  <c r="AQ235" i="51"/>
  <c r="AR235" i="51"/>
  <c r="AS235" i="51"/>
  <c r="AT235" i="51"/>
  <c r="AD235" i="51"/>
  <c r="K226" i="51"/>
  <c r="Z229" i="51"/>
  <c r="V229" i="51"/>
  <c r="F48" i="53"/>
  <c r="F5" i="53"/>
  <c r="F26" i="53"/>
  <c r="F34" i="53"/>
  <c r="F36" i="53"/>
  <c r="F52" i="53"/>
  <c r="F35" i="53"/>
  <c r="F22" i="53"/>
  <c r="F51" i="53"/>
  <c r="F28" i="53"/>
  <c r="F21" i="53"/>
  <c r="F23" i="53"/>
  <c r="F20" i="53"/>
  <c r="F16" i="53"/>
  <c r="F14" i="53"/>
  <c r="F24" i="53"/>
  <c r="F45" i="53"/>
  <c r="F44" i="53"/>
  <c r="F50" i="53"/>
  <c r="F9" i="53"/>
  <c r="F31" i="53"/>
  <c r="F38" i="53"/>
  <c r="F17" i="53"/>
  <c r="F19" i="53"/>
  <c r="F15" i="53"/>
  <c r="F13" i="53"/>
  <c r="F12" i="53"/>
  <c r="F27" i="53"/>
  <c r="F11" i="53"/>
  <c r="F10" i="53"/>
  <c r="F8" i="53"/>
  <c r="F18" i="53"/>
  <c r="F7" i="53"/>
  <c r="F33" i="53"/>
  <c r="F47" i="53"/>
  <c r="F49" i="53"/>
  <c r="F37" i="53"/>
  <c r="F43" i="53"/>
  <c r="F41" i="53"/>
  <c r="F32" i="53"/>
  <c r="F30" i="53"/>
  <c r="F4" i="53"/>
  <c r="U233" i="51"/>
  <c r="J24" i="52"/>
  <c r="J23" i="52"/>
  <c r="J22" i="52"/>
  <c r="J21" i="52"/>
  <c r="J20" i="52"/>
  <c r="J19" i="52"/>
  <c r="J18" i="52"/>
  <c r="J17" i="52"/>
  <c r="J16" i="52"/>
  <c r="J15" i="52"/>
  <c r="J14" i="52"/>
  <c r="J13" i="52"/>
  <c r="J12" i="52"/>
  <c r="J11" i="52"/>
  <c r="J10" i="52"/>
  <c r="J9" i="52"/>
  <c r="J8" i="52"/>
  <c r="J7" i="52"/>
  <c r="J6" i="52"/>
  <c r="J5" i="52"/>
  <c r="J4" i="52"/>
  <c r="J3" i="52"/>
  <c r="AB233" i="51"/>
  <c r="AT233" i="51"/>
  <c r="AS233" i="51"/>
  <c r="AR233" i="51"/>
  <c r="AQ233" i="51"/>
  <c r="AP233" i="51"/>
  <c r="AO233" i="51"/>
  <c r="AN233" i="51"/>
  <c r="AM233" i="51"/>
  <c r="AL233" i="51"/>
  <c r="AK233" i="51"/>
  <c r="AJ233" i="51"/>
  <c r="AI233" i="51"/>
  <c r="AH233" i="51"/>
  <c r="AG233" i="51"/>
  <c r="AF233" i="51"/>
  <c r="AE233" i="51"/>
  <c r="AD233" i="51"/>
  <c r="AD234" i="51" s="1"/>
  <c r="Y233" i="51"/>
  <c r="X233" i="51"/>
  <c r="W233" i="51"/>
  <c r="T233" i="51"/>
  <c r="S233" i="51"/>
  <c r="R233" i="51"/>
  <c r="Q233" i="51"/>
  <c r="P233" i="51"/>
  <c r="O233" i="51"/>
  <c r="N233" i="51"/>
  <c r="J233" i="51"/>
  <c r="AU232" i="51"/>
  <c r="AV231" i="51" s="1"/>
  <c r="AW231" i="51" s="1"/>
  <c r="AC232" i="51"/>
  <c r="V232" i="51"/>
  <c r="Z232" i="51" s="1"/>
  <c r="AA231" i="51" s="1"/>
  <c r="AU231" i="51"/>
  <c r="V231" i="51"/>
  <c r="Z231" i="51" s="1"/>
  <c r="K231" i="51"/>
  <c r="AC231" i="51" s="1"/>
  <c r="F24" i="52" s="1"/>
  <c r="E24" i="52" s="1"/>
  <c r="AU228" i="51"/>
  <c r="AC228" i="51"/>
  <c r="V228" i="51"/>
  <c r="Z228" i="51" s="1"/>
  <c r="AU227" i="51"/>
  <c r="AC227" i="51"/>
  <c r="V227" i="51"/>
  <c r="Z227" i="51" s="1"/>
  <c r="AC226" i="51"/>
  <c r="F23" i="52" s="1"/>
  <c r="E23" i="52" s="1"/>
  <c r="V226" i="51"/>
  <c r="Z226" i="51" s="1"/>
  <c r="L226" i="51"/>
  <c r="AU216" i="51"/>
  <c r="V216" i="51"/>
  <c r="AU215" i="51"/>
  <c r="AC215" i="51"/>
  <c r="V215" i="51"/>
  <c r="Z215" i="51" s="1"/>
  <c r="AU214" i="51"/>
  <c r="AC214" i="51"/>
  <c r="V214" i="51"/>
  <c r="Z214" i="51" s="1"/>
  <c r="AU213" i="51"/>
  <c r="AC213" i="51"/>
  <c r="V213" i="51"/>
  <c r="Z213" i="51" s="1"/>
  <c r="AU212" i="51"/>
  <c r="AC212" i="51"/>
  <c r="V212" i="51"/>
  <c r="Z212" i="51" s="1"/>
  <c r="AU211" i="51"/>
  <c r="AC211" i="51"/>
  <c r="V211" i="51"/>
  <c r="Z211" i="51" s="1"/>
  <c r="AU210" i="51"/>
  <c r="AC210" i="51"/>
  <c r="V210" i="51"/>
  <c r="Z210" i="51" s="1"/>
  <c r="AU209" i="51"/>
  <c r="AC209" i="51"/>
  <c r="V209" i="51"/>
  <c r="Z209" i="51" s="1"/>
  <c r="AU208" i="51"/>
  <c r="AC208" i="51"/>
  <c r="V208" i="51"/>
  <c r="Z208" i="51" s="1"/>
  <c r="AU207" i="51"/>
  <c r="AC207" i="51"/>
  <c r="V207" i="51"/>
  <c r="Z207" i="51" s="1"/>
  <c r="AU206" i="51"/>
  <c r="AC206" i="51"/>
  <c r="V206" i="51"/>
  <c r="Z206" i="51" s="1"/>
  <c r="AU205" i="51"/>
  <c r="AC205" i="51"/>
  <c r="V205" i="51"/>
  <c r="Z205" i="51" s="1"/>
  <c r="V204" i="51"/>
  <c r="Z204" i="51" s="1"/>
  <c r="K204" i="51"/>
  <c r="AC204" i="51" s="1"/>
  <c r="F22" i="52" s="1"/>
  <c r="E22" i="52" s="1"/>
  <c r="AU203" i="51"/>
  <c r="AV202" i="51" s="1"/>
  <c r="AC203" i="51"/>
  <c r="V203" i="51"/>
  <c r="Z203" i="51" s="1"/>
  <c r="AA202" i="51" s="1"/>
  <c r="V202" i="51"/>
  <c r="Z202" i="51" s="1"/>
  <c r="K202" i="51"/>
  <c r="AC202" i="51" s="1"/>
  <c r="F21" i="52" s="1"/>
  <c r="E21" i="52" s="1"/>
  <c r="AU201" i="51"/>
  <c r="AC201" i="51"/>
  <c r="V201" i="51"/>
  <c r="Z201" i="51" s="1"/>
  <c r="AU200" i="51"/>
  <c r="AC200" i="51"/>
  <c r="V200" i="51"/>
  <c r="Z200" i="51" s="1"/>
  <c r="AU199" i="51"/>
  <c r="AC199" i="51"/>
  <c r="V199" i="51"/>
  <c r="Z199" i="51" s="1"/>
  <c r="AU198" i="51"/>
  <c r="AC198" i="51"/>
  <c r="V198" i="51"/>
  <c r="Z198" i="51" s="1"/>
  <c r="V197" i="51"/>
  <c r="Z197" i="51" s="1"/>
  <c r="K197" i="51"/>
  <c r="AC197" i="51" s="1"/>
  <c r="F20" i="52" s="1"/>
  <c r="E20" i="52" s="1"/>
  <c r="AU196" i="51"/>
  <c r="AU195" i="51"/>
  <c r="V195" i="51"/>
  <c r="AU194" i="51"/>
  <c r="AC194" i="51"/>
  <c r="V194" i="51"/>
  <c r="Z194" i="51" s="1"/>
  <c r="AU193" i="51"/>
  <c r="AC193" i="51"/>
  <c r="V193" i="51"/>
  <c r="Z193" i="51" s="1"/>
  <c r="AU192" i="51"/>
  <c r="AC192" i="51"/>
  <c r="V192" i="51"/>
  <c r="Z192" i="51" s="1"/>
  <c r="AU191" i="51"/>
  <c r="AC191" i="51"/>
  <c r="V191" i="51"/>
  <c r="Z191" i="51" s="1"/>
  <c r="AU190" i="51"/>
  <c r="AC190" i="51"/>
  <c r="V190" i="51"/>
  <c r="Z190" i="51" s="1"/>
  <c r="AU189" i="51"/>
  <c r="AC189" i="51"/>
  <c r="V189" i="51"/>
  <c r="Z189" i="51" s="1"/>
  <c r="AU188" i="51"/>
  <c r="AC188" i="51"/>
  <c r="V188" i="51"/>
  <c r="Z188" i="51" s="1"/>
  <c r="AU187" i="51"/>
  <c r="AC187" i="51"/>
  <c r="V187" i="51"/>
  <c r="Z187" i="51" s="1"/>
  <c r="V186" i="51"/>
  <c r="Z186" i="51" s="1"/>
  <c r="K186" i="51"/>
  <c r="AC186" i="51" s="1"/>
  <c r="F19" i="52" s="1"/>
  <c r="E19" i="52" s="1"/>
  <c r="AU185" i="51"/>
  <c r="AC185" i="51"/>
  <c r="V185" i="51"/>
  <c r="Z185" i="51" s="1"/>
  <c r="AU184" i="51"/>
  <c r="AC184" i="51"/>
  <c r="V184" i="51"/>
  <c r="Z184" i="51" s="1"/>
  <c r="AU183" i="51"/>
  <c r="AC183" i="51"/>
  <c r="V183" i="51"/>
  <c r="Z183" i="51" s="1"/>
  <c r="AU182" i="51"/>
  <c r="AC182" i="51"/>
  <c r="V182" i="51"/>
  <c r="Z182" i="51" s="1"/>
  <c r="AU181" i="51"/>
  <c r="AC181" i="51"/>
  <c r="V181" i="51"/>
  <c r="Z181" i="51" s="1"/>
  <c r="AU180" i="51"/>
  <c r="AC180" i="51"/>
  <c r="V180" i="51"/>
  <c r="Z180" i="51" s="1"/>
  <c r="AU179" i="51"/>
  <c r="AC179" i="51"/>
  <c r="V179" i="51"/>
  <c r="Z179" i="51" s="1"/>
  <c r="AU178" i="51"/>
  <c r="AC178" i="51"/>
  <c r="V178" i="51"/>
  <c r="Z178" i="51" s="1"/>
  <c r="AU177" i="51"/>
  <c r="AC177" i="51"/>
  <c r="V177" i="51"/>
  <c r="Z177" i="51" s="1"/>
  <c r="AU176" i="51"/>
  <c r="AC176" i="51"/>
  <c r="V176" i="51"/>
  <c r="Z176" i="51" s="1"/>
  <c r="AU175" i="51"/>
  <c r="AC175" i="51"/>
  <c r="V175" i="51"/>
  <c r="Z175" i="51" s="1"/>
  <c r="AU174" i="51"/>
  <c r="AC174" i="51"/>
  <c r="V174" i="51"/>
  <c r="Z174" i="51" s="1"/>
  <c r="AU173" i="51"/>
  <c r="AC173" i="51"/>
  <c r="V173" i="51"/>
  <c r="Z173" i="51" s="1"/>
  <c r="AU172" i="51"/>
  <c r="AC172" i="51"/>
  <c r="V172" i="51"/>
  <c r="Z172" i="51" s="1"/>
  <c r="AU171" i="51"/>
  <c r="AC171" i="51"/>
  <c r="V171" i="51"/>
  <c r="Z171" i="51" s="1"/>
  <c r="V170" i="51"/>
  <c r="Z170" i="51" s="1"/>
  <c r="K170" i="51"/>
  <c r="AC170" i="51" s="1"/>
  <c r="F18" i="52" s="1"/>
  <c r="E18" i="52" s="1"/>
  <c r="AU167" i="51"/>
  <c r="AU166" i="51"/>
  <c r="AU165" i="51"/>
  <c r="AU164" i="51"/>
  <c r="AU163" i="51"/>
  <c r="AU162" i="51"/>
  <c r="V162" i="51"/>
  <c r="Z162" i="51" s="1"/>
  <c r="AU161" i="51"/>
  <c r="AC161" i="51"/>
  <c r="V161" i="51"/>
  <c r="Z161" i="51" s="1"/>
  <c r="AU160" i="51"/>
  <c r="AC160" i="51"/>
  <c r="V160" i="51"/>
  <c r="Z160" i="51" s="1"/>
  <c r="AU159" i="51"/>
  <c r="AC159" i="51"/>
  <c r="V159" i="51"/>
  <c r="Z159" i="51" s="1"/>
  <c r="AU158" i="51"/>
  <c r="AC158" i="51"/>
  <c r="V158" i="51"/>
  <c r="Z158" i="51" s="1"/>
  <c r="AU157" i="51"/>
  <c r="AC157" i="51"/>
  <c r="V157" i="51"/>
  <c r="Z157" i="51" s="1"/>
  <c r="AU156" i="51"/>
  <c r="AC156" i="51"/>
  <c r="V156" i="51"/>
  <c r="Z156" i="51" s="1"/>
  <c r="AU155" i="51"/>
  <c r="AC155" i="51"/>
  <c r="V155" i="51"/>
  <c r="Z155" i="51" s="1"/>
  <c r="AU154" i="51"/>
  <c r="AC154" i="51"/>
  <c r="V154" i="51"/>
  <c r="Z154" i="51" s="1"/>
  <c r="AU153" i="51"/>
  <c r="AC153" i="51"/>
  <c r="V153" i="51"/>
  <c r="Z153" i="51" s="1"/>
  <c r="AU152" i="51"/>
  <c r="AC152" i="51"/>
  <c r="V152" i="51"/>
  <c r="Z152" i="51" s="1"/>
  <c r="AU151" i="51"/>
  <c r="AC151" i="51"/>
  <c r="V151" i="51"/>
  <c r="Z151" i="51" s="1"/>
  <c r="AU150" i="51"/>
  <c r="AC150" i="51"/>
  <c r="V150" i="51"/>
  <c r="Z150" i="51" s="1"/>
  <c r="AU149" i="51"/>
  <c r="AC149" i="51"/>
  <c r="V149" i="51"/>
  <c r="Z149" i="51" s="1"/>
  <c r="AU148" i="51"/>
  <c r="AC148" i="51"/>
  <c r="V148" i="51"/>
  <c r="AU147" i="51"/>
  <c r="AC147" i="51"/>
  <c r="V147" i="51"/>
  <c r="Z147" i="51" s="1"/>
  <c r="AU146" i="51"/>
  <c r="AC146" i="51"/>
  <c r="V146" i="51"/>
  <c r="Z146" i="51" s="1"/>
  <c r="AU145" i="51"/>
  <c r="AC145" i="51"/>
  <c r="V145" i="51"/>
  <c r="Z145" i="51" s="1"/>
  <c r="AU144" i="51"/>
  <c r="AC144" i="51"/>
  <c r="V144" i="51"/>
  <c r="Z144" i="51" s="1"/>
  <c r="AU143" i="51"/>
  <c r="AC143" i="51"/>
  <c r="V143" i="51"/>
  <c r="Z143" i="51" s="1"/>
  <c r="V142" i="51"/>
  <c r="Z142" i="51" s="1"/>
  <c r="L142" i="51"/>
  <c r="AU141" i="51"/>
  <c r="AC141" i="51"/>
  <c r="V141" i="51"/>
  <c r="Z141" i="51" s="1"/>
  <c r="AU140" i="51"/>
  <c r="AC140" i="51"/>
  <c r="V140" i="51"/>
  <c r="Z140" i="51" s="1"/>
  <c r="AU139" i="51"/>
  <c r="AC139" i="51"/>
  <c r="V139" i="51"/>
  <c r="Z139" i="51" s="1"/>
  <c r="AU138" i="51"/>
  <c r="AC138" i="51"/>
  <c r="V138" i="51"/>
  <c r="Z138" i="51" s="1"/>
  <c r="AU137" i="51"/>
  <c r="AC137" i="51"/>
  <c r="V137" i="51"/>
  <c r="Z137" i="51" s="1"/>
  <c r="V136" i="51"/>
  <c r="Z136" i="51" s="1"/>
  <c r="K136" i="51"/>
  <c r="AC136" i="51" s="1"/>
  <c r="F16" i="52" s="1"/>
  <c r="E16" i="52" s="1"/>
  <c r="AU135" i="51"/>
  <c r="AV134" i="51" s="1"/>
  <c r="AC135" i="51"/>
  <c r="V135" i="51"/>
  <c r="Z135" i="51" s="1"/>
  <c r="AA134" i="51" s="1"/>
  <c r="V134" i="51"/>
  <c r="Z134" i="51" s="1"/>
  <c r="K134" i="51"/>
  <c r="AC134" i="51" s="1"/>
  <c r="F15" i="52" s="1"/>
  <c r="E15" i="52" s="1"/>
  <c r="AU133" i="51"/>
  <c r="AV132" i="51" s="1"/>
  <c r="AC133" i="51"/>
  <c r="V133" i="51"/>
  <c r="Z133" i="51" s="1"/>
  <c r="AA132" i="51" s="1"/>
  <c r="V132" i="51"/>
  <c r="Z132" i="51" s="1"/>
  <c r="K132" i="51"/>
  <c r="AU128" i="51"/>
  <c r="AV127" i="51" s="1"/>
  <c r="AC128" i="51"/>
  <c r="V128" i="51"/>
  <c r="Z128" i="51" s="1"/>
  <c r="AA127" i="51" s="1"/>
  <c r="V127" i="51"/>
  <c r="Z127" i="51" s="1"/>
  <c r="K127" i="51"/>
  <c r="L127" i="51" s="1"/>
  <c r="AU126" i="51"/>
  <c r="AC126" i="51"/>
  <c r="V126" i="51"/>
  <c r="Z126" i="51" s="1"/>
  <c r="AU125" i="51"/>
  <c r="AC125" i="51"/>
  <c r="V125" i="51"/>
  <c r="Z125" i="51" s="1"/>
  <c r="AU124" i="51"/>
  <c r="AC124" i="51"/>
  <c r="V124" i="51"/>
  <c r="Z124" i="51" s="1"/>
  <c r="V123" i="51"/>
  <c r="Z123" i="51" s="1"/>
  <c r="K123" i="51"/>
  <c r="AC123" i="51" s="1"/>
  <c r="F12" i="52" s="1"/>
  <c r="E12" i="52" s="1"/>
  <c r="AU122" i="51"/>
  <c r="AU121" i="51"/>
  <c r="AC121" i="51"/>
  <c r="V121" i="51"/>
  <c r="Z121" i="51" s="1"/>
  <c r="AU120" i="51"/>
  <c r="AC120" i="51"/>
  <c r="V120" i="51"/>
  <c r="Z120" i="51" s="1"/>
  <c r="AU119" i="51"/>
  <c r="AC119" i="51"/>
  <c r="V119" i="51"/>
  <c r="Z119" i="51" s="1"/>
  <c r="AU118" i="51"/>
  <c r="AC118" i="51"/>
  <c r="V118" i="51"/>
  <c r="Z118" i="51" s="1"/>
  <c r="V117" i="51"/>
  <c r="Z117" i="51" s="1"/>
  <c r="K117" i="51"/>
  <c r="L117" i="51" s="1"/>
  <c r="AU116" i="51"/>
  <c r="AC116" i="51"/>
  <c r="V116" i="51"/>
  <c r="Z116" i="51" s="1"/>
  <c r="AU115" i="51"/>
  <c r="AC115" i="51"/>
  <c r="V115" i="51"/>
  <c r="Z115" i="51" s="1"/>
  <c r="AU114" i="51"/>
  <c r="AC114" i="51"/>
  <c r="V114" i="51"/>
  <c r="Z114" i="51" s="1"/>
  <c r="V113" i="51"/>
  <c r="Z113" i="51" s="1"/>
  <c r="K113" i="51"/>
  <c r="L113" i="51" s="1"/>
  <c r="AU112" i="51"/>
  <c r="AC112" i="51"/>
  <c r="V112" i="51"/>
  <c r="Z112" i="51" s="1"/>
  <c r="AU111" i="51"/>
  <c r="AC111" i="51"/>
  <c r="V111" i="51"/>
  <c r="Z111" i="51" s="1"/>
  <c r="AU110" i="51"/>
  <c r="AC110" i="51"/>
  <c r="V110" i="51"/>
  <c r="Z110" i="51" s="1"/>
  <c r="AU109" i="51"/>
  <c r="AC109" i="51"/>
  <c r="V109" i="51"/>
  <c r="Z109" i="51" s="1"/>
  <c r="AU108" i="51"/>
  <c r="AC108" i="51"/>
  <c r="V108" i="51"/>
  <c r="Z108" i="51" s="1"/>
  <c r="AU107" i="51"/>
  <c r="AC107" i="51"/>
  <c r="V107" i="51"/>
  <c r="Z107" i="51" s="1"/>
  <c r="AU106" i="51"/>
  <c r="AC106" i="51"/>
  <c r="V106" i="51"/>
  <c r="Z106" i="51" s="1"/>
  <c r="AU105" i="51"/>
  <c r="AC105" i="51"/>
  <c r="V105" i="51"/>
  <c r="Z105" i="51" s="1"/>
  <c r="AU104" i="51"/>
  <c r="AC104" i="51"/>
  <c r="V104" i="51"/>
  <c r="Z104" i="51" s="1"/>
  <c r="AU103" i="51"/>
  <c r="AC103" i="51"/>
  <c r="V103" i="51"/>
  <c r="Z103" i="51" s="1"/>
  <c r="AU102" i="51"/>
  <c r="AC102" i="51"/>
  <c r="V102" i="51"/>
  <c r="Z102" i="51" s="1"/>
  <c r="AU101" i="51"/>
  <c r="AC101" i="51"/>
  <c r="V101" i="51"/>
  <c r="Z101" i="51" s="1"/>
  <c r="AU100" i="51"/>
  <c r="AC100" i="51"/>
  <c r="V100" i="51"/>
  <c r="Z100" i="51" s="1"/>
  <c r="AU99" i="51"/>
  <c r="AC99" i="51"/>
  <c r="V99" i="51"/>
  <c r="Z99" i="51" s="1"/>
  <c r="AU98" i="51"/>
  <c r="AC98" i="51"/>
  <c r="V98" i="51"/>
  <c r="Z98" i="51" s="1"/>
  <c r="AU97" i="51"/>
  <c r="AC97" i="51"/>
  <c r="V97" i="51"/>
  <c r="Z97" i="51" s="1"/>
  <c r="AU96" i="51"/>
  <c r="AC96" i="51"/>
  <c r="V96" i="51"/>
  <c r="Z96" i="51" s="1"/>
  <c r="AU95" i="51"/>
  <c r="AC95" i="51"/>
  <c r="V95" i="51"/>
  <c r="Z95" i="51" s="1"/>
  <c r="AU94" i="51"/>
  <c r="AC94" i="51"/>
  <c r="V94" i="51"/>
  <c r="Z94" i="51" s="1"/>
  <c r="AU93" i="51"/>
  <c r="AC93" i="51"/>
  <c r="V93" i="51"/>
  <c r="Z93" i="51" s="1"/>
  <c r="V92" i="51"/>
  <c r="Z92" i="51" s="1"/>
  <c r="K92" i="51"/>
  <c r="L92" i="51" s="1"/>
  <c r="AU91" i="51"/>
  <c r="AU90" i="51"/>
  <c r="AU89" i="51"/>
  <c r="AC89" i="51"/>
  <c r="AU88" i="51"/>
  <c r="AC88" i="51"/>
  <c r="V88" i="51"/>
  <c r="Z88" i="51" s="1"/>
  <c r="AU87" i="51"/>
  <c r="AC87" i="51"/>
  <c r="V87" i="51"/>
  <c r="Z87" i="51" s="1"/>
  <c r="AU86" i="51"/>
  <c r="AC86" i="51"/>
  <c r="V86" i="51"/>
  <c r="Z86" i="51" s="1"/>
  <c r="AU84" i="51"/>
  <c r="AC84" i="51"/>
  <c r="V84" i="51"/>
  <c r="Z84" i="51" s="1"/>
  <c r="AU83" i="51"/>
  <c r="AC83" i="51"/>
  <c r="V83" i="51"/>
  <c r="Z83" i="51" s="1"/>
  <c r="AU82" i="51"/>
  <c r="AC82" i="51"/>
  <c r="V82" i="51"/>
  <c r="Z82" i="51" s="1"/>
  <c r="AU81" i="51"/>
  <c r="AC81" i="51"/>
  <c r="V81" i="51"/>
  <c r="Z81" i="51" s="1"/>
  <c r="AU80" i="51"/>
  <c r="AC80" i="51"/>
  <c r="V80" i="51"/>
  <c r="Z80" i="51" s="1"/>
  <c r="AU79" i="51"/>
  <c r="AC79" i="51"/>
  <c r="V79" i="51"/>
  <c r="Z79" i="51" s="1"/>
  <c r="AU78" i="51"/>
  <c r="AC78" i="51"/>
  <c r="V78" i="51"/>
  <c r="Z78" i="51" s="1"/>
  <c r="AU77" i="51"/>
  <c r="AC77" i="51"/>
  <c r="V77" i="51"/>
  <c r="Z77" i="51" s="1"/>
  <c r="AU76" i="51"/>
  <c r="AC76" i="51"/>
  <c r="V76" i="51"/>
  <c r="Z76" i="51" s="1"/>
  <c r="AU75" i="51"/>
  <c r="AC75" i="51"/>
  <c r="V75" i="51"/>
  <c r="Z75" i="51" s="1"/>
  <c r="AU74" i="51"/>
  <c r="AC74" i="51"/>
  <c r="V74" i="51"/>
  <c r="Z74" i="51" s="1"/>
  <c r="AU73" i="51"/>
  <c r="AC73" i="51"/>
  <c r="V73" i="51"/>
  <c r="Z73" i="51" s="1"/>
  <c r="AU72" i="51"/>
  <c r="AC72" i="51"/>
  <c r="V72" i="51"/>
  <c r="Z72" i="51" s="1"/>
  <c r="AU71" i="51"/>
  <c r="AC71" i="51"/>
  <c r="V71" i="51"/>
  <c r="Z71" i="51" s="1"/>
  <c r="AU70" i="51"/>
  <c r="AC70" i="51"/>
  <c r="V70" i="51"/>
  <c r="Z70" i="51" s="1"/>
  <c r="AU69" i="51"/>
  <c r="AC69" i="51"/>
  <c r="V69" i="51"/>
  <c r="Z69" i="51" s="1"/>
  <c r="AU68" i="51"/>
  <c r="AC68" i="51"/>
  <c r="V68" i="51"/>
  <c r="Z68" i="51" s="1"/>
  <c r="V67" i="51"/>
  <c r="Z67" i="51" s="1"/>
  <c r="K67" i="51"/>
  <c r="L67" i="51" s="1"/>
  <c r="AU65" i="51"/>
  <c r="AU64" i="51"/>
  <c r="V64" i="51"/>
  <c r="Z64" i="51" s="1"/>
  <c r="AU63" i="51"/>
  <c r="V63" i="51"/>
  <c r="Z63" i="51" s="1"/>
  <c r="AU62" i="51"/>
  <c r="AC62" i="51"/>
  <c r="V62" i="51"/>
  <c r="Z62" i="51" s="1"/>
  <c r="AU61" i="51"/>
  <c r="AC61" i="51"/>
  <c r="V61" i="51"/>
  <c r="Z61" i="51" s="1"/>
  <c r="AU60" i="51"/>
  <c r="AC60" i="51"/>
  <c r="V60" i="51"/>
  <c r="Z60" i="51" s="1"/>
  <c r="AU59" i="51"/>
  <c r="AC59" i="51"/>
  <c r="V59" i="51"/>
  <c r="Z59" i="51" s="1"/>
  <c r="AU58" i="51"/>
  <c r="AC58" i="51"/>
  <c r="V58" i="51"/>
  <c r="Z58" i="51" s="1"/>
  <c r="AU57" i="51"/>
  <c r="AC57" i="51"/>
  <c r="V57" i="51"/>
  <c r="Z57" i="51" s="1"/>
  <c r="AU56" i="51"/>
  <c r="AC56" i="51"/>
  <c r="V56" i="51"/>
  <c r="Z56" i="51" s="1"/>
  <c r="AU55" i="51"/>
  <c r="AC55" i="51"/>
  <c r="V55" i="51"/>
  <c r="Z55" i="51" s="1"/>
  <c r="AU54" i="51"/>
  <c r="AC54" i="51"/>
  <c r="V54" i="51"/>
  <c r="Z54" i="51" s="1"/>
  <c r="AU53" i="51"/>
  <c r="AC53" i="51"/>
  <c r="V53" i="51"/>
  <c r="Z53" i="51" s="1"/>
  <c r="AU52" i="51"/>
  <c r="AC52" i="51"/>
  <c r="V52" i="51"/>
  <c r="Z52" i="51" s="1"/>
  <c r="BD51" i="51"/>
  <c r="AU51" i="51"/>
  <c r="AC51" i="51"/>
  <c r="V51" i="51"/>
  <c r="Z51" i="51" s="1"/>
  <c r="AU50" i="51"/>
  <c r="AC50" i="51"/>
  <c r="V50" i="51"/>
  <c r="Z50" i="51" s="1"/>
  <c r="AU49" i="51"/>
  <c r="AC49" i="51"/>
  <c r="V49" i="51"/>
  <c r="Z49" i="51" s="1"/>
  <c r="AU48" i="51"/>
  <c r="AC48" i="51"/>
  <c r="V48" i="51"/>
  <c r="Z48" i="51" s="1"/>
  <c r="AU47" i="51"/>
  <c r="AC47" i="51"/>
  <c r="V47" i="51"/>
  <c r="Z47" i="51" s="1"/>
  <c r="V46" i="51"/>
  <c r="Z46" i="51" s="1"/>
  <c r="K46" i="51"/>
  <c r="L46" i="51" s="1"/>
  <c r="AU45" i="51"/>
  <c r="AC45" i="51"/>
  <c r="V45" i="51"/>
  <c r="Z45" i="51" s="1"/>
  <c r="AU43" i="51"/>
  <c r="AC43" i="51"/>
  <c r="V43" i="51"/>
  <c r="Z43" i="51" s="1"/>
  <c r="AU42" i="51"/>
  <c r="AC42" i="51"/>
  <c r="V42" i="51"/>
  <c r="Z42" i="51" s="1"/>
  <c r="AU41" i="51"/>
  <c r="AC41" i="51"/>
  <c r="V41" i="51"/>
  <c r="Z41" i="51" s="1"/>
  <c r="AU40" i="51"/>
  <c r="AC40" i="51"/>
  <c r="V40" i="51"/>
  <c r="Z40" i="51" s="1"/>
  <c r="AU39" i="51"/>
  <c r="AC39" i="51"/>
  <c r="V39" i="51"/>
  <c r="Z39" i="51" s="1"/>
  <c r="AU38" i="51"/>
  <c r="AC38" i="51"/>
  <c r="V38" i="51"/>
  <c r="Z38" i="51" s="1"/>
  <c r="AU37" i="51"/>
  <c r="AC37" i="51"/>
  <c r="V37" i="51"/>
  <c r="Z37" i="51" s="1"/>
  <c r="AU36" i="51"/>
  <c r="AC36" i="51"/>
  <c r="V36" i="51"/>
  <c r="Z36" i="51" s="1"/>
  <c r="AU35" i="51"/>
  <c r="AC35" i="51"/>
  <c r="V35" i="51"/>
  <c r="Z35" i="51" s="1"/>
  <c r="AU34" i="51"/>
  <c r="AC34" i="51"/>
  <c r="V34" i="51"/>
  <c r="Z34" i="51" s="1"/>
  <c r="AU33" i="51"/>
  <c r="AC33" i="51"/>
  <c r="V33" i="51"/>
  <c r="Z33" i="51" s="1"/>
  <c r="AU32" i="51"/>
  <c r="AC32" i="51"/>
  <c r="V32" i="51"/>
  <c r="Z32" i="51" s="1"/>
  <c r="AU31" i="51"/>
  <c r="AC31" i="51"/>
  <c r="V31" i="51"/>
  <c r="Z31" i="51" s="1"/>
  <c r="AU30" i="51"/>
  <c r="AC30" i="51"/>
  <c r="V30" i="51"/>
  <c r="Z30" i="51" s="1"/>
  <c r="V29" i="51"/>
  <c r="Z29" i="51" s="1"/>
  <c r="K29" i="51"/>
  <c r="L29" i="51" s="1"/>
  <c r="AU28" i="51"/>
  <c r="AU27" i="51"/>
  <c r="AA27" i="51"/>
  <c r="V27" i="51"/>
  <c r="Z27" i="51" s="1"/>
  <c r="K26" i="51"/>
  <c r="L27" i="51" s="1"/>
  <c r="AU24" i="51"/>
  <c r="AV23" i="51" s="1"/>
  <c r="AW23" i="51" s="1"/>
  <c r="V24" i="51"/>
  <c r="Z24" i="51" s="1"/>
  <c r="AA23" i="51" s="1"/>
  <c r="V23" i="51"/>
  <c r="Z23" i="51" s="1"/>
  <c r="K23" i="51"/>
  <c r="L23" i="51" s="1"/>
  <c r="AU22" i="51"/>
  <c r="AV21" i="51" s="1"/>
  <c r="H3" i="52" s="1"/>
  <c r="G3" i="52" s="1"/>
  <c r="V22" i="51"/>
  <c r="Z22" i="51" s="1"/>
  <c r="AA21" i="51" s="1"/>
  <c r="B22" i="51"/>
  <c r="B23" i="51" s="1"/>
  <c r="B24" i="51" s="1"/>
  <c r="B26" i="51" s="1"/>
  <c r="B27" i="51" s="1"/>
  <c r="B28" i="51" s="1"/>
  <c r="B29" i="51" s="1"/>
  <c r="B30" i="51" s="1"/>
  <c r="B31" i="51" s="1"/>
  <c r="B32" i="51" s="1"/>
  <c r="B33" i="51" s="1"/>
  <c r="B34" i="51" s="1"/>
  <c r="B35" i="51" s="1"/>
  <c r="B36" i="51" s="1"/>
  <c r="B37" i="51" s="1"/>
  <c r="B38" i="51" s="1"/>
  <c r="B39" i="51" s="1"/>
  <c r="B40" i="51" s="1"/>
  <c r="B41" i="51" s="1"/>
  <c r="B42" i="51" s="1"/>
  <c r="B43" i="51" s="1"/>
  <c r="B44" i="51" s="1"/>
  <c r="B45" i="51" s="1"/>
  <c r="B46" i="51" s="1"/>
  <c r="B47" i="51" s="1"/>
  <c r="B48" i="51" s="1"/>
  <c r="B49" i="51" s="1"/>
  <c r="B50" i="51" s="1"/>
  <c r="B51" i="51" s="1"/>
  <c r="B52" i="51" s="1"/>
  <c r="B53" i="51" s="1"/>
  <c r="B54" i="51" s="1"/>
  <c r="B55" i="51" s="1"/>
  <c r="B56" i="51" s="1"/>
  <c r="B57" i="51" s="1"/>
  <c r="B58" i="51" s="1"/>
  <c r="B59" i="51" s="1"/>
  <c r="B60" i="51" s="1"/>
  <c r="B61" i="51" s="1"/>
  <c r="B62" i="51" s="1"/>
  <c r="B63" i="51" s="1"/>
  <c r="B64" i="51" s="1"/>
  <c r="B65" i="51" s="1"/>
  <c r="B66" i="51" s="1"/>
  <c r="B67" i="51" s="1"/>
  <c r="B68" i="51" s="1"/>
  <c r="B69" i="51" s="1"/>
  <c r="B70" i="51" s="1"/>
  <c r="B71" i="51" s="1"/>
  <c r="B72" i="51" s="1"/>
  <c r="B73" i="51" s="1"/>
  <c r="B74" i="51" s="1"/>
  <c r="B75" i="51" s="1"/>
  <c r="B76" i="51" s="1"/>
  <c r="B77" i="51" s="1"/>
  <c r="B78" i="51" s="1"/>
  <c r="B79" i="51" s="1"/>
  <c r="B80" i="51" s="1"/>
  <c r="B81" i="51" s="1"/>
  <c r="B82" i="51" s="1"/>
  <c r="B83" i="51" s="1"/>
  <c r="B84" i="51" s="1"/>
  <c r="B86" i="51" s="1"/>
  <c r="B87" i="51" s="1"/>
  <c r="B88" i="51" s="1"/>
  <c r="B89" i="51" s="1"/>
  <c r="B92" i="51" s="1"/>
  <c r="B93" i="51" s="1"/>
  <c r="B94" i="51" s="1"/>
  <c r="B95" i="51" s="1"/>
  <c r="B96" i="51" s="1"/>
  <c r="B97" i="51" s="1"/>
  <c r="B98" i="51" s="1"/>
  <c r="B99" i="51" s="1"/>
  <c r="B100" i="51" s="1"/>
  <c r="B101" i="51" s="1"/>
  <c r="B102" i="51" s="1"/>
  <c r="B103" i="51" s="1"/>
  <c r="B104" i="51" s="1"/>
  <c r="B105" i="51" s="1"/>
  <c r="B106" i="51" s="1"/>
  <c r="B107" i="51" s="1"/>
  <c r="B108" i="51" s="1"/>
  <c r="B109" i="51" s="1"/>
  <c r="B110" i="51" s="1"/>
  <c r="B111" i="51" s="1"/>
  <c r="B112" i="51" s="1"/>
  <c r="B113" i="51" s="1"/>
  <c r="B114" i="51" s="1"/>
  <c r="B115" i="51" s="1"/>
  <c r="B116" i="51" s="1"/>
  <c r="B117" i="51" s="1"/>
  <c r="B118" i="51" s="1"/>
  <c r="B119" i="51" s="1"/>
  <c r="B120" i="51" s="1"/>
  <c r="B121" i="51" s="1"/>
  <c r="B122" i="51" s="1"/>
  <c r="B123" i="51" s="1"/>
  <c r="B124" i="51" s="1"/>
  <c r="B125" i="51" s="1"/>
  <c r="B126" i="51" s="1"/>
  <c r="B127" i="51" s="1"/>
  <c r="B128" i="51" s="1"/>
  <c r="B132" i="51" s="1"/>
  <c r="B133" i="51" s="1"/>
  <c r="B134" i="51" s="1"/>
  <c r="B135" i="51" s="1"/>
  <c r="B136" i="51" s="1"/>
  <c r="B137" i="51" s="1"/>
  <c r="B138" i="51" s="1"/>
  <c r="B139" i="51" s="1"/>
  <c r="B140" i="51" s="1"/>
  <c r="B141" i="51" s="1"/>
  <c r="B142" i="51" s="1"/>
  <c r="B143" i="51" s="1"/>
  <c r="B144" i="51" s="1"/>
  <c r="B145" i="51" s="1"/>
  <c r="B146" i="51" s="1"/>
  <c r="B147" i="51" s="1"/>
  <c r="B148" i="51" s="1"/>
  <c r="B149" i="51" s="1"/>
  <c r="B150" i="51" s="1"/>
  <c r="B151" i="51" s="1"/>
  <c r="B152" i="51" s="1"/>
  <c r="B153" i="51" s="1"/>
  <c r="B154" i="51" s="1"/>
  <c r="B155" i="51" s="1"/>
  <c r="B156" i="51" s="1"/>
  <c r="B157" i="51" s="1"/>
  <c r="B158" i="51" s="1"/>
  <c r="B159" i="51" s="1"/>
  <c r="B160" i="51" s="1"/>
  <c r="B161" i="51" s="1"/>
  <c r="B162" i="51" s="1"/>
  <c r="B163" i="51" s="1"/>
  <c r="B164" i="51" s="1"/>
  <c r="B165" i="51" s="1"/>
  <c r="B168" i="51" s="1"/>
  <c r="B170" i="51" s="1"/>
  <c r="B171" i="51" s="1"/>
  <c r="B172" i="51" s="1"/>
  <c r="B173" i="51" s="1"/>
  <c r="B174" i="51" s="1"/>
  <c r="B175" i="51" s="1"/>
  <c r="B176" i="51" s="1"/>
  <c r="B177" i="51" s="1"/>
  <c r="B178" i="51" s="1"/>
  <c r="B179" i="51" s="1"/>
  <c r="B180" i="51" s="1"/>
  <c r="B181" i="51" s="1"/>
  <c r="B182" i="51" s="1"/>
  <c r="B183" i="51" s="1"/>
  <c r="B184" i="51" s="1"/>
  <c r="B185" i="51" s="1"/>
  <c r="B186" i="51" s="1"/>
  <c r="B187" i="51" s="1"/>
  <c r="B188" i="51" s="1"/>
  <c r="B189" i="51" s="1"/>
  <c r="B190" i="51" s="1"/>
  <c r="B191" i="51" s="1"/>
  <c r="B192" i="51" s="1"/>
  <c r="B193" i="51" s="1"/>
  <c r="B194" i="51" s="1"/>
  <c r="B195" i="51" s="1"/>
  <c r="B196" i="51" s="1"/>
  <c r="B197" i="51" s="1"/>
  <c r="B198" i="51" s="1"/>
  <c r="B199" i="51" s="1"/>
  <c r="B200" i="51" s="1"/>
  <c r="B201" i="51" s="1"/>
  <c r="B202" i="51" s="1"/>
  <c r="B203" i="51" s="1"/>
  <c r="B204" i="51" s="1"/>
  <c r="B205" i="51" s="1"/>
  <c r="B206" i="51" s="1"/>
  <c r="B207" i="51" s="1"/>
  <c r="B208" i="51" s="1"/>
  <c r="B209" i="51" s="1"/>
  <c r="B210" i="51" s="1"/>
  <c r="B211" i="51" s="1"/>
  <c r="B212" i="51" s="1"/>
  <c r="B213" i="51" s="1"/>
  <c r="B214" i="51" s="1"/>
  <c r="B215" i="51" s="1"/>
  <c r="B216" i="51" s="1"/>
  <c r="B217" i="51" s="1"/>
  <c r="B218" i="51" s="1"/>
  <c r="B226" i="51" s="1"/>
  <c r="B227" i="51" s="1"/>
  <c r="B228" i="51" s="1"/>
  <c r="B231" i="51" s="1"/>
  <c r="B232" i="51" s="1"/>
  <c r="V21" i="51"/>
  <c r="Z21" i="51" s="1"/>
  <c r="K21" i="51"/>
  <c r="L21" i="51" s="1"/>
  <c r="AF4" i="11"/>
  <c r="AF5" i="11"/>
  <c r="C2" i="10"/>
  <c r="C38" i="7"/>
  <c r="AB38" i="7" s="1"/>
  <c r="D38" i="7"/>
  <c r="AT211" i="1"/>
  <c r="AT162" i="1"/>
  <c r="AT163" i="1"/>
  <c r="C4" i="11"/>
  <c r="C26" i="11" s="1"/>
  <c r="D4" i="11"/>
  <c r="E4" i="11"/>
  <c r="F4" i="11"/>
  <c r="G4" i="11"/>
  <c r="G26" i="11" s="1"/>
  <c r="H4" i="11"/>
  <c r="I4" i="11"/>
  <c r="J4" i="11"/>
  <c r="K4" i="11"/>
  <c r="L4" i="11"/>
  <c r="L26" i="11" s="1"/>
  <c r="M4" i="11"/>
  <c r="N4" i="11"/>
  <c r="O4" i="11"/>
  <c r="P4" i="11"/>
  <c r="Q4" i="11"/>
  <c r="R4" i="11"/>
  <c r="S4" i="11"/>
  <c r="T4" i="11"/>
  <c r="U4" i="11"/>
  <c r="V4" i="11"/>
  <c r="W4" i="11"/>
  <c r="X4" i="11"/>
  <c r="Y4" i="11"/>
  <c r="Z4" i="11"/>
  <c r="AA4" i="11"/>
  <c r="AB4" i="11"/>
  <c r="AC4" i="11"/>
  <c r="AD4" i="11"/>
  <c r="AD26" i="11" s="1"/>
  <c r="AE4" i="11"/>
  <c r="AG4" i="11"/>
  <c r="C5" i="11"/>
  <c r="D5" i="11"/>
  <c r="E5" i="11"/>
  <c r="F5" i="11"/>
  <c r="G5" i="11"/>
  <c r="H5" i="11"/>
  <c r="I5" i="11"/>
  <c r="J5" i="11"/>
  <c r="K5" i="11"/>
  <c r="L5" i="11"/>
  <c r="M5" i="11"/>
  <c r="N5" i="11"/>
  <c r="O5" i="11"/>
  <c r="P5" i="11"/>
  <c r="Q5" i="11"/>
  <c r="R5" i="11"/>
  <c r="S5" i="11"/>
  <c r="T5" i="11"/>
  <c r="U5" i="11"/>
  <c r="U26" i="11" s="1"/>
  <c r="V5" i="11"/>
  <c r="W5" i="11"/>
  <c r="X5" i="11"/>
  <c r="Y5" i="11"/>
  <c r="Z5" i="11"/>
  <c r="AA5" i="11"/>
  <c r="AB5" i="11"/>
  <c r="AC5" i="11"/>
  <c r="AD5" i="11"/>
  <c r="AE5" i="11"/>
  <c r="AG5" i="11"/>
  <c r="C6" i="11"/>
  <c r="D6" i="11"/>
  <c r="E6" i="11"/>
  <c r="F6" i="11"/>
  <c r="G6" i="11"/>
  <c r="H6" i="11"/>
  <c r="I6" i="11"/>
  <c r="J6" i="11"/>
  <c r="K6" i="11"/>
  <c r="L6" i="11"/>
  <c r="M6" i="11"/>
  <c r="N6" i="11"/>
  <c r="O6" i="11"/>
  <c r="P6" i="11"/>
  <c r="Q6" i="11"/>
  <c r="R6" i="11"/>
  <c r="S6" i="11"/>
  <c r="T6" i="11"/>
  <c r="U6" i="11"/>
  <c r="V6" i="11"/>
  <c r="W6" i="11"/>
  <c r="X6" i="11"/>
  <c r="Y6" i="11"/>
  <c r="Z6" i="11"/>
  <c r="AA6" i="11"/>
  <c r="AB6" i="11"/>
  <c r="AC6" i="11"/>
  <c r="AD6" i="11"/>
  <c r="AE6" i="11"/>
  <c r="AF6" i="11"/>
  <c r="AG6" i="11"/>
  <c r="C7" i="11"/>
  <c r="D7" i="11"/>
  <c r="E7" i="11"/>
  <c r="F7" i="11"/>
  <c r="G7" i="11"/>
  <c r="H7" i="11"/>
  <c r="H26" i="11" s="1"/>
  <c r="I7" i="11"/>
  <c r="I26" i="11" s="1"/>
  <c r="J7" i="11"/>
  <c r="K7" i="11"/>
  <c r="L7" i="11"/>
  <c r="M7" i="11"/>
  <c r="N7" i="11"/>
  <c r="O7" i="11"/>
  <c r="P7" i="11"/>
  <c r="Q7" i="11"/>
  <c r="R7" i="11"/>
  <c r="S7" i="11"/>
  <c r="T7" i="11"/>
  <c r="U7" i="11"/>
  <c r="V7" i="11"/>
  <c r="W7" i="11"/>
  <c r="X7" i="11"/>
  <c r="Y7" i="11"/>
  <c r="Z7" i="11"/>
  <c r="Z26" i="11" s="1"/>
  <c r="AA7" i="11"/>
  <c r="AB7" i="11"/>
  <c r="AC7" i="11"/>
  <c r="AD7" i="11"/>
  <c r="AE7" i="11"/>
  <c r="AF7" i="11"/>
  <c r="AG7" i="11"/>
  <c r="C8" i="11"/>
  <c r="D8" i="11"/>
  <c r="E8" i="11"/>
  <c r="F8" i="11"/>
  <c r="G8" i="11"/>
  <c r="H8" i="11"/>
  <c r="I8" i="11"/>
  <c r="J8" i="11"/>
  <c r="K8" i="11"/>
  <c r="L8" i="11"/>
  <c r="M8" i="11"/>
  <c r="N8" i="11"/>
  <c r="O8" i="11"/>
  <c r="P8" i="11"/>
  <c r="Q8" i="11"/>
  <c r="R8" i="11"/>
  <c r="S8" i="11"/>
  <c r="T8" i="11"/>
  <c r="U8" i="11"/>
  <c r="V8" i="11"/>
  <c r="W8" i="11"/>
  <c r="X8" i="11"/>
  <c r="Y8" i="11"/>
  <c r="Z8" i="11"/>
  <c r="AA8" i="11"/>
  <c r="AB8" i="11"/>
  <c r="AC8" i="11"/>
  <c r="AD8" i="11"/>
  <c r="AE8" i="11"/>
  <c r="AF8" i="11"/>
  <c r="AG8" i="11"/>
  <c r="C9" i="11"/>
  <c r="D9" i="11"/>
  <c r="E9" i="11"/>
  <c r="F9" i="11"/>
  <c r="G9" i="11"/>
  <c r="H9" i="11"/>
  <c r="I9" i="11"/>
  <c r="J9" i="11"/>
  <c r="K9" i="11"/>
  <c r="L9" i="11"/>
  <c r="M9" i="11"/>
  <c r="N9" i="11"/>
  <c r="O9" i="11"/>
  <c r="P9" i="11"/>
  <c r="Q9" i="11"/>
  <c r="R9" i="11"/>
  <c r="S9" i="11"/>
  <c r="T9" i="11"/>
  <c r="U9" i="11"/>
  <c r="V9" i="11"/>
  <c r="W9" i="11"/>
  <c r="X9" i="11"/>
  <c r="Y9" i="11"/>
  <c r="Z9" i="11"/>
  <c r="AA9" i="11"/>
  <c r="AB9" i="11"/>
  <c r="AC9" i="11"/>
  <c r="AD9" i="11"/>
  <c r="AE9" i="11"/>
  <c r="AF9" i="11"/>
  <c r="AG9" i="11"/>
  <c r="C10" i="11"/>
  <c r="D10" i="11"/>
  <c r="E10" i="11"/>
  <c r="F10" i="11"/>
  <c r="G10" i="11"/>
  <c r="H10" i="11"/>
  <c r="I10" i="11"/>
  <c r="J10" i="11"/>
  <c r="K10" i="11"/>
  <c r="L10" i="11"/>
  <c r="M10" i="11"/>
  <c r="N10" i="11"/>
  <c r="O10" i="11"/>
  <c r="P10" i="11"/>
  <c r="Q10" i="11"/>
  <c r="R10" i="11"/>
  <c r="S10" i="11"/>
  <c r="T10" i="11"/>
  <c r="U10" i="11"/>
  <c r="V10" i="11"/>
  <c r="W10" i="11"/>
  <c r="X10" i="11"/>
  <c r="Y10" i="11"/>
  <c r="Z10" i="11"/>
  <c r="AA10" i="11"/>
  <c r="AB10" i="11"/>
  <c r="AC10" i="11"/>
  <c r="AD10" i="11"/>
  <c r="AE10" i="11"/>
  <c r="AF10" i="11"/>
  <c r="AG10" i="11"/>
  <c r="C11" i="11"/>
  <c r="D11" i="11"/>
  <c r="E11" i="11"/>
  <c r="E26" i="11" s="1"/>
  <c r="F11" i="11"/>
  <c r="G11" i="11"/>
  <c r="H11" i="11"/>
  <c r="I11" i="11"/>
  <c r="J11" i="11"/>
  <c r="K11" i="11"/>
  <c r="L11" i="11"/>
  <c r="M11" i="11"/>
  <c r="N11" i="11"/>
  <c r="O11" i="11"/>
  <c r="P11" i="11"/>
  <c r="Q11" i="11"/>
  <c r="R11" i="11"/>
  <c r="S11" i="11"/>
  <c r="T11" i="11"/>
  <c r="U11" i="11"/>
  <c r="V11" i="11"/>
  <c r="W11" i="11"/>
  <c r="X11" i="11"/>
  <c r="Y11" i="11"/>
  <c r="Z11" i="11"/>
  <c r="AA11" i="11"/>
  <c r="AB11" i="11"/>
  <c r="AC11" i="11"/>
  <c r="AD11" i="11"/>
  <c r="AE11" i="11"/>
  <c r="AF11" i="11"/>
  <c r="AG11" i="11"/>
  <c r="C12" i="11"/>
  <c r="D12" i="11"/>
  <c r="E12" i="11"/>
  <c r="F12" i="11"/>
  <c r="G12" i="11"/>
  <c r="H12" i="11"/>
  <c r="I12" i="11"/>
  <c r="J12" i="11"/>
  <c r="K12" i="11"/>
  <c r="L12" i="11"/>
  <c r="M12" i="11"/>
  <c r="N12" i="11"/>
  <c r="O12" i="11"/>
  <c r="P12" i="11"/>
  <c r="Q12" i="11"/>
  <c r="R12" i="11"/>
  <c r="S12" i="11"/>
  <c r="T12" i="11"/>
  <c r="U12" i="11"/>
  <c r="V12" i="11"/>
  <c r="W12" i="11"/>
  <c r="X12" i="11"/>
  <c r="Y12" i="11"/>
  <c r="Z12" i="11"/>
  <c r="AA12" i="11"/>
  <c r="AB12" i="11"/>
  <c r="AC12" i="11"/>
  <c r="AD12" i="11"/>
  <c r="AE12" i="11"/>
  <c r="AF12" i="11"/>
  <c r="AG12" i="11"/>
  <c r="C13" i="11"/>
  <c r="D13" i="11"/>
  <c r="E13" i="11"/>
  <c r="F13" i="11"/>
  <c r="G13" i="11"/>
  <c r="H13" i="11"/>
  <c r="I13" i="11"/>
  <c r="J13" i="11"/>
  <c r="K13" i="11"/>
  <c r="L13" i="11"/>
  <c r="M13" i="11"/>
  <c r="N13" i="11"/>
  <c r="O13" i="11"/>
  <c r="P13" i="11"/>
  <c r="Q13" i="11"/>
  <c r="R13" i="11"/>
  <c r="S13" i="11"/>
  <c r="T13" i="11"/>
  <c r="U13" i="11"/>
  <c r="V13" i="11"/>
  <c r="W13" i="11"/>
  <c r="X13" i="11"/>
  <c r="Y13" i="11"/>
  <c r="Z13" i="11"/>
  <c r="AA13" i="11"/>
  <c r="AB13" i="11"/>
  <c r="AC13" i="11"/>
  <c r="AD13" i="11"/>
  <c r="AE13" i="11"/>
  <c r="AF13" i="11"/>
  <c r="AG13" i="11"/>
  <c r="C14" i="11"/>
  <c r="D14" i="11"/>
  <c r="E14" i="11"/>
  <c r="F14" i="11"/>
  <c r="G14" i="11"/>
  <c r="H14" i="11"/>
  <c r="I14" i="11"/>
  <c r="J14" i="11"/>
  <c r="K14" i="11"/>
  <c r="L14" i="11"/>
  <c r="M14" i="11"/>
  <c r="N14" i="11"/>
  <c r="O14" i="11"/>
  <c r="P14" i="11"/>
  <c r="Q14" i="11"/>
  <c r="R14" i="11"/>
  <c r="S14" i="11"/>
  <c r="T14" i="11"/>
  <c r="U14" i="11"/>
  <c r="V14" i="11"/>
  <c r="W14" i="11"/>
  <c r="X14" i="11"/>
  <c r="Y14" i="11"/>
  <c r="Z14" i="11"/>
  <c r="AA14" i="11"/>
  <c r="AB14" i="11"/>
  <c r="AC14" i="11"/>
  <c r="AD14" i="11"/>
  <c r="AE14" i="11"/>
  <c r="AF14" i="11"/>
  <c r="AG14" i="11"/>
  <c r="C15" i="11"/>
  <c r="D15" i="11"/>
  <c r="E15" i="11"/>
  <c r="F15" i="11"/>
  <c r="G15" i="11"/>
  <c r="H15" i="11"/>
  <c r="I15" i="11"/>
  <c r="J15" i="11"/>
  <c r="K15" i="11"/>
  <c r="L15" i="11"/>
  <c r="M15" i="11"/>
  <c r="N15" i="11"/>
  <c r="O15" i="11"/>
  <c r="P15" i="11"/>
  <c r="Q15" i="11"/>
  <c r="R15" i="11"/>
  <c r="S15" i="11"/>
  <c r="T15" i="11"/>
  <c r="U15" i="11"/>
  <c r="V15" i="11"/>
  <c r="W15" i="11"/>
  <c r="X15" i="11"/>
  <c r="Y15" i="11"/>
  <c r="Z15" i="11"/>
  <c r="AA15" i="11"/>
  <c r="AB15" i="11"/>
  <c r="AC15" i="11"/>
  <c r="AD15" i="11"/>
  <c r="AE15" i="11"/>
  <c r="AF15" i="11"/>
  <c r="AG15" i="11"/>
  <c r="C16" i="11"/>
  <c r="D16" i="11"/>
  <c r="E16" i="11"/>
  <c r="F16" i="11"/>
  <c r="G16" i="11"/>
  <c r="H16" i="11"/>
  <c r="I16" i="11"/>
  <c r="J16" i="11"/>
  <c r="K16" i="11"/>
  <c r="L16" i="11"/>
  <c r="M16" i="11"/>
  <c r="N16" i="11"/>
  <c r="O16" i="11"/>
  <c r="P16" i="11"/>
  <c r="Q16" i="11"/>
  <c r="R16" i="11"/>
  <c r="S16" i="11"/>
  <c r="T16" i="11"/>
  <c r="U16" i="11"/>
  <c r="V16" i="11"/>
  <c r="W16" i="11"/>
  <c r="X16" i="11"/>
  <c r="Y16" i="11"/>
  <c r="Z16" i="11"/>
  <c r="AA16" i="11"/>
  <c r="AB16" i="11"/>
  <c r="AC16" i="11"/>
  <c r="AD16" i="11"/>
  <c r="AE16" i="11"/>
  <c r="AF16" i="11"/>
  <c r="AG16" i="11"/>
  <c r="C17" i="11"/>
  <c r="D17" i="11"/>
  <c r="E17" i="11"/>
  <c r="F17" i="11"/>
  <c r="G17" i="11"/>
  <c r="H17" i="11"/>
  <c r="I17" i="11"/>
  <c r="J17" i="11"/>
  <c r="K17" i="11"/>
  <c r="L17" i="11"/>
  <c r="M17" i="11"/>
  <c r="N17" i="11"/>
  <c r="O17" i="11"/>
  <c r="P17" i="11"/>
  <c r="Q17" i="11"/>
  <c r="R17" i="11"/>
  <c r="S17" i="11"/>
  <c r="T17" i="11"/>
  <c r="U17" i="11"/>
  <c r="V17" i="11"/>
  <c r="W17" i="11"/>
  <c r="X17" i="11"/>
  <c r="Y17" i="11"/>
  <c r="Z17" i="11"/>
  <c r="AA17" i="11"/>
  <c r="AB17" i="11"/>
  <c r="AC17" i="11"/>
  <c r="AD17" i="11"/>
  <c r="AE17" i="11"/>
  <c r="AF17" i="11"/>
  <c r="AG17" i="11"/>
  <c r="C18" i="11"/>
  <c r="D18" i="11"/>
  <c r="E18" i="11"/>
  <c r="F18" i="11"/>
  <c r="G18" i="11"/>
  <c r="H18" i="11"/>
  <c r="I18" i="11"/>
  <c r="J18" i="11"/>
  <c r="K18" i="11"/>
  <c r="L18" i="11"/>
  <c r="M18" i="11"/>
  <c r="N18" i="11"/>
  <c r="O18" i="11"/>
  <c r="P18" i="11"/>
  <c r="Q18" i="11"/>
  <c r="R18" i="11"/>
  <c r="S18" i="11"/>
  <c r="T18" i="11"/>
  <c r="U18" i="11"/>
  <c r="V18" i="11"/>
  <c r="W18" i="11"/>
  <c r="X18" i="11"/>
  <c r="Y18" i="11"/>
  <c r="Z18" i="11"/>
  <c r="AA18" i="11"/>
  <c r="AB18" i="11"/>
  <c r="AC18" i="11"/>
  <c r="AD18" i="11"/>
  <c r="AE18" i="11"/>
  <c r="AF18" i="11"/>
  <c r="AG18" i="11"/>
  <c r="C19" i="11"/>
  <c r="D19" i="11"/>
  <c r="E19" i="11"/>
  <c r="F19" i="11"/>
  <c r="G19" i="11"/>
  <c r="H19" i="11"/>
  <c r="I19" i="11"/>
  <c r="J19" i="11"/>
  <c r="K19" i="11"/>
  <c r="L19" i="11"/>
  <c r="M19" i="11"/>
  <c r="N19" i="11"/>
  <c r="O19" i="11"/>
  <c r="P19" i="11"/>
  <c r="Q19" i="11"/>
  <c r="R19" i="11"/>
  <c r="S19" i="11"/>
  <c r="T19" i="11"/>
  <c r="U19" i="11"/>
  <c r="V19" i="11"/>
  <c r="W19" i="11"/>
  <c r="X19" i="11"/>
  <c r="Y19" i="11"/>
  <c r="Z19" i="11"/>
  <c r="AA19" i="11"/>
  <c r="AB19" i="11"/>
  <c r="AC19" i="11"/>
  <c r="AD19" i="11"/>
  <c r="AE19" i="11"/>
  <c r="AF19" i="11"/>
  <c r="AG19" i="11"/>
  <c r="C20" i="11"/>
  <c r="D20" i="11"/>
  <c r="E20" i="11"/>
  <c r="F20" i="11"/>
  <c r="G20" i="11"/>
  <c r="H20" i="11"/>
  <c r="I20" i="11"/>
  <c r="J20" i="11"/>
  <c r="K20" i="11"/>
  <c r="L20" i="11"/>
  <c r="M20" i="11"/>
  <c r="N20" i="11"/>
  <c r="O20" i="11"/>
  <c r="P20" i="11"/>
  <c r="Q20" i="11"/>
  <c r="R20" i="11"/>
  <c r="S20" i="11"/>
  <c r="T20" i="11"/>
  <c r="U20" i="11"/>
  <c r="V20" i="11"/>
  <c r="W20" i="11"/>
  <c r="X20" i="11"/>
  <c r="Y20" i="11"/>
  <c r="Z20" i="11"/>
  <c r="AA20" i="11"/>
  <c r="AB20" i="11"/>
  <c r="AC20" i="11"/>
  <c r="AD20" i="11"/>
  <c r="AE20" i="11"/>
  <c r="AF20" i="11"/>
  <c r="AG20" i="11"/>
  <c r="C21" i="11"/>
  <c r="D21" i="11"/>
  <c r="E21" i="11"/>
  <c r="F21" i="11"/>
  <c r="G21" i="11"/>
  <c r="H21" i="11"/>
  <c r="I21" i="11"/>
  <c r="J21" i="11"/>
  <c r="K21" i="11"/>
  <c r="L21" i="11"/>
  <c r="M21" i="11"/>
  <c r="N21" i="11"/>
  <c r="O21" i="11"/>
  <c r="P21" i="11"/>
  <c r="Q21" i="11"/>
  <c r="R21" i="11"/>
  <c r="S21" i="11"/>
  <c r="T21" i="11"/>
  <c r="U21" i="11"/>
  <c r="V21" i="11"/>
  <c r="W21" i="11"/>
  <c r="X21" i="11"/>
  <c r="Y21" i="11"/>
  <c r="Z21" i="11"/>
  <c r="AA21" i="11"/>
  <c r="AB21" i="11"/>
  <c r="AC21" i="11"/>
  <c r="AD21" i="11"/>
  <c r="AE21" i="11"/>
  <c r="AF21" i="11"/>
  <c r="AG21" i="11"/>
  <c r="C22" i="11"/>
  <c r="D22" i="11"/>
  <c r="E22" i="11"/>
  <c r="F22" i="11"/>
  <c r="G22" i="11"/>
  <c r="H22" i="11"/>
  <c r="I22" i="11"/>
  <c r="J22" i="11"/>
  <c r="K22" i="11"/>
  <c r="L22" i="11"/>
  <c r="M22" i="11"/>
  <c r="N22" i="11"/>
  <c r="O22" i="11"/>
  <c r="P22" i="11"/>
  <c r="Q22" i="11"/>
  <c r="R22" i="11"/>
  <c r="S22" i="11"/>
  <c r="T22" i="11"/>
  <c r="U22" i="11"/>
  <c r="V22" i="11"/>
  <c r="W22" i="11"/>
  <c r="X22" i="11"/>
  <c r="Y22" i="11"/>
  <c r="Z22" i="11"/>
  <c r="AA22" i="11"/>
  <c r="AB22" i="11"/>
  <c r="AC22" i="11"/>
  <c r="AD22" i="11"/>
  <c r="AE22" i="11"/>
  <c r="AF22" i="11"/>
  <c r="AG22" i="11"/>
  <c r="C23" i="11"/>
  <c r="D23" i="11"/>
  <c r="E23" i="11"/>
  <c r="F23" i="11"/>
  <c r="G23" i="11"/>
  <c r="H23" i="11"/>
  <c r="I23" i="11"/>
  <c r="J23" i="11"/>
  <c r="K23" i="11"/>
  <c r="L23" i="11"/>
  <c r="M23" i="11"/>
  <c r="N23" i="11"/>
  <c r="O23" i="11"/>
  <c r="P23" i="11"/>
  <c r="Q23" i="11"/>
  <c r="R23" i="11"/>
  <c r="S23" i="11"/>
  <c r="T23" i="11"/>
  <c r="U23" i="11"/>
  <c r="V23" i="11"/>
  <c r="W23" i="11"/>
  <c r="X23" i="11"/>
  <c r="Y23" i="11"/>
  <c r="Z23" i="11"/>
  <c r="AA23" i="11"/>
  <c r="AB23" i="11"/>
  <c r="AC23" i="11"/>
  <c r="AD23" i="11"/>
  <c r="AE23" i="11"/>
  <c r="AF23" i="11"/>
  <c r="AG23" i="11"/>
  <c r="C24" i="11"/>
  <c r="D24" i="11"/>
  <c r="E24" i="11"/>
  <c r="F24" i="11"/>
  <c r="G24" i="11"/>
  <c r="H24" i="11"/>
  <c r="I24" i="11"/>
  <c r="J24" i="11"/>
  <c r="J26" i="11" s="1"/>
  <c r="K24" i="11"/>
  <c r="L24" i="11"/>
  <c r="M24" i="11"/>
  <c r="N24" i="11"/>
  <c r="O24" i="11"/>
  <c r="P24" i="11"/>
  <c r="Q24" i="11"/>
  <c r="R24" i="11"/>
  <c r="S24" i="11"/>
  <c r="T24" i="11"/>
  <c r="U24" i="11"/>
  <c r="V24" i="11"/>
  <c r="W24" i="11"/>
  <c r="X24" i="11"/>
  <c r="Y24" i="11"/>
  <c r="Z24" i="11"/>
  <c r="AA24" i="11"/>
  <c r="AB24" i="11"/>
  <c r="AC24" i="11"/>
  <c r="AD24" i="11"/>
  <c r="AE24" i="11"/>
  <c r="AF24" i="11"/>
  <c r="AG24" i="11"/>
  <c r="C25" i="11"/>
  <c r="D25" i="11"/>
  <c r="E25" i="11"/>
  <c r="F25" i="11"/>
  <c r="G25" i="11"/>
  <c r="H25" i="11"/>
  <c r="I25" i="11"/>
  <c r="J25" i="11"/>
  <c r="K25" i="11"/>
  <c r="L25" i="11"/>
  <c r="M25" i="11"/>
  <c r="N25" i="11"/>
  <c r="O25" i="11"/>
  <c r="P25" i="11"/>
  <c r="Q25" i="11"/>
  <c r="R25" i="11"/>
  <c r="S25" i="11"/>
  <c r="T25" i="11"/>
  <c r="U25" i="11"/>
  <c r="V25" i="11"/>
  <c r="W25" i="11"/>
  <c r="X25" i="11"/>
  <c r="Y25" i="11"/>
  <c r="Z25" i="11"/>
  <c r="AA25" i="11"/>
  <c r="AB25" i="11"/>
  <c r="AC25" i="11"/>
  <c r="AD25" i="11"/>
  <c r="AE25" i="11"/>
  <c r="AF25" i="11"/>
  <c r="AG25" i="11"/>
  <c r="K26" i="11"/>
  <c r="AB39" i="7"/>
  <c r="AA39" i="7"/>
  <c r="C39" i="7"/>
  <c r="D39" i="7"/>
  <c r="F157" i="38"/>
  <c r="L36" i="38" s="1"/>
  <c r="AT224" i="1"/>
  <c r="AT144" i="1"/>
  <c r="AS226" i="1"/>
  <c r="AT121" i="1"/>
  <c r="K116" i="1"/>
  <c r="K26" i="1"/>
  <c r="L27" i="1" s="1"/>
  <c r="Z27" i="1"/>
  <c r="K67" i="1"/>
  <c r="L67" i="1" s="1"/>
  <c r="AT89" i="1"/>
  <c r="AT28" i="1"/>
  <c r="AT190" i="1"/>
  <c r="AT90" i="1"/>
  <c r="O6" i="9"/>
  <c r="T31" i="9"/>
  <c r="Y31" i="9"/>
  <c r="Q31" i="9"/>
  <c r="C18" i="9"/>
  <c r="R18" i="9" s="1"/>
  <c r="C19" i="9"/>
  <c r="C20" i="9"/>
  <c r="R20" i="9" s="1"/>
  <c r="C21" i="9"/>
  <c r="C17" i="9"/>
  <c r="S17" i="9" s="1"/>
  <c r="S31" i="9" s="1"/>
  <c r="AB144" i="1"/>
  <c r="U144" i="1"/>
  <c r="M198" i="41"/>
  <c r="N166" i="42"/>
  <c r="O166" i="42"/>
  <c r="Q198" i="42"/>
  <c r="P166" i="42"/>
  <c r="M166" i="42"/>
  <c r="L159" i="42"/>
  <c r="L152" i="42"/>
  <c r="L151" i="42"/>
  <c r="L148" i="42"/>
  <c r="L138" i="42"/>
  <c r="K137" i="42"/>
  <c r="K136" i="42"/>
  <c r="L135" i="42"/>
  <c r="K134" i="42"/>
  <c r="L133" i="42"/>
  <c r="L132" i="42"/>
  <c r="K131" i="42"/>
  <c r="L130" i="42"/>
  <c r="K128" i="42"/>
  <c r="K126" i="42"/>
  <c r="K124" i="42"/>
  <c r="K116" i="42"/>
  <c r="K111" i="42"/>
  <c r="L105" i="42"/>
  <c r="K104" i="42"/>
  <c r="K103" i="42"/>
  <c r="K101" i="42"/>
  <c r="L100" i="42"/>
  <c r="L99" i="42"/>
  <c r="K97" i="42"/>
  <c r="K96" i="42"/>
  <c r="L15" i="42"/>
  <c r="L16" i="42"/>
  <c r="L17" i="42"/>
  <c r="L18" i="42"/>
  <c r="L14" i="42"/>
  <c r="L9" i="42"/>
  <c r="L8" i="42"/>
  <c r="L7" i="42"/>
  <c r="L6" i="42"/>
  <c r="L5" i="42"/>
  <c r="N197" i="41"/>
  <c r="N196" i="41"/>
  <c r="N195" i="41"/>
  <c r="N194" i="41"/>
  <c r="N193" i="41"/>
  <c r="N192" i="41"/>
  <c r="N191" i="41"/>
  <c r="N190" i="41"/>
  <c r="N189" i="41"/>
  <c r="N188" i="41"/>
  <c r="N187" i="41"/>
  <c r="N186" i="41"/>
  <c r="N183" i="41"/>
  <c r="N182" i="41"/>
  <c r="N181" i="41"/>
  <c r="N180" i="41"/>
  <c r="N179" i="41"/>
  <c r="N178" i="41"/>
  <c r="N177" i="41"/>
  <c r="N176" i="41"/>
  <c r="N175" i="41"/>
  <c r="N174" i="41"/>
  <c r="N173" i="41"/>
  <c r="N172" i="41"/>
  <c r="N143" i="41"/>
  <c r="N142" i="41"/>
  <c r="N141" i="41"/>
  <c r="N140" i="41"/>
  <c r="N139" i="41"/>
  <c r="N138" i="41"/>
  <c r="N137" i="41"/>
  <c r="N136" i="41"/>
  <c r="N135" i="41"/>
  <c r="N134" i="41"/>
  <c r="N133" i="41"/>
  <c r="N132" i="41"/>
  <c r="N168" i="41"/>
  <c r="I166" i="42"/>
  <c r="N159" i="41"/>
  <c r="N160" i="41"/>
  <c r="N161" i="41"/>
  <c r="N162" i="41"/>
  <c r="N163" i="41"/>
  <c r="N164" i="41"/>
  <c r="N165" i="41"/>
  <c r="N166" i="41"/>
  <c r="N167" i="41"/>
  <c r="N169" i="41"/>
  <c r="N158" i="41"/>
  <c r="N120" i="41"/>
  <c r="N121" i="41"/>
  <c r="N122" i="41"/>
  <c r="N123" i="41"/>
  <c r="N124" i="41"/>
  <c r="N125" i="41"/>
  <c r="N126" i="41"/>
  <c r="N127" i="41"/>
  <c r="N128" i="41"/>
  <c r="N119" i="41"/>
  <c r="N147" i="41"/>
  <c r="N148" i="41"/>
  <c r="N149" i="41"/>
  <c r="N150" i="41"/>
  <c r="N151" i="41"/>
  <c r="N152" i="41"/>
  <c r="N153" i="41"/>
  <c r="N154" i="41"/>
  <c r="N155" i="41"/>
  <c r="N146" i="41"/>
  <c r="N109" i="41"/>
  <c r="N110" i="41"/>
  <c r="N111" i="41"/>
  <c r="N112" i="41"/>
  <c r="N113" i="41"/>
  <c r="N114" i="41"/>
  <c r="N115" i="41"/>
  <c r="N116" i="41"/>
  <c r="N117" i="41"/>
  <c r="N108" i="41"/>
  <c r="N95" i="41"/>
  <c r="N96" i="41"/>
  <c r="N97" i="41"/>
  <c r="N98" i="41"/>
  <c r="N99" i="41"/>
  <c r="N100" i="41"/>
  <c r="N101" i="41"/>
  <c r="N102" i="41"/>
  <c r="N103" i="41"/>
  <c r="N104" i="41"/>
  <c r="N105" i="41"/>
  <c r="N94" i="41"/>
  <c r="N82" i="41"/>
  <c r="N83" i="41"/>
  <c r="N84" i="41"/>
  <c r="N85" i="41"/>
  <c r="N86" i="41"/>
  <c r="N87" i="41"/>
  <c r="N88" i="41"/>
  <c r="N89" i="41"/>
  <c r="N90" i="41"/>
  <c r="N91" i="41"/>
  <c r="N81" i="41"/>
  <c r="N70" i="41"/>
  <c r="N54" i="41"/>
  <c r="N55" i="41"/>
  <c r="N56" i="41"/>
  <c r="N57" i="41"/>
  <c r="N58" i="41"/>
  <c r="N59" i="41"/>
  <c r="N60" i="41"/>
  <c r="N61" i="41"/>
  <c r="N62" i="41"/>
  <c r="N63" i="41"/>
  <c r="N53" i="41"/>
  <c r="N71" i="41"/>
  <c r="N72" i="41"/>
  <c r="N73" i="41"/>
  <c r="N74" i="41"/>
  <c r="N75" i="41"/>
  <c r="N76" i="41"/>
  <c r="K46" i="1"/>
  <c r="L46" i="1" s="1"/>
  <c r="K29" i="1"/>
  <c r="L29" i="1" s="1"/>
  <c r="B22" i="1"/>
  <c r="B23" i="1" s="1"/>
  <c r="B24" i="1" s="1"/>
  <c r="B26" i="1" s="1"/>
  <c r="B27" i="1" s="1"/>
  <c r="B28" i="1" s="1"/>
  <c r="B29" i="1" s="1"/>
  <c r="F139" i="38"/>
  <c r="L35" i="38" s="1"/>
  <c r="C44" i="10"/>
  <c r="C37" i="7"/>
  <c r="AB37" i="7" s="1"/>
  <c r="AA38" i="7"/>
  <c r="AA37" i="7"/>
  <c r="C27" i="7"/>
  <c r="AN25" i="11"/>
  <c r="AN24" i="11"/>
  <c r="AN23" i="11"/>
  <c r="AN22" i="11"/>
  <c r="AN21" i="11"/>
  <c r="AN20" i="11"/>
  <c r="AN19" i="11"/>
  <c r="AN18" i="11"/>
  <c r="AN17" i="11"/>
  <c r="AN16" i="11"/>
  <c r="AN15" i="11"/>
  <c r="AN14" i="11"/>
  <c r="AN13" i="11"/>
  <c r="AN12" i="11"/>
  <c r="AN11" i="11"/>
  <c r="AN10" i="11"/>
  <c r="AN9" i="11"/>
  <c r="AN8" i="11"/>
  <c r="AN7" i="11"/>
  <c r="AN6" i="11"/>
  <c r="AN5" i="11"/>
  <c r="AM25" i="11"/>
  <c r="AM24" i="11"/>
  <c r="AM23" i="11"/>
  <c r="AM22" i="11"/>
  <c r="AM21" i="11"/>
  <c r="AM20" i="11"/>
  <c r="AM19" i="11"/>
  <c r="AM18" i="11"/>
  <c r="AM17" i="11"/>
  <c r="AM16" i="11"/>
  <c r="AM15" i="11"/>
  <c r="AM14" i="11"/>
  <c r="AM13" i="11"/>
  <c r="AM12" i="11"/>
  <c r="AM11" i="11"/>
  <c r="AM10" i="11"/>
  <c r="AM9" i="11"/>
  <c r="AM8" i="11"/>
  <c r="AM7" i="11"/>
  <c r="AM6" i="11"/>
  <c r="AM5" i="11"/>
  <c r="AL25" i="11"/>
  <c r="AL24" i="11"/>
  <c r="AL23" i="11"/>
  <c r="AL22" i="11"/>
  <c r="AL21" i="11"/>
  <c r="AL20" i="11"/>
  <c r="AL19" i="11"/>
  <c r="AL18" i="11"/>
  <c r="AL17" i="11"/>
  <c r="AL16" i="11"/>
  <c r="AL15" i="11"/>
  <c r="AL14" i="11"/>
  <c r="AL13" i="11"/>
  <c r="AL12" i="11"/>
  <c r="AL11" i="11"/>
  <c r="AL10" i="11"/>
  <c r="AL9" i="11"/>
  <c r="AL8" i="11"/>
  <c r="AL7" i="11"/>
  <c r="AL6" i="11"/>
  <c r="AL5" i="11"/>
  <c r="AK25" i="11"/>
  <c r="AK24" i="11"/>
  <c r="AK23" i="11"/>
  <c r="AK22" i="11"/>
  <c r="AK21" i="11"/>
  <c r="AK20" i="11"/>
  <c r="AK19" i="11"/>
  <c r="AK18" i="11"/>
  <c r="AK17" i="11"/>
  <c r="AK16" i="11"/>
  <c r="AK15" i="11"/>
  <c r="AK14" i="11"/>
  <c r="AK13" i="11"/>
  <c r="AK12" i="11"/>
  <c r="AK11" i="11"/>
  <c r="AK10" i="11"/>
  <c r="AK9" i="11"/>
  <c r="AK8" i="11"/>
  <c r="AK7" i="11"/>
  <c r="AK6" i="11"/>
  <c r="AK5" i="11"/>
  <c r="AN4" i="11"/>
  <c r="AM4" i="11"/>
  <c r="AL4" i="11"/>
  <c r="AK4" i="11"/>
  <c r="Z47" i="7"/>
  <c r="Y47" i="7"/>
  <c r="X47" i="7"/>
  <c r="W47" i="7"/>
  <c r="V47" i="7"/>
  <c r="U47" i="7"/>
  <c r="T47" i="7"/>
  <c r="S47" i="7"/>
  <c r="R47" i="7"/>
  <c r="Q47" i="7"/>
  <c r="P47" i="7"/>
  <c r="O47" i="7"/>
  <c r="N47" i="7"/>
  <c r="M47" i="7"/>
  <c r="L47" i="7"/>
  <c r="K47" i="7"/>
  <c r="J47" i="7"/>
  <c r="I47" i="7"/>
  <c r="H47" i="7"/>
  <c r="G47" i="7"/>
  <c r="F47" i="7"/>
  <c r="E47" i="7"/>
  <c r="AJ25" i="11"/>
  <c r="AJ24" i="11"/>
  <c r="AJ23" i="11"/>
  <c r="AJ22" i="11"/>
  <c r="AJ21" i="11"/>
  <c r="AJ20" i="11"/>
  <c r="AJ19" i="11"/>
  <c r="AJ18" i="11"/>
  <c r="AJ17" i="11"/>
  <c r="AJ16" i="11"/>
  <c r="AJ15" i="11"/>
  <c r="AJ14" i="11"/>
  <c r="AJ13" i="11"/>
  <c r="AJ12" i="11"/>
  <c r="AJ11" i="11"/>
  <c r="AJ10" i="11"/>
  <c r="AJ9" i="11"/>
  <c r="AJ8" i="11"/>
  <c r="AJ7" i="11"/>
  <c r="AJ6" i="11"/>
  <c r="AJ5" i="11"/>
  <c r="AJ4" i="11"/>
  <c r="AI6" i="11"/>
  <c r="AI5" i="11"/>
  <c r="AI4" i="11"/>
  <c r="AH5" i="11"/>
  <c r="AH4" i="11"/>
  <c r="AI25" i="11"/>
  <c r="AI24" i="11"/>
  <c r="AI23" i="11"/>
  <c r="AI22" i="11"/>
  <c r="AI21" i="11"/>
  <c r="AI20" i="11"/>
  <c r="AI19" i="11"/>
  <c r="AI18" i="11"/>
  <c r="AI17" i="11"/>
  <c r="AI16" i="11"/>
  <c r="AI15" i="11"/>
  <c r="AI14" i="11"/>
  <c r="AI13" i="11"/>
  <c r="AI12" i="11"/>
  <c r="AI11" i="11"/>
  <c r="AI10" i="11"/>
  <c r="AI9" i="11"/>
  <c r="AI8" i="11"/>
  <c r="AI7" i="11"/>
  <c r="AH25" i="11"/>
  <c r="AH24" i="11"/>
  <c r="AH23" i="11"/>
  <c r="AH22" i="11"/>
  <c r="AH21" i="11"/>
  <c r="AH20" i="11"/>
  <c r="AH19" i="11"/>
  <c r="AH18" i="11"/>
  <c r="AH17" i="11"/>
  <c r="AH16" i="11"/>
  <c r="AH15" i="11"/>
  <c r="AH14" i="11"/>
  <c r="AH13" i="11"/>
  <c r="AH12" i="11"/>
  <c r="AH11" i="11"/>
  <c r="AH10" i="11"/>
  <c r="AH9" i="11"/>
  <c r="AH8" i="11"/>
  <c r="AH7" i="11"/>
  <c r="AH6" i="11"/>
  <c r="C2" i="7"/>
  <c r="AT222" i="1"/>
  <c r="J24" i="8"/>
  <c r="J23" i="8"/>
  <c r="J21" i="8"/>
  <c r="J20" i="8"/>
  <c r="J19" i="8"/>
  <c r="J18" i="8"/>
  <c r="J17" i="8"/>
  <c r="J15" i="8"/>
  <c r="J14" i="8"/>
  <c r="J13" i="8"/>
  <c r="J12" i="8"/>
  <c r="J11" i="8"/>
  <c r="J10" i="8"/>
  <c r="J8" i="8"/>
  <c r="J7" i="8"/>
  <c r="J5" i="8"/>
  <c r="J4" i="8"/>
  <c r="J3" i="8"/>
  <c r="AT158" i="1"/>
  <c r="AT159" i="1"/>
  <c r="AT160" i="1"/>
  <c r="AT161" i="1"/>
  <c r="AT156" i="1"/>
  <c r="U158" i="1"/>
  <c r="Y158" i="1" s="1"/>
  <c r="AT65" i="1"/>
  <c r="AQ226" i="1"/>
  <c r="AR226" i="1"/>
  <c r="AT88" i="1"/>
  <c r="AB88" i="1"/>
  <c r="AA199" i="1"/>
  <c r="J22" i="8" s="1"/>
  <c r="AA132" i="1"/>
  <c r="J16" i="8" s="1"/>
  <c r="AA91" i="1"/>
  <c r="J9" i="8" s="1"/>
  <c r="AA29" i="1"/>
  <c r="J6" i="8" s="1"/>
  <c r="O226" i="1"/>
  <c r="P226" i="1"/>
  <c r="Q226" i="1"/>
  <c r="R226" i="1"/>
  <c r="S226" i="1"/>
  <c r="T226" i="1"/>
  <c r="V226" i="1"/>
  <c r="W226" i="1"/>
  <c r="X226" i="1"/>
  <c r="AT196" i="1"/>
  <c r="AB142" i="1"/>
  <c r="AT142" i="1"/>
  <c r="AT63" i="1"/>
  <c r="AT64" i="1"/>
  <c r="AT191" i="1"/>
  <c r="U64" i="1"/>
  <c r="Y64" i="1" s="1"/>
  <c r="U63" i="1"/>
  <c r="Y63" i="1" s="1"/>
  <c r="U142" i="1"/>
  <c r="Y142" i="1" s="1"/>
  <c r="U190" i="1"/>
  <c r="K138" i="1"/>
  <c r="L138" i="1" s="1"/>
  <c r="U165" i="1"/>
  <c r="Y165" i="1" s="1"/>
  <c r="K199" i="1"/>
  <c r="L199" i="1" s="1"/>
  <c r="AT210" i="1"/>
  <c r="AB210" i="1"/>
  <c r="U210" i="1"/>
  <c r="Y210" i="1" s="1"/>
  <c r="U211" i="1"/>
  <c r="AT86" i="1"/>
  <c r="AT87" i="1"/>
  <c r="AB86" i="1"/>
  <c r="AB87" i="1"/>
  <c r="U86" i="1"/>
  <c r="Y86" i="1" s="1"/>
  <c r="U87" i="1"/>
  <c r="Y87" i="1" s="1"/>
  <c r="U67" i="1"/>
  <c r="Y67" i="1" s="1"/>
  <c r="F120" i="38"/>
  <c r="L34" i="38" s="1"/>
  <c r="F103" i="38"/>
  <c r="F88" i="38"/>
  <c r="F73" i="38"/>
  <c r="L31" i="38" s="1"/>
  <c r="F59" i="38"/>
  <c r="L30" i="38" s="1"/>
  <c r="F44" i="38"/>
  <c r="L29" i="38" s="1"/>
  <c r="F33" i="38"/>
  <c r="L28" i="38" s="1"/>
  <c r="F21" i="38"/>
  <c r="L27" i="38" s="1"/>
  <c r="F14" i="38"/>
  <c r="L26" i="38" s="1"/>
  <c r="F6" i="38"/>
  <c r="L25" i="38" s="1"/>
  <c r="A21" i="24"/>
  <c r="A22" i="24"/>
  <c r="A23" i="24"/>
  <c r="A15" i="24"/>
  <c r="A16" i="24"/>
  <c r="A17" i="24"/>
  <c r="A18" i="24"/>
  <c r="A19" i="24"/>
  <c r="A20" i="24"/>
  <c r="A4" i="24"/>
  <c r="A5" i="24"/>
  <c r="A6" i="24"/>
  <c r="A7" i="24"/>
  <c r="A8" i="24"/>
  <c r="A9" i="24"/>
  <c r="A10" i="24"/>
  <c r="A11" i="24"/>
  <c r="A12" i="24"/>
  <c r="A13" i="24"/>
  <c r="A14" i="24"/>
  <c r="A3" i="24"/>
  <c r="A2" i="24"/>
  <c r="B14" i="11"/>
  <c r="B4" i="11"/>
  <c r="B5" i="11"/>
  <c r="B6" i="11"/>
  <c r="B7" i="11"/>
  <c r="B8" i="11"/>
  <c r="B9" i="11"/>
  <c r="B10" i="11"/>
  <c r="B11" i="11"/>
  <c r="B12" i="11"/>
  <c r="B13" i="11"/>
  <c r="B15" i="11"/>
  <c r="B16" i="11"/>
  <c r="B17" i="11"/>
  <c r="B18" i="11"/>
  <c r="B19" i="11"/>
  <c r="B20" i="11"/>
  <c r="B21" i="11"/>
  <c r="B22" i="11"/>
  <c r="B23" i="11"/>
  <c r="B24" i="11"/>
  <c r="B25" i="11"/>
  <c r="D36" i="7"/>
  <c r="D16" i="7"/>
  <c r="D10" i="7"/>
  <c r="D11" i="7"/>
  <c r="D12" i="7"/>
  <c r="D13" i="7"/>
  <c r="D14" i="7"/>
  <c r="D15" i="7"/>
  <c r="D17" i="7"/>
  <c r="D18" i="7"/>
  <c r="D19" i="7"/>
  <c r="D20" i="7"/>
  <c r="D21" i="7"/>
  <c r="D22" i="7"/>
  <c r="D24" i="7"/>
  <c r="D25" i="7"/>
  <c r="D26" i="7"/>
  <c r="D27" i="7"/>
  <c r="D28" i="7"/>
  <c r="D29" i="7"/>
  <c r="D30" i="7"/>
  <c r="D31" i="7"/>
  <c r="D32" i="7"/>
  <c r="D33" i="7"/>
  <c r="D34" i="7"/>
  <c r="D9" i="7"/>
  <c r="D31" i="14"/>
  <c r="AA36" i="7"/>
  <c r="C36" i="7"/>
  <c r="AB36" i="7" s="1"/>
  <c r="H30" i="13"/>
  <c r="H4" i="13"/>
  <c r="H5" i="13"/>
  <c r="H6" i="13"/>
  <c r="H7" i="13"/>
  <c r="H8" i="13"/>
  <c r="H9" i="13"/>
  <c r="H10" i="13"/>
  <c r="H11" i="13"/>
  <c r="H12" i="13"/>
  <c r="H13" i="13"/>
  <c r="H14" i="13"/>
  <c r="H15" i="13"/>
  <c r="H16" i="13"/>
  <c r="H17" i="13"/>
  <c r="H18" i="13"/>
  <c r="H19" i="13"/>
  <c r="H20" i="13"/>
  <c r="H21" i="13"/>
  <c r="H22" i="13"/>
  <c r="H23" i="13"/>
  <c r="H24" i="13"/>
  <c r="H25" i="13"/>
  <c r="H26" i="13"/>
  <c r="H27" i="13"/>
  <c r="H28" i="13"/>
  <c r="H29" i="13"/>
  <c r="H3" i="13"/>
  <c r="N163" i="34"/>
  <c r="M163" i="34"/>
  <c r="L163" i="34"/>
  <c r="K163" i="34"/>
  <c r="J169" i="33"/>
  <c r="I169" i="33"/>
  <c r="H169" i="33"/>
  <c r="G169" i="33"/>
  <c r="F169" i="33"/>
  <c r="J168" i="33"/>
  <c r="I168" i="33"/>
  <c r="H168" i="33"/>
  <c r="G168" i="33"/>
  <c r="F168" i="33"/>
  <c r="J167" i="33"/>
  <c r="I167" i="33"/>
  <c r="H167" i="33"/>
  <c r="G167" i="33"/>
  <c r="F167" i="33"/>
  <c r="J165" i="33"/>
  <c r="I165" i="33"/>
  <c r="H165" i="33"/>
  <c r="G165" i="33"/>
  <c r="F165" i="33"/>
  <c r="J163" i="33"/>
  <c r="I163" i="33"/>
  <c r="H163" i="33"/>
  <c r="G163" i="33"/>
  <c r="F163" i="33"/>
  <c r="J162" i="33"/>
  <c r="I162" i="33"/>
  <c r="H162" i="33"/>
  <c r="G162" i="33"/>
  <c r="F162" i="33"/>
  <c r="J161" i="33"/>
  <c r="I161" i="33"/>
  <c r="H161" i="33"/>
  <c r="G161" i="33"/>
  <c r="F161" i="33"/>
  <c r="J160" i="33"/>
  <c r="I160" i="33"/>
  <c r="H160" i="33"/>
  <c r="G160" i="33"/>
  <c r="F160" i="33"/>
  <c r="J159" i="33"/>
  <c r="I159" i="33"/>
  <c r="H159" i="33"/>
  <c r="G159" i="33"/>
  <c r="F159" i="33"/>
  <c r="J158" i="33"/>
  <c r="I158" i="33"/>
  <c r="H158" i="33"/>
  <c r="G158" i="33"/>
  <c r="F158" i="33"/>
  <c r="J157" i="33"/>
  <c r="I157" i="33"/>
  <c r="H157" i="33"/>
  <c r="G157" i="33"/>
  <c r="F157" i="33"/>
  <c r="J156" i="33"/>
  <c r="I156" i="33"/>
  <c r="H156" i="33"/>
  <c r="G156" i="33"/>
  <c r="F156" i="33"/>
  <c r="J155" i="33"/>
  <c r="I155" i="33"/>
  <c r="H155" i="33"/>
  <c r="G155" i="33"/>
  <c r="F155" i="33"/>
  <c r="J154" i="33"/>
  <c r="I154" i="33"/>
  <c r="H154" i="33"/>
  <c r="G154" i="33"/>
  <c r="F154" i="33"/>
  <c r="J152" i="33"/>
  <c r="I152" i="33"/>
  <c r="H152" i="33"/>
  <c r="G152" i="33"/>
  <c r="F152" i="33"/>
  <c r="J150" i="33"/>
  <c r="I150" i="33"/>
  <c r="H150" i="33"/>
  <c r="G150" i="33"/>
  <c r="F150" i="33"/>
  <c r="J148" i="33"/>
  <c r="I148" i="33"/>
  <c r="H148" i="33"/>
  <c r="G148" i="33"/>
  <c r="F148" i="33"/>
  <c r="J147" i="33"/>
  <c r="I147" i="33"/>
  <c r="H147" i="33"/>
  <c r="G147" i="33"/>
  <c r="F147" i="33"/>
  <c r="J146" i="33"/>
  <c r="I146" i="33"/>
  <c r="H146" i="33"/>
  <c r="G146" i="33"/>
  <c r="F146" i="33"/>
  <c r="J145" i="33"/>
  <c r="I145" i="33"/>
  <c r="H145" i="33"/>
  <c r="G145" i="33"/>
  <c r="F145" i="33"/>
  <c r="J144" i="33"/>
  <c r="I144" i="33"/>
  <c r="H144" i="33"/>
  <c r="G144" i="33"/>
  <c r="F144" i="33"/>
  <c r="J143" i="33"/>
  <c r="I143" i="33"/>
  <c r="H143" i="33"/>
  <c r="G143" i="33"/>
  <c r="F143" i="33"/>
  <c r="J142" i="33"/>
  <c r="I142" i="33"/>
  <c r="H142" i="33"/>
  <c r="G142" i="33"/>
  <c r="F142" i="33"/>
  <c r="J141" i="33"/>
  <c r="I141" i="33"/>
  <c r="H141" i="33"/>
  <c r="G141" i="33"/>
  <c r="F141" i="33"/>
  <c r="J139" i="33"/>
  <c r="I139" i="33"/>
  <c r="H139" i="33"/>
  <c r="G139" i="33"/>
  <c r="F139" i="33"/>
  <c r="J138" i="33"/>
  <c r="I138" i="33"/>
  <c r="H138" i="33"/>
  <c r="G138" i="33"/>
  <c r="F138" i="33"/>
  <c r="J137" i="33"/>
  <c r="I137" i="33"/>
  <c r="H137" i="33"/>
  <c r="G137" i="33"/>
  <c r="F137" i="33"/>
  <c r="J136" i="33"/>
  <c r="I136" i="33"/>
  <c r="H136" i="33"/>
  <c r="G136" i="33"/>
  <c r="F136" i="33"/>
  <c r="J135" i="33"/>
  <c r="I135" i="33"/>
  <c r="H135" i="33"/>
  <c r="G135" i="33"/>
  <c r="F135" i="33"/>
  <c r="J134" i="33"/>
  <c r="I134" i="33"/>
  <c r="H134" i="33"/>
  <c r="G134" i="33"/>
  <c r="F134" i="33"/>
  <c r="J133" i="33"/>
  <c r="I133" i="33"/>
  <c r="H133" i="33"/>
  <c r="G133" i="33"/>
  <c r="F133" i="33"/>
  <c r="J132" i="33"/>
  <c r="I132" i="33"/>
  <c r="H132" i="33"/>
  <c r="G132" i="33"/>
  <c r="F132" i="33"/>
  <c r="J131" i="33"/>
  <c r="I131" i="33"/>
  <c r="H131" i="33"/>
  <c r="G131" i="33"/>
  <c r="F131" i="33"/>
  <c r="J130" i="33"/>
  <c r="I130" i="33"/>
  <c r="H130" i="33"/>
  <c r="G130" i="33"/>
  <c r="F130" i="33"/>
  <c r="J129" i="33"/>
  <c r="I129" i="33"/>
  <c r="H129" i="33"/>
  <c r="G129" i="33"/>
  <c r="F129" i="33"/>
  <c r="J128" i="33"/>
  <c r="I128" i="33"/>
  <c r="H128" i="33"/>
  <c r="G128" i="33"/>
  <c r="F128" i="33"/>
  <c r="J127" i="33"/>
  <c r="I127" i="33"/>
  <c r="H127" i="33"/>
  <c r="G127" i="33"/>
  <c r="F127" i="33"/>
  <c r="J126" i="33"/>
  <c r="I126" i="33"/>
  <c r="H126" i="33"/>
  <c r="G126" i="33"/>
  <c r="F126" i="33"/>
  <c r="J125" i="33"/>
  <c r="I125" i="33"/>
  <c r="H125" i="33"/>
  <c r="G125" i="33"/>
  <c r="F125" i="33"/>
  <c r="J124" i="33"/>
  <c r="I124" i="33"/>
  <c r="H124" i="33"/>
  <c r="G124" i="33"/>
  <c r="F124" i="33"/>
  <c r="J123" i="33"/>
  <c r="I123" i="33"/>
  <c r="H123" i="33"/>
  <c r="G123" i="33"/>
  <c r="F123" i="33"/>
  <c r="J122" i="33"/>
  <c r="I122" i="33"/>
  <c r="H122" i="33"/>
  <c r="G122" i="33"/>
  <c r="F122" i="33"/>
  <c r="J121" i="33"/>
  <c r="I121" i="33"/>
  <c r="H121" i="33"/>
  <c r="G121" i="33"/>
  <c r="F121" i="33"/>
  <c r="J120" i="33"/>
  <c r="I120" i="33"/>
  <c r="H120" i="33"/>
  <c r="G120" i="33"/>
  <c r="F120" i="33"/>
  <c r="J119" i="33"/>
  <c r="I119" i="33"/>
  <c r="H119" i="33"/>
  <c r="G119" i="33"/>
  <c r="F119" i="33"/>
  <c r="J118" i="33"/>
  <c r="I118" i="33"/>
  <c r="H118" i="33"/>
  <c r="G118" i="33"/>
  <c r="F118" i="33"/>
  <c r="J117" i="33"/>
  <c r="I117" i="33"/>
  <c r="H117" i="33"/>
  <c r="G117" i="33"/>
  <c r="F117" i="33"/>
  <c r="J116" i="33"/>
  <c r="I116" i="33"/>
  <c r="H116" i="33"/>
  <c r="G116" i="33"/>
  <c r="F116" i="33"/>
  <c r="J115" i="33"/>
  <c r="I115" i="33"/>
  <c r="H115" i="33"/>
  <c r="G115" i="33"/>
  <c r="F115" i="33"/>
  <c r="J114" i="33"/>
  <c r="I114" i="33"/>
  <c r="H114" i="33"/>
  <c r="G114" i="33"/>
  <c r="F114" i="33"/>
  <c r="J112" i="33"/>
  <c r="I112" i="33"/>
  <c r="H112" i="33"/>
  <c r="G112" i="33"/>
  <c r="F112" i="33"/>
  <c r="J110" i="33"/>
  <c r="I110" i="33"/>
  <c r="H110" i="33"/>
  <c r="G110" i="33"/>
  <c r="F110" i="33"/>
  <c r="J108" i="33"/>
  <c r="I108" i="33"/>
  <c r="H108" i="33"/>
  <c r="G108" i="33"/>
  <c r="F108" i="33"/>
  <c r="J106" i="33"/>
  <c r="I106" i="33"/>
  <c r="H106" i="33"/>
  <c r="G106" i="33"/>
  <c r="F106" i="33"/>
  <c r="J104" i="33"/>
  <c r="I104" i="33"/>
  <c r="H104" i="33"/>
  <c r="G104" i="33"/>
  <c r="F104" i="33"/>
  <c r="J103" i="33"/>
  <c r="I103" i="33"/>
  <c r="H103" i="33"/>
  <c r="G103" i="33"/>
  <c r="F103" i="33"/>
  <c r="J101" i="33"/>
  <c r="I101" i="33"/>
  <c r="H101" i="33"/>
  <c r="G101" i="33"/>
  <c r="F101" i="33"/>
  <c r="J100" i="33"/>
  <c r="I100" i="33"/>
  <c r="H100" i="33"/>
  <c r="G100" i="33"/>
  <c r="F100" i="33"/>
  <c r="J99" i="33"/>
  <c r="I99" i="33"/>
  <c r="H99" i="33"/>
  <c r="G99" i="33"/>
  <c r="F99" i="33"/>
  <c r="J98" i="33"/>
  <c r="I98" i="33"/>
  <c r="H98" i="33"/>
  <c r="G98" i="33"/>
  <c r="F98" i="33"/>
  <c r="J96" i="33"/>
  <c r="I96" i="33"/>
  <c r="H96" i="33"/>
  <c r="G96" i="33"/>
  <c r="F96" i="33"/>
  <c r="J95" i="33"/>
  <c r="I95" i="33"/>
  <c r="H95" i="33"/>
  <c r="G95" i="33"/>
  <c r="F95" i="33"/>
  <c r="J94" i="33"/>
  <c r="I94" i="33"/>
  <c r="H94" i="33"/>
  <c r="G94" i="33"/>
  <c r="F94" i="33"/>
  <c r="J93" i="33"/>
  <c r="I93" i="33"/>
  <c r="H93" i="33"/>
  <c r="G93" i="33"/>
  <c r="F93" i="33"/>
  <c r="J91" i="33"/>
  <c r="I91" i="33"/>
  <c r="H91" i="33"/>
  <c r="G91" i="33"/>
  <c r="F91" i="33"/>
  <c r="J90" i="33"/>
  <c r="I90" i="33"/>
  <c r="H90" i="33"/>
  <c r="G90" i="33"/>
  <c r="F90" i="33"/>
  <c r="J89" i="33"/>
  <c r="I89" i="33"/>
  <c r="H89" i="33"/>
  <c r="G89" i="33"/>
  <c r="F89" i="33"/>
  <c r="J86" i="33"/>
  <c r="I86" i="33"/>
  <c r="H86" i="33"/>
  <c r="G86" i="33"/>
  <c r="F86" i="33"/>
  <c r="J85" i="33"/>
  <c r="I85" i="33"/>
  <c r="H85" i="33"/>
  <c r="G85" i="33"/>
  <c r="F85" i="33"/>
  <c r="J84" i="33"/>
  <c r="I84" i="33"/>
  <c r="H84" i="33"/>
  <c r="G84" i="33"/>
  <c r="F84" i="33"/>
  <c r="J83" i="33"/>
  <c r="I83" i="33"/>
  <c r="H83" i="33"/>
  <c r="G83" i="33"/>
  <c r="F83" i="33"/>
  <c r="J82" i="33"/>
  <c r="I82" i="33"/>
  <c r="H82" i="33"/>
  <c r="G82" i="33"/>
  <c r="F82" i="33"/>
  <c r="J81" i="33"/>
  <c r="I81" i="33"/>
  <c r="H81" i="33"/>
  <c r="G81" i="33"/>
  <c r="F81" i="33"/>
  <c r="J80" i="33"/>
  <c r="I80" i="33"/>
  <c r="H80" i="33"/>
  <c r="G80" i="33"/>
  <c r="F80" i="33"/>
  <c r="J79" i="33"/>
  <c r="I79" i="33"/>
  <c r="H79" i="33"/>
  <c r="G79" i="33"/>
  <c r="F79" i="33"/>
  <c r="J78" i="33"/>
  <c r="I78" i="33"/>
  <c r="H78" i="33"/>
  <c r="G78" i="33"/>
  <c r="F78" i="33"/>
  <c r="J77" i="33"/>
  <c r="I77" i="33"/>
  <c r="H77" i="33"/>
  <c r="G77" i="33"/>
  <c r="F77" i="33"/>
  <c r="J76" i="33"/>
  <c r="I76" i="33"/>
  <c r="H76" i="33"/>
  <c r="G76" i="33"/>
  <c r="F76" i="33"/>
  <c r="J75" i="33"/>
  <c r="I75" i="33"/>
  <c r="H75" i="33"/>
  <c r="G75" i="33"/>
  <c r="F75" i="33"/>
  <c r="J74" i="33"/>
  <c r="I74" i="33"/>
  <c r="H74" i="33"/>
  <c r="G74" i="33"/>
  <c r="F74" i="33"/>
  <c r="J73" i="33"/>
  <c r="I73" i="33"/>
  <c r="H73" i="33"/>
  <c r="G73" i="33"/>
  <c r="F73" i="33"/>
  <c r="J72" i="33"/>
  <c r="I72" i="33"/>
  <c r="H72" i="33"/>
  <c r="G72" i="33"/>
  <c r="F72" i="33"/>
  <c r="J71" i="33"/>
  <c r="I71" i="33"/>
  <c r="H71" i="33"/>
  <c r="G71" i="33"/>
  <c r="F71" i="33"/>
  <c r="J70" i="33"/>
  <c r="I70" i="33"/>
  <c r="H70" i="33"/>
  <c r="G70" i="33"/>
  <c r="F70" i="33"/>
  <c r="J69" i="33"/>
  <c r="I69" i="33"/>
  <c r="H69" i="33"/>
  <c r="G69" i="33"/>
  <c r="F69" i="33"/>
  <c r="J68" i="33"/>
  <c r="I68" i="33"/>
  <c r="H68" i="33"/>
  <c r="G68" i="33"/>
  <c r="F68" i="33"/>
  <c r="J67" i="33"/>
  <c r="I67" i="33"/>
  <c r="H67" i="33"/>
  <c r="G67" i="33"/>
  <c r="F67" i="33"/>
  <c r="J66" i="33"/>
  <c r="I66" i="33"/>
  <c r="H66" i="33"/>
  <c r="G66" i="33"/>
  <c r="F66" i="33"/>
  <c r="J65" i="33"/>
  <c r="I65" i="33"/>
  <c r="H65" i="33"/>
  <c r="G65" i="33"/>
  <c r="F65" i="33"/>
  <c r="J64" i="33"/>
  <c r="I64" i="33"/>
  <c r="H64" i="33"/>
  <c r="G64" i="33"/>
  <c r="F64" i="33"/>
  <c r="J63" i="33"/>
  <c r="I63" i="33"/>
  <c r="H63" i="33"/>
  <c r="G63" i="33"/>
  <c r="F63" i="33"/>
  <c r="J62" i="33"/>
  <c r="I62" i="33"/>
  <c r="H62" i="33"/>
  <c r="G62" i="33"/>
  <c r="F62" i="33"/>
  <c r="J61" i="33"/>
  <c r="I61" i="33"/>
  <c r="H61" i="33"/>
  <c r="G61" i="33"/>
  <c r="F61" i="33"/>
  <c r="J60" i="33"/>
  <c r="I60" i="33"/>
  <c r="H60" i="33"/>
  <c r="G60" i="33"/>
  <c r="F60" i="33"/>
  <c r="J59" i="33"/>
  <c r="I59" i="33"/>
  <c r="H59" i="33"/>
  <c r="G59" i="33"/>
  <c r="F59" i="33"/>
  <c r="J58" i="33"/>
  <c r="I58" i="33"/>
  <c r="H58" i="33"/>
  <c r="G58" i="33"/>
  <c r="F58" i="33"/>
  <c r="J57" i="33"/>
  <c r="I57" i="33"/>
  <c r="H57" i="33"/>
  <c r="G57" i="33"/>
  <c r="F57" i="33"/>
  <c r="J56" i="33"/>
  <c r="I56" i="33"/>
  <c r="H56" i="33"/>
  <c r="G56" i="33"/>
  <c r="F56" i="33"/>
  <c r="J55" i="33"/>
  <c r="I55" i="33"/>
  <c r="H55" i="33"/>
  <c r="G55" i="33"/>
  <c r="F55" i="33"/>
  <c r="J54" i="33"/>
  <c r="I54" i="33"/>
  <c r="H54" i="33"/>
  <c r="G54" i="33"/>
  <c r="F54" i="33"/>
  <c r="J53" i="33"/>
  <c r="I53" i="33"/>
  <c r="H53" i="33"/>
  <c r="G53" i="33"/>
  <c r="F53" i="33"/>
  <c r="J52" i="33"/>
  <c r="I52" i="33"/>
  <c r="H52" i="33"/>
  <c r="G52" i="33"/>
  <c r="F52" i="33"/>
  <c r="J51" i="33"/>
  <c r="I51" i="33"/>
  <c r="H51" i="33"/>
  <c r="G51" i="33"/>
  <c r="F51" i="33"/>
  <c r="J48" i="33"/>
  <c r="I48" i="33"/>
  <c r="H48" i="33"/>
  <c r="G48" i="33"/>
  <c r="F48" i="33"/>
  <c r="J47" i="33"/>
  <c r="I47" i="33"/>
  <c r="H47" i="33"/>
  <c r="G47" i="33"/>
  <c r="F47" i="33"/>
  <c r="J46" i="33"/>
  <c r="I46" i="33"/>
  <c r="H46" i="33"/>
  <c r="G46" i="33"/>
  <c r="F46" i="33"/>
  <c r="J45" i="33"/>
  <c r="I45" i="33"/>
  <c r="H45" i="33"/>
  <c r="G45" i="33"/>
  <c r="F45" i="33"/>
  <c r="J44" i="33"/>
  <c r="I44" i="33"/>
  <c r="H44" i="33"/>
  <c r="G44" i="33"/>
  <c r="F44" i="33"/>
  <c r="J43" i="33"/>
  <c r="I43" i="33"/>
  <c r="H43" i="33"/>
  <c r="G43" i="33"/>
  <c r="F43" i="33"/>
  <c r="J42" i="33"/>
  <c r="I42" i="33"/>
  <c r="H42" i="33"/>
  <c r="G42" i="33"/>
  <c r="F42" i="33"/>
  <c r="J41" i="33"/>
  <c r="I41" i="33"/>
  <c r="H41" i="33"/>
  <c r="G41" i="33"/>
  <c r="F41" i="33"/>
  <c r="J40" i="33"/>
  <c r="I40" i="33"/>
  <c r="H40" i="33"/>
  <c r="G40" i="33"/>
  <c r="F40" i="33"/>
  <c r="J39" i="33"/>
  <c r="I39" i="33"/>
  <c r="H39" i="33"/>
  <c r="G39" i="33"/>
  <c r="F39" i="33"/>
  <c r="J38" i="33"/>
  <c r="I38" i="33"/>
  <c r="H38" i="33"/>
  <c r="G38" i="33"/>
  <c r="F38" i="33"/>
  <c r="J37" i="33"/>
  <c r="I37" i="33"/>
  <c r="H37" i="33"/>
  <c r="G37" i="33"/>
  <c r="F37" i="33"/>
  <c r="J36" i="33"/>
  <c r="I36" i="33"/>
  <c r="H36" i="33"/>
  <c r="G36" i="33"/>
  <c r="F36" i="33"/>
  <c r="J35" i="33"/>
  <c r="I35" i="33"/>
  <c r="H35" i="33"/>
  <c r="G35" i="33"/>
  <c r="F35" i="33"/>
  <c r="J34" i="33"/>
  <c r="I34" i="33"/>
  <c r="H34" i="33"/>
  <c r="G34" i="33"/>
  <c r="F34" i="33"/>
  <c r="J33" i="33"/>
  <c r="I33" i="33"/>
  <c r="H33" i="33"/>
  <c r="G33" i="33"/>
  <c r="F33" i="33"/>
  <c r="J32" i="33"/>
  <c r="I32" i="33"/>
  <c r="H32" i="33"/>
  <c r="G32" i="33"/>
  <c r="F32" i="33"/>
  <c r="J31" i="33"/>
  <c r="I31" i="33"/>
  <c r="H31" i="33"/>
  <c r="G31" i="33"/>
  <c r="F31" i="33"/>
  <c r="J30" i="33"/>
  <c r="I30" i="33"/>
  <c r="H30" i="33"/>
  <c r="G30" i="33"/>
  <c r="F30" i="33"/>
  <c r="J29" i="33"/>
  <c r="I29" i="33"/>
  <c r="H29" i="33"/>
  <c r="G29" i="33"/>
  <c r="F29" i="33"/>
  <c r="J28" i="33"/>
  <c r="I28" i="33"/>
  <c r="H28" i="33"/>
  <c r="G28" i="33"/>
  <c r="F28" i="33"/>
  <c r="J27" i="33"/>
  <c r="I27" i="33"/>
  <c r="H27" i="33"/>
  <c r="G27" i="33"/>
  <c r="F27" i="33"/>
  <c r="J25" i="33"/>
  <c r="I25" i="33"/>
  <c r="H25" i="33"/>
  <c r="G25" i="33"/>
  <c r="F25" i="33"/>
  <c r="J24" i="33"/>
  <c r="I24" i="33"/>
  <c r="H24" i="33"/>
  <c r="G24" i="33"/>
  <c r="F24" i="33"/>
  <c r="J22" i="33"/>
  <c r="I22" i="33"/>
  <c r="H22" i="33"/>
  <c r="G22" i="33"/>
  <c r="F22" i="33"/>
  <c r="J21" i="33"/>
  <c r="I21" i="33"/>
  <c r="H21" i="33"/>
  <c r="G21" i="33"/>
  <c r="F21" i="33"/>
  <c r="J20" i="33"/>
  <c r="I20" i="33"/>
  <c r="H20" i="33"/>
  <c r="G20" i="33"/>
  <c r="F20" i="33"/>
  <c r="J19" i="33"/>
  <c r="I19" i="33"/>
  <c r="H19" i="33"/>
  <c r="G19" i="33"/>
  <c r="F19" i="33"/>
  <c r="J17" i="33"/>
  <c r="I17" i="33"/>
  <c r="H17" i="33"/>
  <c r="G17" i="33"/>
  <c r="F17" i="33"/>
  <c r="J16" i="33"/>
  <c r="I16" i="33"/>
  <c r="H16" i="33"/>
  <c r="G16" i="33"/>
  <c r="F16" i="33"/>
  <c r="J15" i="33"/>
  <c r="I15" i="33"/>
  <c r="H15" i="33"/>
  <c r="G15" i="33"/>
  <c r="F15" i="33"/>
  <c r="J14" i="33"/>
  <c r="I14" i="33"/>
  <c r="H14" i="33"/>
  <c r="G14" i="33"/>
  <c r="F14" i="33"/>
  <c r="J13" i="33"/>
  <c r="I13" i="33"/>
  <c r="H13" i="33"/>
  <c r="G13" i="33"/>
  <c r="F13" i="33"/>
  <c r="J12" i="33"/>
  <c r="I12" i="33"/>
  <c r="H12" i="33"/>
  <c r="G12" i="33"/>
  <c r="F12" i="33"/>
  <c r="J11" i="33"/>
  <c r="I11" i="33"/>
  <c r="H11" i="33"/>
  <c r="G11" i="33"/>
  <c r="F11" i="33"/>
  <c r="J10" i="33"/>
  <c r="I10" i="33"/>
  <c r="H10" i="33"/>
  <c r="G10" i="33"/>
  <c r="F10" i="33"/>
  <c r="J8" i="33"/>
  <c r="I8" i="33"/>
  <c r="H8" i="33"/>
  <c r="G8" i="33"/>
  <c r="F8" i="33"/>
  <c r="J7" i="33"/>
  <c r="I7" i="33"/>
  <c r="H7" i="33"/>
  <c r="G7" i="33"/>
  <c r="F7" i="33"/>
  <c r="J6" i="33"/>
  <c r="I6" i="33"/>
  <c r="H6" i="33"/>
  <c r="G6" i="33"/>
  <c r="F6" i="33"/>
  <c r="J5" i="33"/>
  <c r="I5" i="33"/>
  <c r="H5" i="33"/>
  <c r="G5" i="33"/>
  <c r="F5" i="33"/>
  <c r="J3" i="33"/>
  <c r="I3" i="33"/>
  <c r="H3" i="33"/>
  <c r="G3" i="33"/>
  <c r="F3" i="33"/>
  <c r="J2" i="33"/>
  <c r="I2" i="33"/>
  <c r="H2" i="33"/>
  <c r="G2" i="33"/>
  <c r="F2" i="33"/>
  <c r="B39" i="30"/>
  <c r="B31" i="30"/>
  <c r="B23" i="30"/>
  <c r="B15" i="30"/>
  <c r="H21" i="29"/>
  <c r="K13" i="29"/>
  <c r="H13" i="29"/>
  <c r="K9" i="29"/>
  <c r="H9" i="29"/>
  <c r="E23" i="29"/>
  <c r="H23" i="29" s="1"/>
  <c r="K8" i="29"/>
  <c r="H8" i="29"/>
  <c r="E22" i="29"/>
  <c r="H22" i="29" s="1"/>
  <c r="H7" i="29"/>
  <c r="K6" i="29"/>
  <c r="H6" i="29"/>
  <c r="E20" i="29"/>
  <c r="H20" i="29" s="1"/>
  <c r="K5" i="29"/>
  <c r="H5" i="29"/>
  <c r="E19" i="29"/>
  <c r="H19" i="29" s="1"/>
  <c r="K4" i="29"/>
  <c r="H4" i="29"/>
  <c r="E18" i="29"/>
  <c r="H18" i="29" s="1"/>
  <c r="H24" i="29" s="1"/>
  <c r="C36" i="28"/>
  <c r="E36" i="28" s="1"/>
  <c r="N30" i="28" s="1"/>
  <c r="O34" i="28"/>
  <c r="U24" i="28"/>
  <c r="V24" i="28" s="1"/>
  <c r="V23" i="28"/>
  <c r="U23" i="28"/>
  <c r="U22" i="28"/>
  <c r="V22" i="28" s="1"/>
  <c r="N22" i="28"/>
  <c r="U21" i="28"/>
  <c r="V21" i="28" s="1"/>
  <c r="N21" i="28"/>
  <c r="U20" i="28"/>
  <c r="R20" i="28"/>
  <c r="U19" i="28"/>
  <c r="V19" i="28" s="1"/>
  <c r="N19" i="28"/>
  <c r="V18" i="28"/>
  <c r="U18" i="28"/>
  <c r="N18" i="28"/>
  <c r="U17" i="28"/>
  <c r="R17" i="28"/>
  <c r="U16" i="28"/>
  <c r="S16" i="28"/>
  <c r="S26" i="28" s="1"/>
  <c r="U15" i="28"/>
  <c r="U14" i="28"/>
  <c r="V14" i="28" s="1"/>
  <c r="U13" i="28"/>
  <c r="O13" i="28"/>
  <c r="O26" i="28" s="1"/>
  <c r="U12" i="28"/>
  <c r="U11" i="28"/>
  <c r="P11" i="28"/>
  <c r="P26" i="28" s="1"/>
  <c r="U10" i="28"/>
  <c r="V10" i="28" s="1"/>
  <c r="N10" i="28"/>
  <c r="U9" i="28"/>
  <c r="V9" i="28" s="1"/>
  <c r="N9" i="28"/>
  <c r="U8" i="28"/>
  <c r="V8" i="28" s="1"/>
  <c r="N8" i="28"/>
  <c r="U7" i="28"/>
  <c r="V7" i="28" s="1"/>
  <c r="N7" i="28"/>
  <c r="U6" i="28"/>
  <c r="V6" i="28" s="1"/>
  <c r="V26" i="28" s="1"/>
  <c r="N6" i="28"/>
  <c r="U5" i="28"/>
  <c r="U4" i="28"/>
  <c r="U3" i="28"/>
  <c r="R3" i="28"/>
  <c r="B20" i="27"/>
  <c r="F9" i="27"/>
  <c r="D64" i="14"/>
  <c r="C64" i="14"/>
  <c r="C34" i="13"/>
  <c r="D32" i="12"/>
  <c r="AA29" i="7"/>
  <c r="AA27" i="7"/>
  <c r="C17" i="7"/>
  <c r="AB17" i="7" s="1"/>
  <c r="C18" i="7"/>
  <c r="AB18" i="7" s="1"/>
  <c r="C19" i="7"/>
  <c r="AB19" i="7" s="1"/>
  <c r="C20" i="7"/>
  <c r="AB20" i="7" s="1"/>
  <c r="C21" i="7"/>
  <c r="AB21" i="7" s="1"/>
  <c r="C22" i="7"/>
  <c r="AB22" i="7" s="1"/>
  <c r="C23" i="7"/>
  <c r="AB23" i="7" s="1"/>
  <c r="C24" i="7"/>
  <c r="AB24" i="7" s="1"/>
  <c r="C25" i="7"/>
  <c r="AB25" i="7" s="1"/>
  <c r="C26" i="7"/>
  <c r="AB26" i="7" s="1"/>
  <c r="AB27" i="7"/>
  <c r="C28" i="7"/>
  <c r="AB28" i="7" s="1"/>
  <c r="C29" i="7"/>
  <c r="AB29" i="7" s="1"/>
  <c r="C30" i="7"/>
  <c r="AB30" i="7" s="1"/>
  <c r="C31" i="7"/>
  <c r="AB31" i="7" s="1"/>
  <c r="C32" i="7"/>
  <c r="AB32" i="7" s="1"/>
  <c r="C33" i="7"/>
  <c r="AB33" i="7" s="1"/>
  <c r="C34" i="7"/>
  <c r="AB34" i="7" s="1"/>
  <c r="C35" i="7"/>
  <c r="AB35" i="7" s="1"/>
  <c r="C10" i="7"/>
  <c r="AB10" i="7" s="1"/>
  <c r="C11" i="7"/>
  <c r="AB11" i="7" s="1"/>
  <c r="C12" i="7"/>
  <c r="AB12" i="7" s="1"/>
  <c r="C13" i="7"/>
  <c r="AB13" i="7" s="1"/>
  <c r="C14" i="7"/>
  <c r="AB14" i="7" s="1"/>
  <c r="C15" i="7"/>
  <c r="AB15" i="7" s="1"/>
  <c r="C16" i="7"/>
  <c r="AB16" i="7" s="1"/>
  <c r="C9" i="7"/>
  <c r="AB9" i="7" s="1"/>
  <c r="H10" i="10"/>
  <c r="AN226" i="1"/>
  <c r="AM226" i="1"/>
  <c r="AL226" i="1"/>
  <c r="AK226" i="1"/>
  <c r="C42" i="9"/>
  <c r="E42" i="9" s="1"/>
  <c r="N35" i="9" s="1"/>
  <c r="S37" i="9"/>
  <c r="AT125" i="1"/>
  <c r="AT30" i="1"/>
  <c r="AT27" i="1"/>
  <c r="AU26" i="1" s="1"/>
  <c r="H5" i="8" s="1"/>
  <c r="AT24" i="1"/>
  <c r="AU23" i="1" s="1"/>
  <c r="H4" i="8" s="1"/>
  <c r="AT22" i="1"/>
  <c r="AU21" i="1" s="1"/>
  <c r="AV21" i="1" s="1"/>
  <c r="AT223" i="1"/>
  <c r="AT225" i="1"/>
  <c r="AU224" i="1" s="1"/>
  <c r="H24" i="8" s="1"/>
  <c r="AT176" i="1"/>
  <c r="AT177" i="1"/>
  <c r="AT178" i="1"/>
  <c r="AT179" i="1"/>
  <c r="AT180" i="1"/>
  <c r="AT182" i="1"/>
  <c r="AT183" i="1"/>
  <c r="AT184" i="1"/>
  <c r="AT185" i="1"/>
  <c r="AT186" i="1"/>
  <c r="AT187" i="1"/>
  <c r="AT188" i="1"/>
  <c r="AT189" i="1"/>
  <c r="AT193" i="1"/>
  <c r="AT194" i="1"/>
  <c r="AT195" i="1"/>
  <c r="AT198" i="1"/>
  <c r="AU197" i="1" s="1"/>
  <c r="H21" i="8" s="1"/>
  <c r="AT200" i="1"/>
  <c r="AT201" i="1"/>
  <c r="AT202" i="1"/>
  <c r="AT203" i="1"/>
  <c r="AT204" i="1"/>
  <c r="AT205" i="1"/>
  <c r="AT206" i="1"/>
  <c r="AT207" i="1"/>
  <c r="AT208" i="1"/>
  <c r="AT209" i="1"/>
  <c r="AT68" i="1"/>
  <c r="AT69" i="1"/>
  <c r="AT70" i="1"/>
  <c r="AT71" i="1"/>
  <c r="AT72" i="1"/>
  <c r="AT73" i="1"/>
  <c r="AT74" i="1"/>
  <c r="AT75" i="1"/>
  <c r="AT76" i="1"/>
  <c r="AT77" i="1"/>
  <c r="AT78" i="1"/>
  <c r="AT79" i="1"/>
  <c r="AT80" i="1"/>
  <c r="AT81" i="1"/>
  <c r="AT82" i="1"/>
  <c r="AT83" i="1"/>
  <c r="AT84" i="1"/>
  <c r="AT85" i="1"/>
  <c r="AT92" i="1"/>
  <c r="AT93" i="1"/>
  <c r="AT94" i="1"/>
  <c r="AT95" i="1"/>
  <c r="AT96" i="1"/>
  <c r="AT97" i="1"/>
  <c r="AT98" i="1"/>
  <c r="AT99" i="1"/>
  <c r="AT100" i="1"/>
  <c r="AT101" i="1"/>
  <c r="AT102" i="1"/>
  <c r="AT103" i="1"/>
  <c r="AT104" i="1"/>
  <c r="AT105" i="1"/>
  <c r="AT106" i="1"/>
  <c r="AT107" i="1"/>
  <c r="AT108" i="1"/>
  <c r="AT109" i="1"/>
  <c r="AT110" i="1"/>
  <c r="AT111" i="1"/>
  <c r="AT113" i="1"/>
  <c r="AT114" i="1"/>
  <c r="AT115" i="1"/>
  <c r="AT117" i="1"/>
  <c r="AT118" i="1"/>
  <c r="AT119" i="1"/>
  <c r="AT120" i="1"/>
  <c r="AT123" i="1"/>
  <c r="AT124" i="1"/>
  <c r="AT127" i="1"/>
  <c r="AU126" i="1" s="1"/>
  <c r="AV126" i="1" s="1"/>
  <c r="AT129" i="1"/>
  <c r="AU128" i="1" s="1"/>
  <c r="H14" i="8" s="1"/>
  <c r="AT131" i="1"/>
  <c r="AU130" i="1" s="1"/>
  <c r="H15" i="8" s="1"/>
  <c r="AT133" i="1"/>
  <c r="AT134" i="1"/>
  <c r="AT135" i="1"/>
  <c r="AT136" i="1"/>
  <c r="AT137" i="1"/>
  <c r="AT139" i="1"/>
  <c r="AT140" i="1"/>
  <c r="AT141" i="1"/>
  <c r="AT143" i="1"/>
  <c r="AT145" i="1"/>
  <c r="AT146" i="1"/>
  <c r="AT147" i="1"/>
  <c r="AT148" i="1"/>
  <c r="AT149" i="1"/>
  <c r="AT150" i="1"/>
  <c r="AT151" i="1"/>
  <c r="AT152" i="1"/>
  <c r="AT153" i="1"/>
  <c r="AT154" i="1"/>
  <c r="AT155" i="1"/>
  <c r="AT157" i="1"/>
  <c r="AT166" i="1"/>
  <c r="AT167" i="1"/>
  <c r="AT168" i="1"/>
  <c r="AT169" i="1"/>
  <c r="AT170" i="1"/>
  <c r="AT171" i="1"/>
  <c r="AT172" i="1"/>
  <c r="AT173" i="1"/>
  <c r="AT174" i="1"/>
  <c r="AT175" i="1"/>
  <c r="AT43" i="1"/>
  <c r="AT45" i="1"/>
  <c r="AT47" i="1"/>
  <c r="AT48" i="1"/>
  <c r="AT49" i="1"/>
  <c r="AT50" i="1"/>
  <c r="AT51" i="1"/>
  <c r="AT52" i="1"/>
  <c r="AT53" i="1"/>
  <c r="AT54" i="1"/>
  <c r="AT55" i="1"/>
  <c r="AT56" i="1"/>
  <c r="AT57" i="1"/>
  <c r="AT58" i="1"/>
  <c r="AT59" i="1"/>
  <c r="AT60" i="1"/>
  <c r="AT61" i="1"/>
  <c r="AT62" i="1"/>
  <c r="AT31" i="1"/>
  <c r="AT32" i="1"/>
  <c r="AT33" i="1"/>
  <c r="AT34" i="1"/>
  <c r="AT35" i="1"/>
  <c r="AT36" i="1"/>
  <c r="AT37" i="1"/>
  <c r="AT38" i="1"/>
  <c r="AT39" i="1"/>
  <c r="AT40" i="1"/>
  <c r="AT41" i="1"/>
  <c r="AT42" i="1"/>
  <c r="BC51" i="1"/>
  <c r="AA35" i="7"/>
  <c r="AA34" i="7"/>
  <c r="AA33" i="7"/>
  <c r="AA32" i="7"/>
  <c r="AA31" i="7"/>
  <c r="AA30" i="7"/>
  <c r="AA28" i="7"/>
  <c r="AA26" i="7"/>
  <c r="AA25" i="7"/>
  <c r="AA24" i="7"/>
  <c r="AA23" i="7"/>
  <c r="AA22" i="7"/>
  <c r="AA21" i="7"/>
  <c r="AA20" i="7"/>
  <c r="AA19" i="7"/>
  <c r="AA18" i="7"/>
  <c r="AA17" i="7"/>
  <c r="AA16" i="7"/>
  <c r="AA15" i="7"/>
  <c r="AA14" i="7"/>
  <c r="AA13" i="7"/>
  <c r="AA12" i="7"/>
  <c r="AA11" i="7"/>
  <c r="AA10" i="7"/>
  <c r="AA9" i="7"/>
  <c r="AA4" i="7"/>
  <c r="Z1" i="7"/>
  <c r="Y1" i="7"/>
  <c r="X1" i="7"/>
  <c r="W1" i="7"/>
  <c r="V1" i="7"/>
  <c r="U1" i="7"/>
  <c r="T1" i="7"/>
  <c r="S1" i="7"/>
  <c r="R1" i="7"/>
  <c r="Q1" i="7"/>
  <c r="P1" i="7"/>
  <c r="O1" i="7"/>
  <c r="N1" i="7"/>
  <c r="M1" i="7"/>
  <c r="L1" i="7"/>
  <c r="K1" i="7"/>
  <c r="J1" i="7"/>
  <c r="I1" i="7"/>
  <c r="H1" i="7"/>
  <c r="G1" i="7"/>
  <c r="F1" i="7"/>
  <c r="E1" i="7"/>
  <c r="AH226" i="1"/>
  <c r="AI226" i="1"/>
  <c r="AJ226" i="1"/>
  <c r="AO226" i="1"/>
  <c r="AP226" i="1"/>
  <c r="AG226" i="1"/>
  <c r="AF226" i="1"/>
  <c r="AE226" i="1"/>
  <c r="AD226" i="1"/>
  <c r="AC226" i="1"/>
  <c r="AC227" i="1" s="1"/>
  <c r="U100" i="1"/>
  <c r="Y100" i="1" s="1"/>
  <c r="M191" i="5"/>
  <c r="I191" i="5"/>
  <c r="W190" i="5"/>
  <c r="P190" i="5"/>
  <c r="T190" i="5" s="1"/>
  <c r="U189" i="5" s="1"/>
  <c r="P189" i="5"/>
  <c r="T189" i="5" s="1"/>
  <c r="J189" i="5"/>
  <c r="W189" i="5" s="1"/>
  <c r="W188" i="5"/>
  <c r="P188" i="5"/>
  <c r="T188" i="5" s="1"/>
  <c r="W187" i="5"/>
  <c r="P187" i="5"/>
  <c r="T187" i="5" s="1"/>
  <c r="T186" i="5"/>
  <c r="P186" i="5"/>
  <c r="J186" i="5"/>
  <c r="W186" i="5" s="1"/>
  <c r="W185" i="5"/>
  <c r="P185" i="5"/>
  <c r="T185" i="5" s="1"/>
  <c r="W184" i="5"/>
  <c r="P184" i="5"/>
  <c r="T184" i="5" s="1"/>
  <c r="W183" i="5"/>
  <c r="P183" i="5"/>
  <c r="T183" i="5" s="1"/>
  <c r="W182" i="5"/>
  <c r="T182" i="5"/>
  <c r="P182" i="5"/>
  <c r="W181" i="5"/>
  <c r="P181" i="5"/>
  <c r="T181" i="5" s="1"/>
  <c r="W180" i="5"/>
  <c r="P180" i="5"/>
  <c r="T180" i="5" s="1"/>
  <c r="W179" i="5"/>
  <c r="P179" i="5"/>
  <c r="T179" i="5" s="1"/>
  <c r="W178" i="5"/>
  <c r="T178" i="5"/>
  <c r="P178" i="5"/>
  <c r="W177" i="5"/>
  <c r="P177" i="5"/>
  <c r="T177" i="5" s="1"/>
  <c r="W176" i="5"/>
  <c r="P176" i="5"/>
  <c r="T176" i="5" s="1"/>
  <c r="P175" i="5"/>
  <c r="T175" i="5" s="1"/>
  <c r="K175" i="5"/>
  <c r="J175" i="5"/>
  <c r="W175" i="5" s="1"/>
  <c r="W174" i="5"/>
  <c r="P174" i="5"/>
  <c r="T174" i="5" s="1"/>
  <c r="U173" i="5" s="1"/>
  <c r="P173" i="5"/>
  <c r="T173" i="5" s="1"/>
  <c r="J173" i="5"/>
  <c r="W173" i="5" s="1"/>
  <c r="W172" i="5"/>
  <c r="P172" i="5"/>
  <c r="T172" i="5" s="1"/>
  <c r="W171" i="5"/>
  <c r="P171" i="5"/>
  <c r="T171" i="5" s="1"/>
  <c r="W170" i="5"/>
  <c r="P170" i="5"/>
  <c r="T170" i="5" s="1"/>
  <c r="W169" i="5"/>
  <c r="P169" i="5"/>
  <c r="T169" i="5" s="1"/>
  <c r="P168" i="5"/>
  <c r="T168" i="5" s="1"/>
  <c r="J168" i="5"/>
  <c r="W168" i="5" s="1"/>
  <c r="W167" i="5"/>
  <c r="P167" i="5"/>
  <c r="T167" i="5" s="1"/>
  <c r="W166" i="5"/>
  <c r="P166" i="5"/>
  <c r="T166" i="5" s="1"/>
  <c r="W165" i="5"/>
  <c r="P165" i="5"/>
  <c r="T165" i="5" s="1"/>
  <c r="W164" i="5"/>
  <c r="P164" i="5"/>
  <c r="T164" i="5" s="1"/>
  <c r="W163" i="5"/>
  <c r="T163" i="5"/>
  <c r="P163" i="5"/>
  <c r="W162" i="5"/>
  <c r="P162" i="5"/>
  <c r="T162" i="5" s="1"/>
  <c r="W161" i="5"/>
  <c r="P161" i="5"/>
  <c r="T161" i="5" s="1"/>
  <c r="W160" i="5"/>
  <c r="P160" i="5"/>
  <c r="T160" i="5" s="1"/>
  <c r="P159" i="5"/>
  <c r="T159" i="5" s="1"/>
  <c r="J159" i="5"/>
  <c r="W159" i="5" s="1"/>
  <c r="W158" i="5"/>
  <c r="P158" i="5"/>
  <c r="T158" i="5" s="1"/>
  <c r="W157" i="5"/>
  <c r="P157" i="5"/>
  <c r="T157" i="5" s="1"/>
  <c r="W156" i="5"/>
  <c r="P156" i="5"/>
  <c r="T156" i="5" s="1"/>
  <c r="W155" i="5"/>
  <c r="P155" i="5"/>
  <c r="T155" i="5" s="1"/>
  <c r="W154" i="5"/>
  <c r="T154" i="5"/>
  <c r="P154" i="5"/>
  <c r="W153" i="5"/>
  <c r="P153" i="5"/>
  <c r="T153" i="5" s="1"/>
  <c r="W152" i="5"/>
  <c r="T152" i="5"/>
  <c r="P152" i="5"/>
  <c r="W151" i="5"/>
  <c r="P151" i="5"/>
  <c r="T151" i="5" s="1"/>
  <c r="W150" i="5"/>
  <c r="P150" i="5"/>
  <c r="T150" i="5" s="1"/>
  <c r="W149" i="5"/>
  <c r="P149" i="5"/>
  <c r="T149" i="5" s="1"/>
  <c r="W148" i="5"/>
  <c r="P148" i="5"/>
  <c r="T148" i="5" s="1"/>
  <c r="W147" i="5"/>
  <c r="P147" i="5"/>
  <c r="T147" i="5" s="1"/>
  <c r="W146" i="5"/>
  <c r="P146" i="5"/>
  <c r="T146" i="5" s="1"/>
  <c r="W145" i="5"/>
  <c r="P145" i="5"/>
  <c r="T145" i="5" s="1"/>
  <c r="W144" i="5"/>
  <c r="P144" i="5"/>
  <c r="T144" i="5" s="1"/>
  <c r="V143" i="5"/>
  <c r="P143" i="5"/>
  <c r="T143" i="5" s="1"/>
  <c r="J143" i="5"/>
  <c r="W143" i="5" s="1"/>
  <c r="W142" i="5"/>
  <c r="P142" i="5"/>
  <c r="T142" i="5" s="1"/>
  <c r="W141" i="5"/>
  <c r="T141" i="5"/>
  <c r="P141" i="5"/>
  <c r="W140" i="5"/>
  <c r="P140" i="5"/>
  <c r="T140" i="5" s="1"/>
  <c r="W139" i="5"/>
  <c r="P139" i="5"/>
  <c r="T139" i="5" s="1"/>
  <c r="W138" i="5"/>
  <c r="P138" i="5"/>
  <c r="T138" i="5" s="1"/>
  <c r="W137" i="5"/>
  <c r="T137" i="5"/>
  <c r="P137" i="5"/>
  <c r="W136" i="5"/>
  <c r="P136" i="5"/>
  <c r="T136" i="5" s="1"/>
  <c r="W135" i="5"/>
  <c r="P135" i="5"/>
  <c r="T135" i="5" s="1"/>
  <c r="W134" i="5"/>
  <c r="P134" i="5"/>
  <c r="T134" i="5" s="1"/>
  <c r="W133" i="5"/>
  <c r="T133" i="5"/>
  <c r="P133" i="5"/>
  <c r="W132" i="5"/>
  <c r="P132" i="5"/>
  <c r="T132" i="5" s="1"/>
  <c r="W131" i="5"/>
  <c r="T131" i="5"/>
  <c r="P131" i="5"/>
  <c r="W130" i="5"/>
  <c r="P130" i="5"/>
  <c r="T130" i="5" s="1"/>
  <c r="W129" i="5"/>
  <c r="P129" i="5"/>
  <c r="T129" i="5" s="1"/>
  <c r="W128" i="5"/>
  <c r="P128" i="5"/>
  <c r="T128" i="5" s="1"/>
  <c r="W127" i="5"/>
  <c r="P127" i="5"/>
  <c r="T127" i="5" s="1"/>
  <c r="W126" i="5"/>
  <c r="P126" i="5"/>
  <c r="T126" i="5" s="1"/>
  <c r="V125" i="5"/>
  <c r="P125" i="5"/>
  <c r="T125" i="5" s="1"/>
  <c r="J125" i="5"/>
  <c r="K125" i="5" s="1"/>
  <c r="W124" i="5"/>
  <c r="P124" i="5"/>
  <c r="T124" i="5" s="1"/>
  <c r="W123" i="5"/>
  <c r="P123" i="5"/>
  <c r="T123" i="5" s="1"/>
  <c r="W122" i="5"/>
  <c r="P122" i="5"/>
  <c r="T122" i="5" s="1"/>
  <c r="W121" i="5"/>
  <c r="P121" i="5"/>
  <c r="T121" i="5" s="1"/>
  <c r="W120" i="5"/>
  <c r="T120" i="5"/>
  <c r="P120" i="5"/>
  <c r="P119" i="5"/>
  <c r="T119" i="5" s="1"/>
  <c r="J119" i="5"/>
  <c r="K119" i="5" s="1"/>
  <c r="W118" i="5"/>
  <c r="P118" i="5"/>
  <c r="T118" i="5" s="1"/>
  <c r="U117" i="5" s="1"/>
  <c r="P117" i="5"/>
  <c r="T117" i="5" s="1"/>
  <c r="J117" i="5"/>
  <c r="K117" i="5" s="1"/>
  <c r="W116" i="5"/>
  <c r="P116" i="5"/>
  <c r="T116" i="5" s="1"/>
  <c r="U115" i="5" s="1"/>
  <c r="W115" i="5"/>
  <c r="P115" i="5"/>
  <c r="T115" i="5" s="1"/>
  <c r="J115" i="5"/>
  <c r="K115" i="5" s="1"/>
  <c r="W114" i="5"/>
  <c r="P114" i="5"/>
  <c r="T114" i="5" s="1"/>
  <c r="U113" i="5" s="1"/>
  <c r="P113" i="5"/>
  <c r="T113" i="5" s="1"/>
  <c r="J113" i="5"/>
  <c r="K113" i="5" s="1"/>
  <c r="W112" i="5"/>
  <c r="P112" i="5"/>
  <c r="T112" i="5" s="1"/>
  <c r="W111" i="5"/>
  <c r="P111" i="5"/>
  <c r="T111" i="5" s="1"/>
  <c r="W110" i="5"/>
  <c r="T110" i="5"/>
  <c r="P110" i="5"/>
  <c r="P109" i="5"/>
  <c r="T109" i="5" s="1"/>
  <c r="J109" i="5"/>
  <c r="K109" i="5" s="1"/>
  <c r="W108" i="5"/>
  <c r="P108" i="5"/>
  <c r="T108" i="5" s="1"/>
  <c r="W107" i="5"/>
  <c r="T107" i="5"/>
  <c r="P107" i="5"/>
  <c r="W106" i="5"/>
  <c r="P106" i="5"/>
  <c r="T106" i="5" s="1"/>
  <c r="W105" i="5"/>
  <c r="P105" i="5"/>
  <c r="T105" i="5" s="1"/>
  <c r="P104" i="5"/>
  <c r="T104" i="5" s="1"/>
  <c r="K104" i="5"/>
  <c r="J104" i="5"/>
  <c r="W104" i="5" s="1"/>
  <c r="W103" i="5"/>
  <c r="P103" i="5"/>
  <c r="T103" i="5" s="1"/>
  <c r="W102" i="5"/>
  <c r="P102" i="5"/>
  <c r="T102" i="5" s="1"/>
  <c r="W101" i="5"/>
  <c r="P101" i="5"/>
  <c r="T101" i="5" s="1"/>
  <c r="P100" i="5"/>
  <c r="T100" i="5" s="1"/>
  <c r="J100" i="5"/>
  <c r="K100" i="5" s="1"/>
  <c r="W99" i="5"/>
  <c r="T99" i="5"/>
  <c r="P99" i="5"/>
  <c r="W98" i="5"/>
  <c r="P98" i="5"/>
  <c r="T98" i="5" s="1"/>
  <c r="W97" i="5"/>
  <c r="P97" i="5"/>
  <c r="T97" i="5" s="1"/>
  <c r="W96" i="5"/>
  <c r="P96" i="5"/>
  <c r="T96" i="5" s="1"/>
  <c r="W95" i="5"/>
  <c r="P95" i="5"/>
  <c r="T95" i="5" s="1"/>
  <c r="W94" i="5"/>
  <c r="P94" i="5"/>
  <c r="T94" i="5" s="1"/>
  <c r="W93" i="5"/>
  <c r="P93" i="5"/>
  <c r="T93" i="5" s="1"/>
  <c r="W92" i="5"/>
  <c r="P92" i="5"/>
  <c r="T92" i="5" s="1"/>
  <c r="W91" i="5"/>
  <c r="T91" i="5"/>
  <c r="P91" i="5"/>
  <c r="W90" i="5"/>
  <c r="P90" i="5"/>
  <c r="T90" i="5" s="1"/>
  <c r="W89" i="5"/>
  <c r="P89" i="5"/>
  <c r="T89" i="5" s="1"/>
  <c r="W88" i="5"/>
  <c r="P88" i="5"/>
  <c r="T88" i="5" s="1"/>
  <c r="W87" i="5"/>
  <c r="T87" i="5"/>
  <c r="P87" i="5"/>
  <c r="W86" i="5"/>
  <c r="P86" i="5"/>
  <c r="T86" i="5" s="1"/>
  <c r="W85" i="5"/>
  <c r="P85" i="5"/>
  <c r="T85" i="5" s="1"/>
  <c r="W84" i="5"/>
  <c r="P84" i="5"/>
  <c r="T84" i="5" s="1"/>
  <c r="W83" i="5"/>
  <c r="P83" i="5"/>
  <c r="T83" i="5" s="1"/>
  <c r="W82" i="5"/>
  <c r="P82" i="5"/>
  <c r="T82" i="5" s="1"/>
  <c r="W81" i="5"/>
  <c r="P81" i="5"/>
  <c r="T81" i="5" s="1"/>
  <c r="W80" i="5"/>
  <c r="P80" i="5"/>
  <c r="T80" i="5" s="1"/>
  <c r="V79" i="5"/>
  <c r="V191" i="5" s="1"/>
  <c r="F194" i="5" s="1"/>
  <c r="P79" i="5"/>
  <c r="T79" i="5" s="1"/>
  <c r="J79" i="5"/>
  <c r="W79" i="5" s="1"/>
  <c r="W78" i="5"/>
  <c r="P78" i="5"/>
  <c r="T78" i="5" s="1"/>
  <c r="W77" i="5"/>
  <c r="P77" i="5"/>
  <c r="T77" i="5" s="1"/>
  <c r="W76" i="5"/>
  <c r="P76" i="5"/>
  <c r="T76" i="5" s="1"/>
  <c r="W75" i="5"/>
  <c r="T75" i="5"/>
  <c r="P75" i="5"/>
  <c r="W74" i="5"/>
  <c r="P74" i="5"/>
  <c r="T74" i="5" s="1"/>
  <c r="W73" i="5"/>
  <c r="P73" i="5"/>
  <c r="T73" i="5" s="1"/>
  <c r="W72" i="5"/>
  <c r="P72" i="5"/>
  <c r="T72" i="5" s="1"/>
  <c r="W71" i="5"/>
  <c r="P71" i="5"/>
  <c r="T71" i="5" s="1"/>
  <c r="W70" i="5"/>
  <c r="P70" i="5"/>
  <c r="T70" i="5" s="1"/>
  <c r="W69" i="5"/>
  <c r="T69" i="5"/>
  <c r="P69" i="5"/>
  <c r="W68" i="5"/>
  <c r="P68" i="5"/>
  <c r="T68" i="5" s="1"/>
  <c r="W67" i="5"/>
  <c r="P67" i="5"/>
  <c r="T67" i="5" s="1"/>
  <c r="W66" i="5"/>
  <c r="P66" i="5"/>
  <c r="T66" i="5" s="1"/>
  <c r="W65" i="5"/>
  <c r="P65" i="5"/>
  <c r="T65" i="5" s="1"/>
  <c r="W64" i="5"/>
  <c r="P64" i="5"/>
  <c r="T64" i="5" s="1"/>
  <c r="W63" i="5"/>
  <c r="P63" i="5"/>
  <c r="T63" i="5" s="1"/>
  <c r="W62" i="5"/>
  <c r="P62" i="5"/>
  <c r="T62" i="5" s="1"/>
  <c r="W61" i="5"/>
  <c r="T61" i="5"/>
  <c r="P61" i="5"/>
  <c r="P60" i="5"/>
  <c r="T60" i="5" s="1"/>
  <c r="K60" i="5"/>
  <c r="J60" i="5"/>
  <c r="W60" i="5" s="1"/>
  <c r="W59" i="5"/>
  <c r="P59" i="5"/>
  <c r="T59" i="5" s="1"/>
  <c r="W58" i="5"/>
  <c r="P58" i="5"/>
  <c r="T58" i="5" s="1"/>
  <c r="W57" i="5"/>
  <c r="P57" i="5"/>
  <c r="T57" i="5" s="1"/>
  <c r="W56" i="5"/>
  <c r="P56" i="5"/>
  <c r="T56" i="5" s="1"/>
  <c r="W55" i="5"/>
  <c r="P55" i="5"/>
  <c r="T55" i="5" s="1"/>
  <c r="W54" i="5"/>
  <c r="T54" i="5"/>
  <c r="P54" i="5"/>
  <c r="W53" i="5"/>
  <c r="P53" i="5"/>
  <c r="T53" i="5" s="1"/>
  <c r="W52" i="5"/>
  <c r="P52" i="5"/>
  <c r="T52" i="5" s="1"/>
  <c r="W51" i="5"/>
  <c r="P51" i="5"/>
  <c r="T51" i="5" s="1"/>
  <c r="W50" i="5"/>
  <c r="P50" i="5"/>
  <c r="T50" i="5" s="1"/>
  <c r="W49" i="5"/>
  <c r="P49" i="5"/>
  <c r="T49" i="5" s="1"/>
  <c r="W48" i="5"/>
  <c r="T48" i="5"/>
  <c r="P48" i="5"/>
  <c r="W47" i="5"/>
  <c r="P47" i="5"/>
  <c r="T47" i="5" s="1"/>
  <c r="W46" i="5"/>
  <c r="P46" i="5"/>
  <c r="T46" i="5" s="1"/>
  <c r="W45" i="5"/>
  <c r="P45" i="5"/>
  <c r="T45" i="5" s="1"/>
  <c r="W44" i="5"/>
  <c r="P44" i="5"/>
  <c r="T44" i="5" s="1"/>
  <c r="P43" i="5"/>
  <c r="T43" i="5" s="1"/>
  <c r="J43" i="5"/>
  <c r="W43" i="5" s="1"/>
  <c r="W42" i="5"/>
  <c r="P42" i="5"/>
  <c r="T42" i="5" s="1"/>
  <c r="W41" i="5"/>
  <c r="P41" i="5"/>
  <c r="T41" i="5" s="1"/>
  <c r="W40" i="5"/>
  <c r="P40" i="5"/>
  <c r="T40" i="5" s="1"/>
  <c r="W39" i="5"/>
  <c r="P39" i="5"/>
  <c r="T39" i="5" s="1"/>
  <c r="W38" i="5"/>
  <c r="P38" i="5"/>
  <c r="T38" i="5" s="1"/>
  <c r="W37" i="5"/>
  <c r="P37" i="5"/>
  <c r="T37" i="5" s="1"/>
  <c r="W36" i="5"/>
  <c r="P36" i="5"/>
  <c r="T36" i="5" s="1"/>
  <c r="W35" i="5"/>
  <c r="P35" i="5"/>
  <c r="T35" i="5" s="1"/>
  <c r="W34" i="5"/>
  <c r="P34" i="5"/>
  <c r="T34" i="5" s="1"/>
  <c r="W33" i="5"/>
  <c r="T33" i="5"/>
  <c r="P33" i="5"/>
  <c r="W32" i="5"/>
  <c r="P32" i="5"/>
  <c r="T32" i="5" s="1"/>
  <c r="W31" i="5"/>
  <c r="P31" i="5"/>
  <c r="T31" i="5" s="1"/>
  <c r="W30" i="5"/>
  <c r="P30" i="5"/>
  <c r="T30" i="5" s="1"/>
  <c r="W29" i="5"/>
  <c r="P29" i="5"/>
  <c r="T29" i="5" s="1"/>
  <c r="W28" i="5"/>
  <c r="P28" i="5"/>
  <c r="T28" i="5" s="1"/>
  <c r="P27" i="5"/>
  <c r="T27" i="5" s="1"/>
  <c r="J27" i="5"/>
  <c r="W27" i="5" s="1"/>
  <c r="W26" i="5"/>
  <c r="T26" i="5"/>
  <c r="U25" i="5" s="1"/>
  <c r="P26" i="5"/>
  <c r="P25" i="5"/>
  <c r="T25" i="5" s="1"/>
  <c r="J25" i="5"/>
  <c r="W25" i="5" s="1"/>
  <c r="W24" i="5"/>
  <c r="P24" i="5"/>
  <c r="T24" i="5" s="1"/>
  <c r="U23" i="5" s="1"/>
  <c r="P23" i="5"/>
  <c r="T23" i="5" s="1"/>
  <c r="J23" i="5"/>
  <c r="W23" i="5" s="1"/>
  <c r="W22" i="5"/>
  <c r="T22" i="5"/>
  <c r="U21" i="5" s="1"/>
  <c r="P22" i="5"/>
  <c r="P21" i="5"/>
  <c r="T21" i="5" s="1"/>
  <c r="J21" i="5"/>
  <c r="K21" i="5" s="1"/>
  <c r="AB30" i="1"/>
  <c r="AB31" i="1"/>
  <c r="AB32" i="1"/>
  <c r="AB33" i="1"/>
  <c r="AB34" i="1"/>
  <c r="AB35" i="1"/>
  <c r="AB36" i="1"/>
  <c r="AB37" i="1"/>
  <c r="AB38" i="1"/>
  <c r="AB39" i="1"/>
  <c r="AB40" i="1"/>
  <c r="AB41" i="1"/>
  <c r="AB42" i="1"/>
  <c r="AB43" i="1"/>
  <c r="AB45" i="1"/>
  <c r="AB47" i="1"/>
  <c r="AB48" i="1"/>
  <c r="AB49" i="1"/>
  <c r="AB50" i="1"/>
  <c r="AB51" i="1"/>
  <c r="AB52" i="1"/>
  <c r="AB53" i="1"/>
  <c r="AB54" i="1"/>
  <c r="AB55" i="1"/>
  <c r="AB56" i="1"/>
  <c r="AB57" i="1"/>
  <c r="AB58" i="1"/>
  <c r="AB59" i="1"/>
  <c r="AB60" i="1"/>
  <c r="AB61" i="1"/>
  <c r="AB62" i="1"/>
  <c r="AB68" i="1"/>
  <c r="AB69" i="1"/>
  <c r="AB70" i="1"/>
  <c r="AB71" i="1"/>
  <c r="AB72" i="1"/>
  <c r="AB73" i="1"/>
  <c r="AB74" i="1"/>
  <c r="AB75" i="1"/>
  <c r="AB76" i="1"/>
  <c r="AB77" i="1"/>
  <c r="AB78" i="1"/>
  <c r="AB79" i="1"/>
  <c r="AB80" i="1"/>
  <c r="AB81" i="1"/>
  <c r="AB82" i="1"/>
  <c r="AB83" i="1"/>
  <c r="AB84" i="1"/>
  <c r="AB85" i="1"/>
  <c r="AB92" i="1"/>
  <c r="AB93" i="1"/>
  <c r="AB94" i="1"/>
  <c r="AB95" i="1"/>
  <c r="AB96" i="1"/>
  <c r="AB97" i="1"/>
  <c r="AB98" i="1"/>
  <c r="AB99" i="1"/>
  <c r="AB100" i="1"/>
  <c r="AB101" i="1"/>
  <c r="AB102" i="1"/>
  <c r="AB103" i="1"/>
  <c r="AB104" i="1"/>
  <c r="AB105" i="1"/>
  <c r="AB106" i="1"/>
  <c r="AB107" i="1"/>
  <c r="AB108" i="1"/>
  <c r="AB109" i="1"/>
  <c r="AB110" i="1"/>
  <c r="AB111" i="1"/>
  <c r="AB113" i="1"/>
  <c r="AB114" i="1"/>
  <c r="AB115" i="1"/>
  <c r="AB117" i="1"/>
  <c r="AB118" i="1"/>
  <c r="AB119" i="1"/>
  <c r="AB120" i="1"/>
  <c r="AB123" i="1"/>
  <c r="AB124" i="1"/>
  <c r="AB125" i="1"/>
  <c r="AB127" i="1"/>
  <c r="AB129" i="1"/>
  <c r="AB131" i="1"/>
  <c r="AB133" i="1"/>
  <c r="AB134" i="1"/>
  <c r="AB135" i="1"/>
  <c r="AB136" i="1"/>
  <c r="AB137" i="1"/>
  <c r="AB139" i="1"/>
  <c r="AB140" i="1"/>
  <c r="AB141" i="1"/>
  <c r="AB143" i="1"/>
  <c r="AB145" i="1"/>
  <c r="AB146" i="1"/>
  <c r="AB147" i="1"/>
  <c r="AB148" i="1"/>
  <c r="AB149" i="1"/>
  <c r="AB150" i="1"/>
  <c r="AB151" i="1"/>
  <c r="AB152" i="1"/>
  <c r="AB153" i="1"/>
  <c r="AB154" i="1"/>
  <c r="AB155" i="1"/>
  <c r="AB156" i="1"/>
  <c r="AB157" i="1"/>
  <c r="AB166" i="1"/>
  <c r="AB167" i="1"/>
  <c r="AB168" i="1"/>
  <c r="AB169" i="1"/>
  <c r="AB170" i="1"/>
  <c r="AB171" i="1"/>
  <c r="AB172" i="1"/>
  <c r="AB173" i="1"/>
  <c r="AB174" i="1"/>
  <c r="AB175" i="1"/>
  <c r="AB176" i="1"/>
  <c r="AB177" i="1"/>
  <c r="AB178" i="1"/>
  <c r="AB179" i="1"/>
  <c r="AB180" i="1"/>
  <c r="AB182" i="1"/>
  <c r="AB183" i="1"/>
  <c r="AB184" i="1"/>
  <c r="AB185" i="1"/>
  <c r="AB186" i="1"/>
  <c r="AB187" i="1"/>
  <c r="AB188" i="1"/>
  <c r="AB189" i="1"/>
  <c r="AB193" i="1"/>
  <c r="AB194" i="1"/>
  <c r="AB195" i="1"/>
  <c r="AB196" i="1"/>
  <c r="AB198" i="1"/>
  <c r="AB200" i="1"/>
  <c r="AB201" i="1"/>
  <c r="AB202" i="1"/>
  <c r="AB203" i="1"/>
  <c r="AB204" i="1"/>
  <c r="AB205" i="1"/>
  <c r="AB206" i="1"/>
  <c r="AB207" i="1"/>
  <c r="AB208" i="1"/>
  <c r="AB209" i="1"/>
  <c r="AB222" i="1"/>
  <c r="AB223" i="1"/>
  <c r="AB225" i="1"/>
  <c r="U22" i="1"/>
  <c r="Y22" i="1" s="1"/>
  <c r="Z21" i="1" s="1"/>
  <c r="U23" i="1"/>
  <c r="Y23" i="1" s="1"/>
  <c r="U24" i="1"/>
  <c r="Y24" i="1" s="1"/>
  <c r="U27" i="1"/>
  <c r="Y27" i="1" s="1"/>
  <c r="U29" i="1"/>
  <c r="Y29" i="1" s="1"/>
  <c r="U30" i="1"/>
  <c r="Y30" i="1" s="1"/>
  <c r="U31" i="1"/>
  <c r="Y31" i="1" s="1"/>
  <c r="U32" i="1"/>
  <c r="Y32" i="1" s="1"/>
  <c r="U33" i="1"/>
  <c r="Y33" i="1" s="1"/>
  <c r="U34" i="1"/>
  <c r="Y34" i="1" s="1"/>
  <c r="U35" i="1"/>
  <c r="Y35" i="1" s="1"/>
  <c r="U36" i="1"/>
  <c r="Y36" i="1" s="1"/>
  <c r="U37" i="1"/>
  <c r="Y37" i="1" s="1"/>
  <c r="U38" i="1"/>
  <c r="Y38" i="1" s="1"/>
  <c r="U39" i="1"/>
  <c r="Y39" i="1" s="1"/>
  <c r="U40" i="1"/>
  <c r="Y40" i="1" s="1"/>
  <c r="U41" i="1"/>
  <c r="Y41" i="1" s="1"/>
  <c r="U42" i="1"/>
  <c r="Y42" i="1" s="1"/>
  <c r="U43" i="1"/>
  <c r="Y43" i="1" s="1"/>
  <c r="U45" i="1"/>
  <c r="Y45" i="1" s="1"/>
  <c r="U46" i="1"/>
  <c r="Y46" i="1" s="1"/>
  <c r="U47" i="1"/>
  <c r="Y47" i="1" s="1"/>
  <c r="U48" i="1"/>
  <c r="Y48" i="1" s="1"/>
  <c r="U49" i="1"/>
  <c r="Y49" i="1" s="1"/>
  <c r="U50" i="1"/>
  <c r="Y50" i="1" s="1"/>
  <c r="U51" i="1"/>
  <c r="Y51" i="1" s="1"/>
  <c r="U52" i="1"/>
  <c r="Y52" i="1" s="1"/>
  <c r="U53" i="1"/>
  <c r="Y53" i="1" s="1"/>
  <c r="U54" i="1"/>
  <c r="Y54" i="1" s="1"/>
  <c r="U55" i="1"/>
  <c r="Y55" i="1" s="1"/>
  <c r="U56" i="1"/>
  <c r="Y56" i="1" s="1"/>
  <c r="U57" i="1"/>
  <c r="Y57" i="1" s="1"/>
  <c r="U58" i="1"/>
  <c r="Y58" i="1" s="1"/>
  <c r="U59" i="1"/>
  <c r="Y59" i="1" s="1"/>
  <c r="U60" i="1"/>
  <c r="Y60" i="1" s="1"/>
  <c r="U61" i="1"/>
  <c r="Y61" i="1" s="1"/>
  <c r="U62" i="1"/>
  <c r="Y62" i="1" s="1"/>
  <c r="U68" i="1"/>
  <c r="Y68" i="1" s="1"/>
  <c r="U69" i="1"/>
  <c r="Y69" i="1" s="1"/>
  <c r="U70" i="1"/>
  <c r="Y70" i="1" s="1"/>
  <c r="U71" i="1"/>
  <c r="Y71" i="1" s="1"/>
  <c r="U72" i="1"/>
  <c r="Y72" i="1" s="1"/>
  <c r="U73" i="1"/>
  <c r="Y73" i="1" s="1"/>
  <c r="U74" i="1"/>
  <c r="Y74" i="1" s="1"/>
  <c r="U75" i="1"/>
  <c r="Y75" i="1" s="1"/>
  <c r="U76" i="1"/>
  <c r="Y76" i="1" s="1"/>
  <c r="U77" i="1"/>
  <c r="Y77" i="1" s="1"/>
  <c r="U78" i="1"/>
  <c r="Y78" i="1" s="1"/>
  <c r="U79" i="1"/>
  <c r="Y79" i="1" s="1"/>
  <c r="U80" i="1"/>
  <c r="Y80" i="1" s="1"/>
  <c r="U81" i="1"/>
  <c r="Y81" i="1" s="1"/>
  <c r="U82" i="1"/>
  <c r="Y82" i="1" s="1"/>
  <c r="U83" i="1"/>
  <c r="Y83" i="1" s="1"/>
  <c r="U84" i="1"/>
  <c r="Y84" i="1" s="1"/>
  <c r="U85" i="1"/>
  <c r="Y85" i="1" s="1"/>
  <c r="U91" i="1"/>
  <c r="Y91" i="1" s="1"/>
  <c r="U92" i="1"/>
  <c r="Y92" i="1" s="1"/>
  <c r="U93" i="1"/>
  <c r="Y93" i="1" s="1"/>
  <c r="U94" i="1"/>
  <c r="Y94" i="1" s="1"/>
  <c r="U95" i="1"/>
  <c r="Y95" i="1" s="1"/>
  <c r="U96" i="1"/>
  <c r="Y96" i="1" s="1"/>
  <c r="U97" i="1"/>
  <c r="Y97" i="1" s="1"/>
  <c r="U98" i="1"/>
  <c r="Y98" i="1" s="1"/>
  <c r="U99" i="1"/>
  <c r="Y99" i="1" s="1"/>
  <c r="U101" i="1"/>
  <c r="Y101" i="1" s="1"/>
  <c r="U102" i="1"/>
  <c r="Y102" i="1" s="1"/>
  <c r="U103" i="1"/>
  <c r="Y103" i="1" s="1"/>
  <c r="U104" i="1"/>
  <c r="Y104" i="1" s="1"/>
  <c r="U105" i="1"/>
  <c r="Y105" i="1" s="1"/>
  <c r="U106" i="1"/>
  <c r="Y106" i="1" s="1"/>
  <c r="U107" i="1"/>
  <c r="Y107" i="1" s="1"/>
  <c r="U108" i="1"/>
  <c r="Y108" i="1" s="1"/>
  <c r="U109" i="1"/>
  <c r="Y109" i="1" s="1"/>
  <c r="U110" i="1"/>
  <c r="Y110" i="1" s="1"/>
  <c r="U111" i="1"/>
  <c r="Y111" i="1" s="1"/>
  <c r="U112" i="1"/>
  <c r="Y112" i="1" s="1"/>
  <c r="U113" i="1"/>
  <c r="Y113" i="1" s="1"/>
  <c r="U114" i="1"/>
  <c r="Y114" i="1" s="1"/>
  <c r="U115" i="1"/>
  <c r="Y115" i="1" s="1"/>
  <c r="U116" i="1"/>
  <c r="Y116" i="1" s="1"/>
  <c r="U117" i="1"/>
  <c r="Y117" i="1" s="1"/>
  <c r="U118" i="1"/>
  <c r="Y118" i="1" s="1"/>
  <c r="U119" i="1"/>
  <c r="Y119" i="1" s="1"/>
  <c r="U120" i="1"/>
  <c r="Y120" i="1" s="1"/>
  <c r="U122" i="1"/>
  <c r="Y122" i="1" s="1"/>
  <c r="U123" i="1"/>
  <c r="Y123" i="1" s="1"/>
  <c r="U124" i="1"/>
  <c r="Y124" i="1" s="1"/>
  <c r="U125" i="1"/>
  <c r="Y125" i="1" s="1"/>
  <c r="U126" i="1"/>
  <c r="Y126" i="1" s="1"/>
  <c r="U127" i="1"/>
  <c r="Y127" i="1" s="1"/>
  <c r="Z126" i="1" s="1"/>
  <c r="U128" i="1"/>
  <c r="Y128" i="1" s="1"/>
  <c r="U129" i="1"/>
  <c r="Y129" i="1" s="1"/>
  <c r="Z128" i="1" s="1"/>
  <c r="U130" i="1"/>
  <c r="Y130" i="1" s="1"/>
  <c r="U131" i="1"/>
  <c r="Y131" i="1" s="1"/>
  <c r="Z130" i="1" s="1"/>
  <c r="U132" i="1"/>
  <c r="Y132" i="1" s="1"/>
  <c r="U133" i="1"/>
  <c r="Y133" i="1" s="1"/>
  <c r="U134" i="1"/>
  <c r="Y134" i="1" s="1"/>
  <c r="U135" i="1"/>
  <c r="Y135" i="1" s="1"/>
  <c r="U136" i="1"/>
  <c r="Y136" i="1" s="1"/>
  <c r="U137" i="1"/>
  <c r="Y137" i="1" s="1"/>
  <c r="U138" i="1"/>
  <c r="Y138" i="1" s="1"/>
  <c r="U139" i="1"/>
  <c r="Y139" i="1" s="1"/>
  <c r="U140" i="1"/>
  <c r="Y140" i="1" s="1"/>
  <c r="U141" i="1"/>
  <c r="Y141" i="1" s="1"/>
  <c r="U143" i="1"/>
  <c r="Y143" i="1" s="1"/>
  <c r="U145" i="1"/>
  <c r="Y145" i="1" s="1"/>
  <c r="U146" i="1"/>
  <c r="Y146" i="1" s="1"/>
  <c r="U147" i="1"/>
  <c r="Y147" i="1" s="1"/>
  <c r="U148" i="1"/>
  <c r="Y148" i="1" s="1"/>
  <c r="U149" i="1"/>
  <c r="Y149" i="1" s="1"/>
  <c r="U150" i="1"/>
  <c r="Y150" i="1" s="1"/>
  <c r="U151" i="1"/>
  <c r="Y151" i="1" s="1"/>
  <c r="U152" i="1"/>
  <c r="Y152" i="1" s="1"/>
  <c r="U153" i="1"/>
  <c r="Y153" i="1" s="1"/>
  <c r="U154" i="1"/>
  <c r="Y154" i="1" s="1"/>
  <c r="U155" i="1"/>
  <c r="Y155" i="1" s="1"/>
  <c r="U156" i="1"/>
  <c r="Y156" i="1" s="1"/>
  <c r="U157" i="1"/>
  <c r="Y157" i="1" s="1"/>
  <c r="U166" i="1"/>
  <c r="Y166" i="1" s="1"/>
  <c r="U167" i="1"/>
  <c r="Y167" i="1" s="1"/>
  <c r="U168" i="1"/>
  <c r="Y168" i="1" s="1"/>
  <c r="U169" i="1"/>
  <c r="Y169" i="1" s="1"/>
  <c r="U170" i="1"/>
  <c r="Y170" i="1" s="1"/>
  <c r="U171" i="1"/>
  <c r="Y171" i="1" s="1"/>
  <c r="U172" i="1"/>
  <c r="Y172" i="1" s="1"/>
  <c r="U173" i="1"/>
  <c r="Y173" i="1" s="1"/>
  <c r="U174" i="1"/>
  <c r="Y174" i="1" s="1"/>
  <c r="U175" i="1"/>
  <c r="Y175" i="1" s="1"/>
  <c r="U176" i="1"/>
  <c r="Y176" i="1" s="1"/>
  <c r="U177" i="1"/>
  <c r="Y177" i="1" s="1"/>
  <c r="U178" i="1"/>
  <c r="Y178" i="1" s="1"/>
  <c r="U179" i="1"/>
  <c r="Y179" i="1" s="1"/>
  <c r="U180" i="1"/>
  <c r="Y180" i="1" s="1"/>
  <c r="U181" i="1"/>
  <c r="Y181" i="1" s="1"/>
  <c r="U182" i="1"/>
  <c r="Y182" i="1" s="1"/>
  <c r="U183" i="1"/>
  <c r="Y183" i="1" s="1"/>
  <c r="U184" i="1"/>
  <c r="Y184" i="1" s="1"/>
  <c r="U185" i="1"/>
  <c r="Y185" i="1" s="1"/>
  <c r="U186" i="1"/>
  <c r="Y186" i="1" s="1"/>
  <c r="U187" i="1"/>
  <c r="Y187" i="1" s="1"/>
  <c r="U188" i="1"/>
  <c r="Y188" i="1" s="1"/>
  <c r="U189" i="1"/>
  <c r="Y189" i="1" s="1"/>
  <c r="U192" i="1"/>
  <c r="Y192" i="1" s="1"/>
  <c r="U193" i="1"/>
  <c r="Y193" i="1" s="1"/>
  <c r="U194" i="1"/>
  <c r="Y194" i="1" s="1"/>
  <c r="U195" i="1"/>
  <c r="Y195" i="1" s="1"/>
  <c r="U196" i="1"/>
  <c r="Y196" i="1" s="1"/>
  <c r="U197" i="1"/>
  <c r="Y197" i="1" s="1"/>
  <c r="U198" i="1"/>
  <c r="Y198" i="1" s="1"/>
  <c r="Z197" i="1" s="1"/>
  <c r="U199" i="1"/>
  <c r="Y199" i="1" s="1"/>
  <c r="U200" i="1"/>
  <c r="Y200" i="1" s="1"/>
  <c r="U201" i="1"/>
  <c r="Y201" i="1" s="1"/>
  <c r="U202" i="1"/>
  <c r="Y202" i="1" s="1"/>
  <c r="U203" i="1"/>
  <c r="Y203" i="1" s="1"/>
  <c r="U204" i="1"/>
  <c r="Y204" i="1" s="1"/>
  <c r="U205" i="1"/>
  <c r="Y205" i="1" s="1"/>
  <c r="U206" i="1"/>
  <c r="Y206" i="1" s="1"/>
  <c r="U207" i="1"/>
  <c r="Y207" i="1" s="1"/>
  <c r="U208" i="1"/>
  <c r="Y208" i="1" s="1"/>
  <c r="U209" i="1"/>
  <c r="Y209" i="1" s="1"/>
  <c r="U221" i="1"/>
  <c r="Y221" i="1" s="1"/>
  <c r="U222" i="1"/>
  <c r="Y222" i="1" s="1"/>
  <c r="U223" i="1"/>
  <c r="Y223" i="1" s="1"/>
  <c r="U224" i="1"/>
  <c r="Y224" i="1" s="1"/>
  <c r="U225" i="1"/>
  <c r="Y225" i="1" s="1"/>
  <c r="Z224" i="1" s="1"/>
  <c r="U21" i="1"/>
  <c r="Y21" i="1" s="1"/>
  <c r="N226" i="1"/>
  <c r="K221" i="1"/>
  <c r="L221" i="1" s="1"/>
  <c r="S191" i="4"/>
  <c r="O190" i="4"/>
  <c r="I190" i="4"/>
  <c r="J174" i="4" s="1"/>
  <c r="K174" i="4" s="1"/>
  <c r="S189" i="4"/>
  <c r="S188" i="4"/>
  <c r="J188" i="4"/>
  <c r="K188" i="4" s="1"/>
  <c r="S139" i="4"/>
  <c r="S131" i="4"/>
  <c r="S159" i="4"/>
  <c r="S158" i="4"/>
  <c r="S157" i="4"/>
  <c r="S155" i="4"/>
  <c r="S154" i="4"/>
  <c r="S153" i="4"/>
  <c r="S152" i="4"/>
  <c r="S151" i="4"/>
  <c r="S187" i="4"/>
  <c r="S186" i="4"/>
  <c r="J186" i="4"/>
  <c r="K186" i="4" s="1"/>
  <c r="S89" i="4"/>
  <c r="S88" i="4"/>
  <c r="S87" i="4"/>
  <c r="S86" i="4"/>
  <c r="J185" i="4"/>
  <c r="K185" i="4" s="1"/>
  <c r="S163" i="4"/>
  <c r="S148" i="4"/>
  <c r="S147" i="4"/>
  <c r="S146" i="4"/>
  <c r="S145" i="4"/>
  <c r="S144" i="4"/>
  <c r="S143" i="4"/>
  <c r="S142" i="4"/>
  <c r="S184" i="4"/>
  <c r="S71" i="4"/>
  <c r="S137" i="4"/>
  <c r="S136" i="4"/>
  <c r="S135" i="4"/>
  <c r="S134" i="4"/>
  <c r="S133" i="4"/>
  <c r="S130" i="4"/>
  <c r="S129" i="4"/>
  <c r="S128" i="4"/>
  <c r="S127" i="4"/>
  <c r="S183" i="4"/>
  <c r="S33" i="4"/>
  <c r="S32" i="4"/>
  <c r="S156" i="4"/>
  <c r="S107" i="4"/>
  <c r="S108" i="4"/>
  <c r="S109" i="4"/>
  <c r="S110" i="4"/>
  <c r="S90" i="4"/>
  <c r="S85" i="4"/>
  <c r="S84" i="4"/>
  <c r="S141" i="4"/>
  <c r="S138" i="4"/>
  <c r="S73" i="4"/>
  <c r="S72" i="4"/>
  <c r="S70" i="4"/>
  <c r="S69" i="4"/>
  <c r="S68" i="4"/>
  <c r="S106" i="4"/>
  <c r="S115" i="4"/>
  <c r="S114" i="4"/>
  <c r="J181" i="4"/>
  <c r="K181" i="4" s="1"/>
  <c r="S180" i="4"/>
  <c r="J180" i="4"/>
  <c r="K180" i="4" s="1"/>
  <c r="S112" i="4"/>
  <c r="J179" i="4"/>
  <c r="K179" i="4" s="1"/>
  <c r="S111" i="4"/>
  <c r="S178" i="4"/>
  <c r="J178" i="4"/>
  <c r="K178" i="4" s="1"/>
  <c r="S105" i="4"/>
  <c r="S104" i="4"/>
  <c r="S103" i="4"/>
  <c r="S177" i="4"/>
  <c r="J177" i="4"/>
  <c r="K177" i="4" s="1"/>
  <c r="S102" i="4"/>
  <c r="S101" i="4"/>
  <c r="S100" i="4"/>
  <c r="S99" i="4"/>
  <c r="S176" i="4"/>
  <c r="J176" i="4"/>
  <c r="K176" i="4" s="1"/>
  <c r="S98" i="4"/>
  <c r="S97" i="4"/>
  <c r="S96" i="4"/>
  <c r="S175" i="4"/>
  <c r="J175" i="4"/>
  <c r="K175" i="4" s="1"/>
  <c r="S117" i="4"/>
  <c r="S119" i="4"/>
  <c r="S121" i="4"/>
  <c r="S123" i="4"/>
  <c r="S125" i="4"/>
  <c r="S118" i="4"/>
  <c r="S120" i="4"/>
  <c r="S122" i="4"/>
  <c r="S124" i="4"/>
  <c r="S126" i="4"/>
  <c r="S57" i="4"/>
  <c r="S59" i="4"/>
  <c r="S61" i="4"/>
  <c r="S63" i="4"/>
  <c r="S65" i="4"/>
  <c r="S56" i="4"/>
  <c r="S58" i="4"/>
  <c r="S60" i="4"/>
  <c r="S62" i="4"/>
  <c r="S64" i="4"/>
  <c r="S174" i="4"/>
  <c r="S79" i="4"/>
  <c r="S140" i="4"/>
  <c r="S55" i="4"/>
  <c r="S54" i="4"/>
  <c r="S34" i="4"/>
  <c r="S35" i="4"/>
  <c r="S53" i="4"/>
  <c r="S132" i="4"/>
  <c r="S52" i="4"/>
  <c r="S50" i="4"/>
  <c r="S36" i="4"/>
  <c r="S37" i="4"/>
  <c r="S38" i="4"/>
  <c r="S39" i="4"/>
  <c r="S40" i="4"/>
  <c r="S41" i="4"/>
  <c r="S49" i="4"/>
  <c r="S47" i="4"/>
  <c r="S173" i="4"/>
  <c r="S83" i="4"/>
  <c r="S82" i="4"/>
  <c r="S81" i="4"/>
  <c r="S80" i="4"/>
  <c r="S78" i="4"/>
  <c r="S77" i="4"/>
  <c r="S76" i="4"/>
  <c r="S75" i="4"/>
  <c r="S74" i="4"/>
  <c r="S67" i="4"/>
  <c r="S66" i="4"/>
  <c r="S51" i="4"/>
  <c r="S45" i="4"/>
  <c r="S44" i="4"/>
  <c r="S43" i="4"/>
  <c r="S46" i="4"/>
  <c r="S164" i="4"/>
  <c r="S165" i="4"/>
  <c r="S166" i="4"/>
  <c r="S167" i="4"/>
  <c r="S48" i="4"/>
  <c r="S31" i="4"/>
  <c r="S30" i="4"/>
  <c r="S29" i="4"/>
  <c r="S28" i="4"/>
  <c r="S27" i="4"/>
  <c r="S26" i="4"/>
  <c r="S25" i="4"/>
  <c r="S24" i="4"/>
  <c r="S171" i="4"/>
  <c r="J171" i="4"/>
  <c r="K171" i="4" s="1"/>
  <c r="S23" i="4"/>
  <c r="K170" i="4"/>
  <c r="J170" i="4"/>
  <c r="S22" i="4"/>
  <c r="J169" i="4"/>
  <c r="K169" i="4" s="1"/>
  <c r="S21" i="4"/>
  <c r="J168" i="4"/>
  <c r="K168" i="4" s="1"/>
  <c r="K165" i="1"/>
  <c r="L165" i="1" s="1"/>
  <c r="J226" i="1"/>
  <c r="K224" i="1"/>
  <c r="L224" i="1" s="1"/>
  <c r="K197" i="1"/>
  <c r="L197" i="1" s="1"/>
  <c r="K192" i="1"/>
  <c r="L192" i="1" s="1"/>
  <c r="K181" i="1"/>
  <c r="L181" i="1" s="1"/>
  <c r="K132" i="1"/>
  <c r="L132" i="1" s="1"/>
  <c r="K130" i="1"/>
  <c r="L130" i="1" s="1"/>
  <c r="K128" i="1"/>
  <c r="L128" i="1" s="1"/>
  <c r="K126" i="1"/>
  <c r="L126" i="1" s="1"/>
  <c r="K122" i="1"/>
  <c r="L122" i="1" s="1"/>
  <c r="L116" i="1"/>
  <c r="K112" i="1"/>
  <c r="L112" i="1" s="1"/>
  <c r="K91" i="1"/>
  <c r="L91" i="1" s="1"/>
  <c r="K23" i="1"/>
  <c r="L23" i="1" s="1"/>
  <c r="K21" i="1"/>
  <c r="AB21" i="1" s="1"/>
  <c r="F3" i="8" s="1"/>
  <c r="E3" i="8" s="1"/>
  <c r="C3" i="9" s="1"/>
  <c r="W109" i="5" l="1"/>
  <c r="H13" i="8"/>
  <c r="K143" i="5"/>
  <c r="K43" i="5"/>
  <c r="V26" i="11"/>
  <c r="H3" i="8"/>
  <c r="AV197" i="51"/>
  <c r="AW197" i="51" s="1"/>
  <c r="U125" i="5"/>
  <c r="AA26" i="11"/>
  <c r="Q26" i="11"/>
  <c r="M26" i="11"/>
  <c r="N26" i="11"/>
  <c r="AV26" i="51"/>
  <c r="AW26" i="51" s="1"/>
  <c r="L123" i="51"/>
  <c r="AC67" i="51"/>
  <c r="F8" i="52" s="1"/>
  <c r="E8" i="52" s="1"/>
  <c r="AC127" i="51"/>
  <c r="F13" i="52" s="1"/>
  <c r="E13" i="52" s="1"/>
  <c r="AV226" i="51"/>
  <c r="AW226" i="51" s="1"/>
  <c r="L197" i="51"/>
  <c r="H13" i="52"/>
  <c r="G13" i="52" s="1"/>
  <c r="AW127" i="51"/>
  <c r="H15" i="52"/>
  <c r="G15" i="52" s="1"/>
  <c r="AW134" i="51"/>
  <c r="L134" i="51"/>
  <c r="AV136" i="51"/>
  <c r="AW136" i="51" s="1"/>
  <c r="L186" i="51"/>
  <c r="L202" i="51"/>
  <c r="AV113" i="51"/>
  <c r="H10" i="52" s="1"/>
  <c r="G10" i="52" s="1"/>
  <c r="L136" i="51"/>
  <c r="L170" i="51"/>
  <c r="AW132" i="51"/>
  <c r="H14" i="52"/>
  <c r="G14" i="52" s="1"/>
  <c r="H21" i="52"/>
  <c r="G21" i="52" s="1"/>
  <c r="AW202" i="51"/>
  <c r="AA197" i="51"/>
  <c r="AA46" i="51"/>
  <c r="AA117" i="51"/>
  <c r="AV123" i="51"/>
  <c r="AA67" i="51"/>
  <c r="AV117" i="51"/>
  <c r="AA123" i="51"/>
  <c r="AV170" i="51"/>
  <c r="L231" i="51"/>
  <c r="AE234" i="51"/>
  <c r="AF234" i="51" s="1"/>
  <c r="AG234" i="51" s="1"/>
  <c r="AH234" i="51" s="1"/>
  <c r="AI234" i="51" s="1"/>
  <c r="AJ234" i="51" s="1"/>
  <c r="AK234" i="51" s="1"/>
  <c r="AL234" i="51" s="1"/>
  <c r="AM234" i="51" s="1"/>
  <c r="AN234" i="51" s="1"/>
  <c r="AO234" i="51" s="1"/>
  <c r="AP234" i="51" s="1"/>
  <c r="AQ234" i="51" s="1"/>
  <c r="AR234" i="51" s="1"/>
  <c r="AS234" i="51" s="1"/>
  <c r="AT234" i="51" s="1"/>
  <c r="H20" i="52"/>
  <c r="G20" i="52" s="1"/>
  <c r="AA186" i="51"/>
  <c r="AA136" i="51"/>
  <c r="AV186" i="51"/>
  <c r="AV204" i="51"/>
  <c r="AV67" i="51"/>
  <c r="AA170" i="51"/>
  <c r="AA204" i="51"/>
  <c r="H4" i="52"/>
  <c r="G4" i="52" s="1"/>
  <c r="AC29" i="51"/>
  <c r="F6" i="52" s="1"/>
  <c r="E6" i="52" s="1"/>
  <c r="H24" i="52"/>
  <c r="G24" i="52" s="1"/>
  <c r="J25" i="52"/>
  <c r="AV29" i="51"/>
  <c r="AV46" i="51"/>
  <c r="V233" i="51"/>
  <c r="AV92" i="51"/>
  <c r="AA113" i="51"/>
  <c r="AC132" i="51"/>
  <c r="F14" i="52" s="1"/>
  <c r="E14" i="52" s="1"/>
  <c r="L132" i="51"/>
  <c r="AA226" i="51"/>
  <c r="AA29" i="51"/>
  <c r="AA142" i="51"/>
  <c r="Z233" i="51"/>
  <c r="AW21" i="51"/>
  <c r="AA92" i="51"/>
  <c r="AC27" i="51"/>
  <c r="F5" i="52" s="1"/>
  <c r="E5" i="52" s="1"/>
  <c r="AC46" i="51"/>
  <c r="F7" i="52" s="1"/>
  <c r="E7" i="52" s="1"/>
  <c r="AC92" i="51"/>
  <c r="F9" i="52" s="1"/>
  <c r="E9" i="52" s="1"/>
  <c r="L204" i="51"/>
  <c r="AC21" i="51"/>
  <c r="AC113" i="51"/>
  <c r="F10" i="52" s="1"/>
  <c r="E10" i="52" s="1"/>
  <c r="AC117" i="51"/>
  <c r="F11" i="52" s="1"/>
  <c r="E11" i="52" s="1"/>
  <c r="AC142" i="51"/>
  <c r="F17" i="52" s="1"/>
  <c r="E17" i="52" s="1"/>
  <c r="K233" i="51"/>
  <c r="AC23" i="51"/>
  <c r="F4" i="52" s="1"/>
  <c r="E4" i="52" s="1"/>
  <c r="L233" i="51"/>
  <c r="F26" i="11"/>
  <c r="D26" i="11"/>
  <c r="O26" i="11"/>
  <c r="P26" i="11"/>
  <c r="W26" i="11"/>
  <c r="AG26" i="11"/>
  <c r="R26" i="11"/>
  <c r="Y26" i="11"/>
  <c r="AC26" i="11"/>
  <c r="AB26" i="11"/>
  <c r="T26" i="11"/>
  <c r="X26" i="11"/>
  <c r="S26" i="11"/>
  <c r="AE26" i="11"/>
  <c r="AF26" i="11"/>
  <c r="AU138" i="1"/>
  <c r="H17" i="8" s="1"/>
  <c r="AU116" i="1"/>
  <c r="H11" i="8" s="1"/>
  <c r="AB46" i="7"/>
  <c r="B30" i="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K226" i="1"/>
  <c r="AU67" i="1"/>
  <c r="K166" i="42"/>
  <c r="L166" i="42"/>
  <c r="Z29" i="1"/>
  <c r="J25" i="8"/>
  <c r="AO24" i="11"/>
  <c r="AO12" i="11"/>
  <c r="AO6" i="11"/>
  <c r="AO8" i="11"/>
  <c r="AO20" i="11"/>
  <c r="AO16" i="11"/>
  <c r="AO22" i="11"/>
  <c r="AO11" i="11"/>
  <c r="AO23" i="11"/>
  <c r="AO7" i="11"/>
  <c r="AO19" i="11"/>
  <c r="AO25" i="11"/>
  <c r="AO14" i="11"/>
  <c r="AO10" i="11"/>
  <c r="AO18" i="11"/>
  <c r="AO9" i="11"/>
  <c r="AO15" i="11"/>
  <c r="AO21" i="11"/>
  <c r="AO5" i="11"/>
  <c r="AK26" i="11"/>
  <c r="AO13" i="11"/>
  <c r="AM26" i="11"/>
  <c r="AL26" i="11"/>
  <c r="AO17" i="11"/>
  <c r="AN26" i="11"/>
  <c r="AO4" i="11"/>
  <c r="C47" i="7"/>
  <c r="AB49" i="7" s="1"/>
  <c r="AI26" i="11"/>
  <c r="AJ26" i="11"/>
  <c r="AH26" i="11"/>
  <c r="AU46" i="1"/>
  <c r="H7" i="8" s="1"/>
  <c r="Z67" i="1"/>
  <c r="Z138" i="1"/>
  <c r="Z46" i="1"/>
  <c r="AU199" i="1"/>
  <c r="Y226" i="1"/>
  <c r="U226" i="1"/>
  <c r="Z199" i="1"/>
  <c r="U79" i="5"/>
  <c r="K25" i="5"/>
  <c r="K189" i="5"/>
  <c r="U109" i="5"/>
  <c r="H10" i="29"/>
  <c r="H32" i="13"/>
  <c r="J189" i="4"/>
  <c r="K189" i="4" s="1"/>
  <c r="K186" i="5"/>
  <c r="U119" i="5"/>
  <c r="AB67" i="1"/>
  <c r="F8" i="8" s="1"/>
  <c r="E8" i="8" s="1"/>
  <c r="C8" i="9" s="1"/>
  <c r="AU112" i="1"/>
  <c r="H10" i="8" s="1"/>
  <c r="AB126" i="1"/>
  <c r="F13" i="8" s="1"/>
  <c r="E13" i="8" s="1"/>
  <c r="C13" i="9" s="1"/>
  <c r="AU221" i="1"/>
  <c r="AU122" i="1"/>
  <c r="L37" i="38"/>
  <c r="AV23" i="1"/>
  <c r="C26" i="28"/>
  <c r="AU192" i="1"/>
  <c r="H20" i="8" s="1"/>
  <c r="R26" i="28"/>
  <c r="AU132" i="1"/>
  <c r="H16" i="8" s="1"/>
  <c r="N11" i="28"/>
  <c r="N13" i="28"/>
  <c r="AV224" i="1"/>
  <c r="AV197" i="1"/>
  <c r="AU91" i="1"/>
  <c r="AV26" i="1"/>
  <c r="AV128" i="1"/>
  <c r="AU165" i="1"/>
  <c r="AU181" i="1"/>
  <c r="AU29" i="1"/>
  <c r="AV130" i="1"/>
  <c r="R3" i="9"/>
  <c r="R31" i="9" s="1"/>
  <c r="G13" i="8"/>
  <c r="O2" i="7"/>
  <c r="AA47" i="7"/>
  <c r="AD227" i="1"/>
  <c r="AE227" i="1" s="1"/>
  <c r="AF227" i="1" s="1"/>
  <c r="AG227" i="1" s="1"/>
  <c r="AH227" i="1" s="1"/>
  <c r="AI227" i="1" s="1"/>
  <c r="AJ227" i="1" s="1"/>
  <c r="AK227" i="1" s="1"/>
  <c r="AL227" i="1" s="1"/>
  <c r="AM227" i="1" s="1"/>
  <c r="AN227" i="1" s="1"/>
  <c r="AO227" i="1" s="1"/>
  <c r="AP227" i="1" s="1"/>
  <c r="Z112" i="1"/>
  <c r="AB128" i="1"/>
  <c r="F14" i="8" s="1"/>
  <c r="E14" i="8" s="1"/>
  <c r="C14" i="9" s="1"/>
  <c r="Z116" i="1"/>
  <c r="Z221" i="1"/>
  <c r="Z122" i="1"/>
  <c r="Z192" i="1"/>
  <c r="Z132" i="1"/>
  <c r="Z165" i="1"/>
  <c r="Z91" i="1"/>
  <c r="Z23" i="1"/>
  <c r="AB116" i="1"/>
  <c r="F11" i="8" s="1"/>
  <c r="E11" i="8" s="1"/>
  <c r="C11" i="9" s="1"/>
  <c r="Z181" i="1"/>
  <c r="W119" i="5"/>
  <c r="K79" i="5"/>
  <c r="K191" i="5"/>
  <c r="U143" i="5"/>
  <c r="U27" i="5"/>
  <c r="U43" i="5"/>
  <c r="U168" i="5"/>
  <c r="U100" i="5"/>
  <c r="U159" i="5"/>
  <c r="U186" i="5"/>
  <c r="U60" i="5"/>
  <c r="U104" i="5"/>
  <c r="U175" i="5"/>
  <c r="K23" i="5"/>
  <c r="K27" i="5"/>
  <c r="K159" i="5"/>
  <c r="K168" i="5"/>
  <c r="K173" i="5"/>
  <c r="J191" i="5"/>
  <c r="W21" i="5"/>
  <c r="W100" i="5"/>
  <c r="W113" i="5"/>
  <c r="W117" i="5"/>
  <c r="W125" i="5"/>
  <c r="AB199" i="1"/>
  <c r="F22" i="8" s="1"/>
  <c r="E22" i="8" s="1"/>
  <c r="C27" i="9" s="1"/>
  <c r="N27" i="9" s="1"/>
  <c r="AB122" i="1"/>
  <c r="F12" i="8" s="1"/>
  <c r="E12" i="8" s="1"/>
  <c r="C12" i="9" s="1"/>
  <c r="AB91" i="1"/>
  <c r="F9" i="8" s="1"/>
  <c r="E9" i="8" s="1"/>
  <c r="C9" i="9" s="1"/>
  <c r="N9" i="9" s="1"/>
  <c r="AB46" i="1"/>
  <c r="F7" i="8" s="1"/>
  <c r="E7" i="8" s="1"/>
  <c r="C7" i="9" s="1"/>
  <c r="N7" i="9" s="1"/>
  <c r="AB27" i="1"/>
  <c r="F5" i="8" s="1"/>
  <c r="E5" i="8" s="1"/>
  <c r="C5" i="9" s="1"/>
  <c r="AB221" i="1"/>
  <c r="F23" i="8" s="1"/>
  <c r="E23" i="8" s="1"/>
  <c r="C28" i="9" s="1"/>
  <c r="AB192" i="1"/>
  <c r="F20" i="8" s="1"/>
  <c r="E20" i="8" s="1"/>
  <c r="C25" i="9" s="1"/>
  <c r="AB197" i="1"/>
  <c r="F21" i="8" s="1"/>
  <c r="E21" i="8" s="1"/>
  <c r="C26" i="9" s="1"/>
  <c r="N26" i="9" s="1"/>
  <c r="AB165" i="1"/>
  <c r="F18" i="8" s="1"/>
  <c r="E18" i="8" s="1"/>
  <c r="C23" i="9" s="1"/>
  <c r="N23" i="9" s="1"/>
  <c r="AB138" i="1"/>
  <c r="F17" i="8" s="1"/>
  <c r="E17" i="8" s="1"/>
  <c r="C22" i="9" s="1"/>
  <c r="AB132" i="1"/>
  <c r="F16" i="8" s="1"/>
  <c r="E16" i="8" s="1"/>
  <c r="C16" i="9" s="1"/>
  <c r="AB23" i="1"/>
  <c r="F4" i="8" s="1"/>
  <c r="E4" i="8" s="1"/>
  <c r="C4" i="9" s="1"/>
  <c r="AB112" i="1"/>
  <c r="F10" i="8" s="1"/>
  <c r="E10" i="8" s="1"/>
  <c r="C10" i="9" s="1"/>
  <c r="N10" i="9" s="1"/>
  <c r="AB224" i="1"/>
  <c r="F24" i="8" s="1"/>
  <c r="E24" i="8" s="1"/>
  <c r="C29" i="9" s="1"/>
  <c r="AB181" i="1"/>
  <c r="F19" i="8" s="1"/>
  <c r="E19" i="8" s="1"/>
  <c r="C24" i="9" s="1"/>
  <c r="N24" i="9" s="1"/>
  <c r="AB130" i="1"/>
  <c r="F15" i="8" s="1"/>
  <c r="E15" i="8" s="1"/>
  <c r="C15" i="9" s="1"/>
  <c r="U15" i="9" s="1"/>
  <c r="U31" i="9" s="1"/>
  <c r="AB29" i="1"/>
  <c r="F6" i="8" s="1"/>
  <c r="E6" i="8" s="1"/>
  <c r="C6" i="9" s="1"/>
  <c r="N6" i="9" s="1"/>
  <c r="J173" i="4"/>
  <c r="K173" i="4" s="1"/>
  <c r="J182" i="4"/>
  <c r="K182" i="4" s="1"/>
  <c r="J183" i="4"/>
  <c r="K183" i="4" s="1"/>
  <c r="J184" i="4"/>
  <c r="K184" i="4" s="1"/>
  <c r="J187" i="4"/>
  <c r="K187" i="4" s="1"/>
  <c r="J172" i="4"/>
  <c r="K172" i="4" s="1"/>
  <c r="L226" i="1"/>
  <c r="L21" i="1"/>
  <c r="AW113" i="51" l="1"/>
  <c r="H5" i="52"/>
  <c r="G5" i="52" s="1"/>
  <c r="H23" i="52"/>
  <c r="G23" i="52" s="1"/>
  <c r="H16" i="52"/>
  <c r="G16" i="52" s="1"/>
  <c r="AV199" i="1"/>
  <c r="H22" i="8"/>
  <c r="AV29" i="1"/>
  <c r="H6" i="8"/>
  <c r="H2" i="7" s="1"/>
  <c r="H51" i="7" s="1"/>
  <c r="AV67" i="1"/>
  <c r="H8" i="8"/>
  <c r="AV181" i="1"/>
  <c r="H19" i="8"/>
  <c r="AV165" i="1"/>
  <c r="H18" i="8"/>
  <c r="T2" i="7" s="1"/>
  <c r="T51" i="7" s="1"/>
  <c r="AV122" i="1"/>
  <c r="H12" i="8"/>
  <c r="G12" i="8" s="1"/>
  <c r="AV91" i="1"/>
  <c r="H9" i="8"/>
  <c r="K2" i="7" s="1"/>
  <c r="K48" i="7" s="1"/>
  <c r="K6" i="7" s="1"/>
  <c r="AV221" i="1"/>
  <c r="H23" i="8"/>
  <c r="H18" i="52"/>
  <c r="G18" i="52" s="1"/>
  <c r="AW170" i="51"/>
  <c r="AW92" i="51"/>
  <c r="H9" i="52"/>
  <c r="G9" i="52" s="1"/>
  <c r="AA233" i="51"/>
  <c r="AW117" i="51"/>
  <c r="H11" i="52"/>
  <c r="G11" i="52" s="1"/>
  <c r="AC233" i="51"/>
  <c r="F3" i="52"/>
  <c r="AW142" i="51"/>
  <c r="H17" i="52"/>
  <c r="G17" i="52" s="1"/>
  <c r="AW46" i="51"/>
  <c r="H7" i="52"/>
  <c r="G7" i="52" s="1"/>
  <c r="AW67" i="51"/>
  <c r="H8" i="52"/>
  <c r="G8" i="52" s="1"/>
  <c r="AV233" i="51"/>
  <c r="AW29" i="51"/>
  <c r="H6" i="52"/>
  <c r="G6" i="52" s="1"/>
  <c r="AW204" i="51"/>
  <c r="H22" i="52"/>
  <c r="G22" i="52" s="1"/>
  <c r="AW123" i="51"/>
  <c r="H12" i="52"/>
  <c r="G12" i="52" s="1"/>
  <c r="AW186" i="51"/>
  <c r="H19" i="52"/>
  <c r="G19" i="52" s="1"/>
  <c r="G24" i="8"/>
  <c r="F2" i="7"/>
  <c r="F51" i="7" s="1"/>
  <c r="G14" i="8"/>
  <c r="B121" i="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G15" i="8"/>
  <c r="G19" i="8"/>
  <c r="G18" i="8"/>
  <c r="X2" i="7"/>
  <c r="X51" i="7" s="1"/>
  <c r="N8" i="9"/>
  <c r="X8" i="9"/>
  <c r="P11" i="9"/>
  <c r="P31" i="9" s="1"/>
  <c r="X11" i="9"/>
  <c r="N28" i="9"/>
  <c r="W28" i="9"/>
  <c r="W31" i="9" s="1"/>
  <c r="V29" i="9"/>
  <c r="V31" i="9" s="1"/>
  <c r="Q166" i="42"/>
  <c r="AO26" i="11"/>
  <c r="N26" i="28"/>
  <c r="N31" i="28" s="1"/>
  <c r="AQ227" i="1"/>
  <c r="AR227" i="1" s="1"/>
  <c r="AS227" i="1" s="1"/>
  <c r="Z226" i="1"/>
  <c r="AV112" i="1"/>
  <c r="N11" i="9"/>
  <c r="N22" i="9"/>
  <c r="O13" i="9"/>
  <c r="O31" i="9" s="1"/>
  <c r="N13" i="9"/>
  <c r="N25" i="9"/>
  <c r="AV116" i="1"/>
  <c r="C31" i="9"/>
  <c r="N2" i="7"/>
  <c r="N51" i="7" s="1"/>
  <c r="Z2" i="7"/>
  <c r="Z51" i="7" s="1"/>
  <c r="P2" i="7"/>
  <c r="P48" i="7" s="1"/>
  <c r="P6" i="7" s="1"/>
  <c r="G4" i="8"/>
  <c r="AV192" i="1"/>
  <c r="AV132" i="1"/>
  <c r="AV46" i="1"/>
  <c r="W2" i="7"/>
  <c r="W48" i="7" s="1"/>
  <c r="W6" i="7" s="1"/>
  <c r="G21" i="8"/>
  <c r="AV138" i="1"/>
  <c r="AU226" i="1"/>
  <c r="G6" i="8"/>
  <c r="G22" i="8"/>
  <c r="U2" i="7"/>
  <c r="U48" i="7" s="1"/>
  <c r="Q2" i="7"/>
  <c r="Q48" i="7" s="1"/>
  <c r="Q6" i="7" s="1"/>
  <c r="AB47" i="7"/>
  <c r="AB2" i="7"/>
  <c r="AB4" i="7"/>
  <c r="E25" i="8"/>
  <c r="E26" i="8" s="1"/>
  <c r="E27" i="8" s="1"/>
  <c r="F25" i="8"/>
  <c r="G5" i="8"/>
  <c r="G2" i="7"/>
  <c r="O48" i="7"/>
  <c r="O51" i="7"/>
  <c r="AB226" i="1"/>
  <c r="W191" i="5"/>
  <c r="J190" i="4"/>
  <c r="K190" i="4"/>
  <c r="G9" i="8" l="1"/>
  <c r="AW233" i="51"/>
  <c r="H25" i="52"/>
  <c r="G25" i="52" s="1"/>
  <c r="E3" i="52"/>
  <c r="E25" i="52" s="1"/>
  <c r="E26" i="52" s="1"/>
  <c r="E27" i="52" s="1"/>
  <c r="F25" i="52"/>
  <c r="H48" i="7"/>
  <c r="H6" i="7" s="1"/>
  <c r="F48" i="7"/>
  <c r="F6" i="7" s="1"/>
  <c r="B144" i="1"/>
  <c r="B145" i="1" s="1"/>
  <c r="B146" i="1" s="1"/>
  <c r="B147" i="1" s="1"/>
  <c r="B148" i="1" s="1"/>
  <c r="B149" i="1" s="1"/>
  <c r="B150" i="1" s="1"/>
  <c r="B151" i="1" s="1"/>
  <c r="B152" i="1" s="1"/>
  <c r="B153" i="1" s="1"/>
  <c r="B154" i="1" s="1"/>
  <c r="B155" i="1" s="1"/>
  <c r="B156" i="1" s="1"/>
  <c r="B157" i="1" s="1"/>
  <c r="B158" i="1" s="1"/>
  <c r="B159" i="1" s="1"/>
  <c r="B160" i="1" s="1"/>
  <c r="B161"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21" i="1" s="1"/>
  <c r="B222" i="1" s="1"/>
  <c r="B223" i="1" s="1"/>
  <c r="B224" i="1" s="1"/>
  <c r="B225" i="1" s="1"/>
  <c r="G11" i="8"/>
  <c r="X48" i="7"/>
  <c r="X6" i="7" s="1"/>
  <c r="J2" i="7"/>
  <c r="J48" i="7" s="1"/>
  <c r="J6" i="7" s="1"/>
  <c r="L2" i="7"/>
  <c r="L48" i="7" s="1"/>
  <c r="L6" i="7" s="1"/>
  <c r="S2" i="7"/>
  <c r="S51" i="7" s="1"/>
  <c r="X31" i="9"/>
  <c r="N48" i="7"/>
  <c r="N6" i="7" s="1"/>
  <c r="G10" i="8"/>
  <c r="Z48" i="7"/>
  <c r="Z6" i="7" s="1"/>
  <c r="N31" i="9"/>
  <c r="N36" i="9" s="1"/>
  <c r="M2" i="7"/>
  <c r="M51" i="7" s="1"/>
  <c r="G8" i="8"/>
  <c r="P49" i="7"/>
  <c r="W51" i="7"/>
  <c r="P51" i="7"/>
  <c r="V2" i="7"/>
  <c r="G20" i="8"/>
  <c r="R2" i="7"/>
  <c r="G16" i="8"/>
  <c r="K51" i="7"/>
  <c r="K49" i="7"/>
  <c r="W49" i="7"/>
  <c r="Q49" i="7"/>
  <c r="G17" i="8"/>
  <c r="AV226" i="1"/>
  <c r="T48" i="7"/>
  <c r="T6" i="7" s="1"/>
  <c r="I2" i="7"/>
  <c r="G7" i="8"/>
  <c r="Z31" i="9"/>
  <c r="G23" i="8"/>
  <c r="Y2" i="7"/>
  <c r="U51" i="7"/>
  <c r="Q51" i="7"/>
  <c r="G51" i="7"/>
  <c r="G48" i="7"/>
  <c r="O6" i="7"/>
  <c r="O49" i="7"/>
  <c r="U49" i="7"/>
  <c r="U6" i="7"/>
  <c r="E2" i="7"/>
  <c r="H25" i="8"/>
  <c r="G25" i="8" s="1"/>
  <c r="G3" i="8"/>
  <c r="L49" i="7" l="1"/>
  <c r="J51" i="7"/>
  <c r="H49" i="7"/>
  <c r="X49" i="7"/>
  <c r="F49" i="7"/>
  <c r="L51" i="7"/>
  <c r="J49" i="7"/>
  <c r="S48" i="7"/>
  <c r="S6" i="7" s="1"/>
  <c r="N49" i="7"/>
  <c r="Z49" i="7"/>
  <c r="M48" i="7"/>
  <c r="M6" i="7" s="1"/>
  <c r="V48" i="7"/>
  <c r="V51" i="7"/>
  <c r="R51" i="7"/>
  <c r="R48" i="7"/>
  <c r="T49" i="7"/>
  <c r="I48" i="7"/>
  <c r="I51" i="7"/>
  <c r="AA2" i="7"/>
  <c r="Y51" i="7"/>
  <c r="Y48" i="7"/>
  <c r="E6" i="7"/>
  <c r="G6" i="7"/>
  <c r="G49" i="7"/>
  <c r="E51" i="7"/>
  <c r="S49" i="7" l="1"/>
  <c r="M49" i="7"/>
  <c r="V6" i="7"/>
  <c r="V49" i="7"/>
  <c r="R6" i="7"/>
  <c r="R49" i="7"/>
  <c r="I6" i="7"/>
  <c r="I49" i="7"/>
  <c r="Y6" i="7"/>
  <c r="Y49" i="7"/>
  <c r="E49" i="7"/>
  <c r="AA48" i="7"/>
  <c r="AA6" i="7" l="1"/>
  <c r="AA49"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C2" authorId="0" shapeId="0" xr:uid="{B47E88E9-D08E-43E6-89BE-2063538041C3}">
      <text>
        <r>
          <rPr>
            <b/>
            <sz val="10"/>
            <color indexed="81"/>
            <rFont val="Tahoma"/>
            <family val="2"/>
          </rPr>
          <t>BOB B:  This is a tip THAT WILL SAVE YOU LOTS OF TIME AND FRUSTRATION:</t>
        </r>
        <r>
          <rPr>
            <sz val="10"/>
            <color indexed="81"/>
            <rFont val="Tahoma"/>
            <family val="2"/>
          </rPr>
          <t xml:space="preserve">
You can see a list of all worksheets in this spreadsheet by right clicking on either of the  arrows at the lower left part of screen in the last line of the worksheet.</t>
        </r>
      </text>
    </comment>
    <comment ref="H2" authorId="0" shapeId="0" xr:uid="{74186CAA-4AE2-42E9-B9AB-785AF9501108}">
      <text>
        <r>
          <rPr>
            <b/>
            <sz val="10"/>
            <color indexed="81"/>
            <rFont val="Tahoma"/>
            <family val="2"/>
          </rPr>
          <t xml:space="preserve">BOB B:  I need to </t>
        </r>
        <r>
          <rPr>
            <sz val="10"/>
            <color indexed="81"/>
            <rFont val="Tahoma"/>
            <family val="2"/>
          </rPr>
          <t xml:space="preserve">learn about this function - adding hyperlinks so you can rapidly jump to other worksheets in this spreadsheet
</t>
        </r>
      </text>
    </comment>
    <comment ref="G11" authorId="0" shapeId="0" xr:uid="{534A1FBF-790B-4B8D-861B-9A49A713180E}">
      <text>
        <r>
          <rPr>
            <b/>
            <sz val="10"/>
            <color indexed="81"/>
            <rFont val="Tahoma"/>
            <family val="2"/>
          </rPr>
          <t>BOB B:</t>
        </r>
        <r>
          <rPr>
            <sz val="10"/>
            <color indexed="81"/>
            <rFont val="Tahoma"/>
            <family val="2"/>
          </rPr>
          <t xml:space="preserve">
goal - plan how to re-organize worksheet and then move sheets around accordingly - of course updating the table of contents - with hyperlinks maybe.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BOB B</author>
    <author>ROBERT</author>
  </authors>
  <commentList>
    <comment ref="M9" authorId="0" shapeId="0" xr:uid="{38E75F9C-ED21-4F4F-86CA-853EE139DD9E}">
      <text>
        <r>
          <rPr>
            <b/>
            <sz val="9"/>
            <color indexed="81"/>
            <rFont val="Tahoma"/>
            <family val="2"/>
          </rPr>
          <t>BOB B:</t>
        </r>
        <r>
          <rPr>
            <sz val="9"/>
            <color indexed="81"/>
            <rFont val="Tahoma"/>
            <family val="2"/>
          </rPr>
          <t xml:space="preserve">
this worksheet is the </t>
        </r>
        <r>
          <rPr>
            <sz val="9"/>
            <color indexed="10"/>
            <rFont val="Tahoma"/>
            <family val="2"/>
          </rPr>
          <t>MASTER WORKSHEET FOR THE LIST OF TOYS - MAKE ALL CHANGES TO LIST ON THIS SHEET</t>
        </r>
        <r>
          <rPr>
            <sz val="9"/>
            <color indexed="81"/>
            <rFont val="Tahoma"/>
            <family val="2"/>
          </rPr>
          <t>!</t>
        </r>
      </text>
    </comment>
    <comment ref="G14" authorId="1" shapeId="0" xr:uid="{98A11B32-4F23-4689-A134-4DF21C4540E3}">
      <text>
        <r>
          <rPr>
            <b/>
            <sz val="9"/>
            <color indexed="81"/>
            <rFont val="Tahoma"/>
            <family val="2"/>
          </rPr>
          <t>ROBERT:</t>
        </r>
        <r>
          <rPr>
            <sz val="9"/>
            <color indexed="81"/>
            <rFont val="Tahoma"/>
            <family val="2"/>
          </rPr>
          <t xml:space="preserve">
You may need to reset the print area for Toy Workshop reports of Tracing Details.</t>
        </r>
      </text>
    </comment>
    <comment ref="Y16" authorId="0" shapeId="0" xr:uid="{C9A66CEA-B436-447E-8463-0CACCB9AA94B}">
      <text>
        <r>
          <rPr>
            <b/>
            <sz val="10"/>
            <color indexed="81"/>
            <rFont val="Tahoma"/>
            <family val="2"/>
          </rPr>
          <t>BOB B:</t>
        </r>
        <r>
          <rPr>
            <sz val="10"/>
            <color indexed="81"/>
            <rFont val="Tahoma"/>
            <family val="2"/>
          </rPr>
          <t xml:space="preserve">
I have hidden Columns Q, R, and S today on 1-19-2021.  Remember to un-hide for next report.   </t>
        </r>
      </text>
    </comment>
    <comment ref="E19" authorId="0" shapeId="0" xr:uid="{D70BB9DE-CEDE-476F-A4D5-CF30FFBFAA07}">
      <text>
        <r>
          <rPr>
            <b/>
            <sz val="10"/>
            <color indexed="81"/>
            <rFont val="Tahoma"/>
            <family val="2"/>
          </rPr>
          <t>BOB B:</t>
        </r>
        <r>
          <rPr>
            <sz val="10"/>
            <color indexed="81"/>
            <rFont val="Tahoma"/>
            <family val="2"/>
          </rPr>
          <t xml:space="preserve">
Toy Number = Cat No + Sub-Cat No (eg 8.1)</t>
        </r>
      </text>
    </comment>
    <comment ref="J19" authorId="1" shapeId="0" xr:uid="{46029C2B-F58C-4857-A5F8-352BA30C3740}">
      <text>
        <r>
          <rPr>
            <b/>
            <sz val="9"/>
            <color indexed="81"/>
            <rFont val="Tahoma"/>
            <family val="2"/>
          </rPr>
          <t>ROBERT:</t>
        </r>
        <r>
          <rPr>
            <sz val="9"/>
            <color indexed="81"/>
            <rFont val="Tahoma"/>
            <family val="2"/>
          </rPr>
          <t xml:space="preserve">
This blue shaded area below was used for a 4-column report to show planned vs actuals for 2017.  Use autofilter - set for non-blanks in Toy Category Name column for this report.  Also "set print area" under "File" to select only these 4 columns.</t>
        </r>
      </text>
    </comment>
    <comment ref="J20" authorId="1" shapeId="0" xr:uid="{53502286-7DF9-45D6-BD7F-07F1DA4EA187}">
      <text>
        <r>
          <rPr>
            <sz val="9"/>
            <color indexed="81"/>
            <rFont val="Tahoma"/>
            <family val="2"/>
          </rPr>
          <t>BOB B:  Manually enter the number of toys to be traced for 2022, based on "Goal for 2022" column.
To make a tracing list for 2022: 
Autofilter set to:  "numerical greater than or equal to 0" on Column"I".</t>
        </r>
      </text>
    </comment>
    <comment ref="L20" authorId="0" shapeId="0" xr:uid="{56D02396-332D-45CD-B81C-6414F2787F05}">
      <text>
        <r>
          <rPr>
            <b/>
            <sz val="9"/>
            <color indexed="81"/>
            <rFont val="Tahoma"/>
            <family val="2"/>
          </rPr>
          <t>BOB B:</t>
        </r>
        <r>
          <rPr>
            <sz val="9"/>
            <color indexed="81"/>
            <rFont val="Tahoma"/>
            <family val="2"/>
          </rPr>
          <t xml:space="preserve">
this column is copied to the TOY STATUS worksheet in this file</t>
        </r>
      </text>
    </comment>
    <comment ref="AB20" authorId="0" shapeId="0" xr:uid="{AF12FB75-2A55-4C16-B7C2-4DF6DE0AE3F4}">
      <text>
        <r>
          <rPr>
            <b/>
            <sz val="10"/>
            <color indexed="81"/>
            <rFont val="Tahoma"/>
            <family val="2"/>
          </rPr>
          <t>BOB B:</t>
        </r>
        <r>
          <rPr>
            <sz val="10"/>
            <color indexed="81"/>
            <rFont val="Tahoma"/>
            <family val="2"/>
          </rPr>
          <t xml:space="preserve">
This column was created after the Toy Packing Day ended - taken from notes on TOY TABLE TAGS on the tables.  12-15-2024 (notes were written by Cori and Lauree).</t>
        </r>
      </text>
    </comment>
    <comment ref="AC20" authorId="0" shapeId="0" xr:uid="{81E4CA3A-AF82-4E6F-B303-BEBB4AFFABF5}">
      <text>
        <r>
          <rPr>
            <b/>
            <sz val="9"/>
            <color indexed="81"/>
            <rFont val="Tahoma"/>
            <family val="2"/>
          </rPr>
          <t>BOB B:</t>
        </r>
        <r>
          <rPr>
            <sz val="9"/>
            <color indexed="81"/>
            <rFont val="Tahoma"/>
            <family val="2"/>
          </rPr>
          <t xml:space="preserve">
this column is copied to the TOY COUNT SUMMARY worksheet in this file</t>
        </r>
      </text>
    </comment>
    <comment ref="AU20" authorId="0" shapeId="0" xr:uid="{59F436C6-F5E0-49BF-BC7B-306C70D09469}">
      <text>
        <r>
          <rPr>
            <b/>
            <sz val="10"/>
            <color indexed="81"/>
            <rFont val="Tahoma"/>
            <family val="2"/>
          </rPr>
          <t>BOB B:</t>
        </r>
        <r>
          <rPr>
            <sz val="10"/>
            <color indexed="81"/>
            <rFont val="Tahoma"/>
            <family val="2"/>
          </rPr>
          <t xml:space="preserve">
This is the sub-total of new toys in inventory for 2024.
This is carried over to Distribution Details sheet.</t>
        </r>
      </text>
    </comment>
    <comment ref="AW20" authorId="0" shapeId="0" xr:uid="{AF5D9F2D-FF6B-4A81-9B1A-631C696B2A11}">
      <text>
        <r>
          <rPr>
            <b/>
            <sz val="10"/>
            <color indexed="81"/>
            <rFont val="Tahoma"/>
            <family val="2"/>
          </rPr>
          <t>BOB B:</t>
        </r>
        <r>
          <rPr>
            <sz val="10"/>
            <color indexed="81"/>
            <rFont val="Tahoma"/>
            <family val="2"/>
          </rPr>
          <t xml:space="preserve">
This is the total of toys left over from last year plus new toys made this year…this number is difficult to verify.</t>
        </r>
      </text>
    </comment>
    <comment ref="AU23" authorId="0" shapeId="0" xr:uid="{5BBA4277-5470-4F92-B108-15E4AC5FF74D}">
      <text>
        <r>
          <rPr>
            <b/>
            <sz val="10"/>
            <color indexed="81"/>
            <rFont val="Tahoma"/>
            <family val="2"/>
          </rPr>
          <t>BOB B:</t>
        </r>
        <r>
          <rPr>
            <sz val="10"/>
            <color indexed="81"/>
            <rFont val="Tahoma"/>
            <family val="2"/>
          </rPr>
          <t xml:space="preserve">
Lots of columns are hidden - unhide when toys begin to be completed.</t>
        </r>
      </text>
    </comment>
    <comment ref="AB29" authorId="0" shapeId="0" xr:uid="{DBE60E55-D2C3-4366-B5D9-75DC54CC868D}">
      <text>
        <r>
          <rPr>
            <b/>
            <sz val="10"/>
            <color indexed="81"/>
            <rFont val="Tahoma"/>
            <family val="2"/>
          </rPr>
          <t>BOB B:</t>
        </r>
        <r>
          <rPr>
            <sz val="10"/>
            <color indexed="81"/>
            <rFont val="Tahoma"/>
            <family val="2"/>
          </rPr>
          <t xml:space="preserve">
20 - 4.1 racers
14 - sm btman racers 4.10
-----------
34 totql</t>
        </r>
      </text>
    </comment>
    <comment ref="AB46" authorId="0" shapeId="0" xr:uid="{53B1BDF4-2798-4DED-AF68-E10D400C9C8A}">
      <text>
        <r>
          <rPr>
            <b/>
            <sz val="10"/>
            <color indexed="81"/>
            <rFont val="Tahoma"/>
            <family val="2"/>
          </rPr>
          <t>BOB B:</t>
        </r>
        <r>
          <rPr>
            <sz val="10"/>
            <color indexed="81"/>
            <rFont val="Tahoma"/>
            <family val="2"/>
          </rPr>
          <t xml:space="preserve">
23 mixed types
31 golf cars
12 clown cars
----------
66 total</t>
        </r>
      </text>
    </comment>
    <comment ref="AB67" authorId="0" shapeId="0" xr:uid="{B50722E7-466D-40D4-89DF-840B6E0CEE9A}">
      <text>
        <r>
          <rPr>
            <b/>
            <sz val="10"/>
            <color indexed="81"/>
            <rFont val="Tahoma"/>
            <family val="2"/>
          </rPr>
          <t>BOB B:</t>
        </r>
        <r>
          <rPr>
            <sz val="10"/>
            <color indexed="81"/>
            <rFont val="Tahoma"/>
            <family val="2"/>
          </rPr>
          <t xml:space="preserve">
27 trucks
9 tankers
4 flatbeds
11 graders
----------
51 total</t>
        </r>
      </text>
    </comment>
    <comment ref="AB134" authorId="0" shapeId="0" xr:uid="{3B875BEF-0BC7-4F26-AFDF-907E01027120}">
      <text>
        <r>
          <rPr>
            <b/>
            <sz val="10"/>
            <color indexed="81"/>
            <rFont val="Tahoma"/>
            <family val="2"/>
          </rPr>
          <t>BOB B:</t>
        </r>
        <r>
          <rPr>
            <sz val="10"/>
            <color indexed="81"/>
            <rFont val="Tahoma"/>
            <family val="2"/>
          </rPr>
          <t xml:space="preserve">
Do not know - apparently there were none left</t>
        </r>
      </text>
    </comment>
    <comment ref="AB136" authorId="0" shapeId="0" xr:uid="{2E442BC3-539B-4166-BD93-B8277453D3FE}">
      <text>
        <r>
          <rPr>
            <b/>
            <sz val="10"/>
            <color indexed="81"/>
            <rFont val="Tahoma"/>
            <family val="2"/>
          </rPr>
          <t>BOB B:</t>
        </r>
        <r>
          <rPr>
            <sz val="10"/>
            <color indexed="81"/>
            <rFont val="Tahoma"/>
            <family val="2"/>
          </rPr>
          <t xml:space="preserve">
Tops
</t>
        </r>
      </text>
    </comment>
    <comment ref="AB142" authorId="0" shapeId="0" xr:uid="{F8B8C5D3-AE1F-4FB1-BE71-AC28FAD2E311}">
      <text>
        <r>
          <rPr>
            <b/>
            <sz val="10"/>
            <color indexed="81"/>
            <rFont val="Tahoma"/>
            <family val="2"/>
          </rPr>
          <t>BOB B:</t>
        </r>
        <r>
          <rPr>
            <sz val="10"/>
            <color indexed="81"/>
            <rFont val="Tahoma"/>
            <family val="2"/>
          </rPr>
          <t xml:space="preserve">
4 thin ducks
4 thick ducks
8 thick whales
2 thin rabbits
3 hedgehogs
9 thin hippos
---------------
30 total</t>
        </r>
      </text>
    </comment>
    <comment ref="AB186" authorId="0" shapeId="0" xr:uid="{7B1DF93D-20C4-4307-B9B1-A86528269CAC}">
      <text>
        <r>
          <rPr>
            <b/>
            <sz val="10"/>
            <color indexed="81"/>
            <rFont val="Tahoma"/>
            <family val="2"/>
          </rPr>
          <t>BOB B:</t>
        </r>
        <r>
          <rPr>
            <sz val="10"/>
            <color indexed="81"/>
            <rFont val="Tahoma"/>
            <family val="2"/>
          </rPr>
          <t xml:space="preserve">
49 - simple thin helos 17.9</t>
        </r>
      </text>
    </comment>
    <comment ref="AB204" authorId="0" shapeId="0" xr:uid="{D61F8398-DD4E-40AD-A7B9-BC90F3B4D386}">
      <text>
        <r>
          <rPr>
            <b/>
            <sz val="10"/>
            <color indexed="81"/>
            <rFont val="Tahoma"/>
            <family val="2"/>
          </rPr>
          <t>BOB B:</t>
        </r>
        <r>
          <rPr>
            <sz val="10"/>
            <color indexed="81"/>
            <rFont val="Tahoma"/>
            <family val="2"/>
          </rPr>
          <t xml:space="preserve">
18 soccer vans
8 milk vans
------------
26 total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BOB B</author>
    <author>ROBERT</author>
  </authors>
  <commentList>
    <comment ref="M9" authorId="0" shapeId="0" xr:uid="{A06C4212-762C-43F0-8302-1649721DF81B}">
      <text>
        <r>
          <rPr>
            <b/>
            <sz val="9"/>
            <color indexed="81"/>
            <rFont val="Tahoma"/>
            <family val="2"/>
          </rPr>
          <t>BOB B:</t>
        </r>
        <r>
          <rPr>
            <sz val="9"/>
            <color indexed="81"/>
            <rFont val="Tahoma"/>
            <family val="2"/>
          </rPr>
          <t xml:space="preserve">
this worksheet is the </t>
        </r>
        <r>
          <rPr>
            <sz val="9"/>
            <color indexed="10"/>
            <rFont val="Tahoma"/>
            <family val="2"/>
          </rPr>
          <t>MASTER WORKSHEET FOR THE LIST OF TOYS - MAKE ALL CHANGES TO LIST ON THIS SHEET</t>
        </r>
        <r>
          <rPr>
            <sz val="9"/>
            <color indexed="81"/>
            <rFont val="Tahoma"/>
            <family val="2"/>
          </rPr>
          <t>!</t>
        </r>
      </text>
    </comment>
    <comment ref="G14" authorId="1" shapeId="0" xr:uid="{C1EB11E1-4BB6-432B-9062-C6C85DB722AF}">
      <text>
        <r>
          <rPr>
            <b/>
            <sz val="9"/>
            <color indexed="81"/>
            <rFont val="Tahoma"/>
            <family val="2"/>
          </rPr>
          <t>ROBERT:</t>
        </r>
        <r>
          <rPr>
            <sz val="9"/>
            <color indexed="81"/>
            <rFont val="Tahoma"/>
            <family val="2"/>
          </rPr>
          <t xml:space="preserve">
You may need to reset the print area for Toy Workshop reports of Tracing Details.</t>
        </r>
      </text>
    </comment>
    <comment ref="X16" authorId="0" shapeId="0" xr:uid="{20667C8E-1FDA-4962-A462-E30E8273FF1B}">
      <text>
        <r>
          <rPr>
            <b/>
            <sz val="10"/>
            <color indexed="81"/>
            <rFont val="Tahoma"/>
            <family val="2"/>
          </rPr>
          <t>BOB B:</t>
        </r>
        <r>
          <rPr>
            <sz val="10"/>
            <color indexed="81"/>
            <rFont val="Tahoma"/>
            <family val="2"/>
          </rPr>
          <t xml:space="preserve">
I have hidden Columns Q, R, and S today on 1-19-2021.  Remember to un-hide for next report.   </t>
        </r>
      </text>
    </comment>
    <comment ref="E19" authorId="0" shapeId="0" xr:uid="{55EF5414-D6AA-4CC5-8BBA-3EE957FC09BC}">
      <text>
        <r>
          <rPr>
            <b/>
            <sz val="10"/>
            <color indexed="81"/>
            <rFont val="Tahoma"/>
            <family val="2"/>
          </rPr>
          <t>BOB B:</t>
        </r>
        <r>
          <rPr>
            <sz val="10"/>
            <color indexed="81"/>
            <rFont val="Tahoma"/>
            <family val="2"/>
          </rPr>
          <t xml:space="preserve">
Toy Number = Cat No + Sub-Cat No (eg 8.1)</t>
        </r>
      </text>
    </comment>
    <comment ref="J19" authorId="1" shapeId="0" xr:uid="{3A99E6BC-558B-4014-A0AE-E9D230903DDB}">
      <text>
        <r>
          <rPr>
            <b/>
            <sz val="9"/>
            <color indexed="81"/>
            <rFont val="Tahoma"/>
            <family val="2"/>
          </rPr>
          <t>ROBERT:</t>
        </r>
        <r>
          <rPr>
            <sz val="9"/>
            <color indexed="81"/>
            <rFont val="Tahoma"/>
            <family val="2"/>
          </rPr>
          <t xml:space="preserve">
This blue shaded area below was used for a 4-column report to show planned vs actuals for 2017.  Use autofilter - set for non-blanks in Toy Category Name column for this report.  Also "set print area" under "File" to select only these 4 columns.</t>
        </r>
      </text>
    </comment>
    <comment ref="J20" authorId="1" shapeId="0" xr:uid="{E03B8E89-672E-463D-A4EE-68FF75376773}">
      <text>
        <r>
          <rPr>
            <sz val="9"/>
            <color indexed="81"/>
            <rFont val="Tahoma"/>
            <family val="2"/>
          </rPr>
          <t>BOB B:  Manually enter the number of toys to be traced for 2022, based on "Goal for 2022" column.
To make a tracing list for 2022: 
Autofilter set to:  "numerical greater than or equal to 0" on Column"I".</t>
        </r>
      </text>
    </comment>
    <comment ref="L20" authorId="0" shapeId="0" xr:uid="{0C69C8A4-1493-4A05-83BC-2FF593C28C4B}">
      <text>
        <r>
          <rPr>
            <b/>
            <sz val="9"/>
            <color indexed="81"/>
            <rFont val="Tahoma"/>
            <family val="2"/>
          </rPr>
          <t>BOB B:</t>
        </r>
        <r>
          <rPr>
            <sz val="9"/>
            <color indexed="81"/>
            <rFont val="Tahoma"/>
            <family val="2"/>
          </rPr>
          <t xml:space="preserve">
this column is copied to the TOY STATUS worksheet in this file</t>
        </r>
      </text>
    </comment>
    <comment ref="AB20" authorId="0" shapeId="0" xr:uid="{1F943459-D9DE-4017-A437-A7DC04FA47D0}">
      <text>
        <r>
          <rPr>
            <b/>
            <sz val="9"/>
            <color indexed="81"/>
            <rFont val="Tahoma"/>
            <family val="2"/>
          </rPr>
          <t>BOB B:</t>
        </r>
        <r>
          <rPr>
            <sz val="9"/>
            <color indexed="81"/>
            <rFont val="Tahoma"/>
            <family val="2"/>
          </rPr>
          <t xml:space="preserve">
this column is copied to the TOY COUNT SUMMARY worksheet in this file</t>
        </r>
      </text>
    </comment>
    <comment ref="AT20" authorId="0" shapeId="0" xr:uid="{E4677DB7-3022-4E1F-AA5F-FC17783F18E5}">
      <text>
        <r>
          <rPr>
            <b/>
            <sz val="10"/>
            <color indexed="81"/>
            <rFont val="Tahoma"/>
            <family val="2"/>
          </rPr>
          <t>BOB B:</t>
        </r>
        <r>
          <rPr>
            <sz val="10"/>
            <color indexed="81"/>
            <rFont val="Tahoma"/>
            <family val="2"/>
          </rPr>
          <t xml:space="preserve">
This is the sub-total of new toys in inventory for 2024.
This is carried over to Distribution Details sheet.</t>
        </r>
      </text>
    </comment>
    <comment ref="AV20" authorId="0" shapeId="0" xr:uid="{BDED9E71-8D3E-47C6-8C3A-6F357A052751}">
      <text>
        <r>
          <rPr>
            <b/>
            <sz val="10"/>
            <color indexed="81"/>
            <rFont val="Tahoma"/>
            <family val="2"/>
          </rPr>
          <t>BOB B:</t>
        </r>
        <r>
          <rPr>
            <sz val="10"/>
            <color indexed="81"/>
            <rFont val="Tahoma"/>
            <family val="2"/>
          </rPr>
          <t xml:space="preserve">
This is the total of toys left over from last year plus new toys made this year…this number is difficult to verify.</t>
        </r>
      </text>
    </comment>
    <comment ref="AT23" authorId="0" shapeId="0" xr:uid="{F87A3115-9E8E-41DA-8678-973133138361}">
      <text>
        <r>
          <rPr>
            <b/>
            <sz val="10"/>
            <color indexed="81"/>
            <rFont val="Tahoma"/>
            <family val="2"/>
          </rPr>
          <t>BOB B:</t>
        </r>
        <r>
          <rPr>
            <sz val="10"/>
            <color indexed="81"/>
            <rFont val="Tahoma"/>
            <family val="2"/>
          </rPr>
          <t xml:space="preserve">
Lots of columns are hidden - unhide when toys begin to be completed.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ROBERT</author>
  </authors>
  <commentList>
    <comment ref="O20" authorId="0" shapeId="0" xr:uid="{8E29D631-D940-403E-85ED-8C5D0FEBD12C}">
      <text>
        <r>
          <rPr>
            <b/>
            <sz val="9"/>
            <color indexed="81"/>
            <rFont val="Tahoma"/>
            <family val="2"/>
          </rPr>
          <t>ROBERT:</t>
        </r>
        <r>
          <rPr>
            <sz val="9"/>
            <color indexed="81"/>
            <rFont val="Tahoma"/>
            <family val="2"/>
          </rPr>
          <t xml:space="preserve">
An Item with Yellow shading will be traced for 2017.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ROBERT</author>
  </authors>
  <commentList>
    <comment ref="O20" authorId="0" shapeId="0" xr:uid="{1D597F16-FF9F-4688-9C9B-BC5C78DCC874}">
      <text>
        <r>
          <rPr>
            <b/>
            <sz val="9"/>
            <color indexed="81"/>
            <rFont val="Tahoma"/>
            <family val="2"/>
          </rPr>
          <t>ROBERT:</t>
        </r>
        <r>
          <rPr>
            <sz val="9"/>
            <color indexed="81"/>
            <rFont val="Tahoma"/>
            <family val="2"/>
          </rPr>
          <t xml:space="preserve">
An Item with Yellow shading will be traced for 2017.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B2" authorId="0" shapeId="0" xr:uid="{2473558C-72ED-4835-833F-78BCE596BD4D}">
      <text>
        <r>
          <rPr>
            <b/>
            <sz val="9"/>
            <color indexed="81"/>
            <rFont val="Tahoma"/>
            <family val="2"/>
          </rPr>
          <t>BOB B:</t>
        </r>
        <r>
          <rPr>
            <sz val="9"/>
            <color indexed="81"/>
            <rFont val="Tahoma"/>
            <family val="2"/>
          </rPr>
          <t xml:space="preserve">
This seed list was generated at ONE MOMENT IN TIME in the summer of 2019 - it is intended to keep track of the status of the MISSING TOYS on the ONE OF EACH SHELF in the Garage.</t>
        </r>
      </text>
    </comment>
    <comment ref="E2" authorId="0" shapeId="0" xr:uid="{B5595864-561B-41A3-B21E-83FC262DCC2A}">
      <text>
        <r>
          <rPr>
            <b/>
            <sz val="10"/>
            <color indexed="81"/>
            <rFont val="Tahoma"/>
            <family val="2"/>
          </rPr>
          <t>BOB B:</t>
        </r>
        <r>
          <rPr>
            <sz val="10"/>
            <color indexed="81"/>
            <rFont val="Tahoma"/>
            <family val="2"/>
          </rPr>
          <t xml:space="preserve">
This is an inventory of my one of each toy shelf collection.  It is meant as a back up for rebuilding toys for each year.
It should be updated with new toys that have been added since 2019… also needs to reflect new numbering system.</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BOB B</author>
    <author>ROBERT</author>
  </authors>
  <commentList>
    <comment ref="A1" authorId="0" shapeId="0" xr:uid="{7E7C292A-B71C-4422-B1D4-BD6B572C4E54}">
      <text>
        <r>
          <rPr>
            <b/>
            <sz val="10"/>
            <color indexed="81"/>
            <rFont val="Tahoma"/>
            <family val="2"/>
          </rPr>
          <t xml:space="preserve">BOB B: </t>
        </r>
        <r>
          <rPr>
            <i/>
            <sz val="12"/>
            <color indexed="81"/>
            <rFont val="Tahoma"/>
            <family val="2"/>
          </rPr>
          <t xml:space="preserve"> THIS WORKSHEET HAS NOT BEEN UPDATED TO INCLUDE NEW THIN TOYS FOR 2023.</t>
        </r>
        <r>
          <rPr>
            <sz val="10"/>
            <color indexed="81"/>
            <rFont val="Tahoma"/>
            <family val="2"/>
          </rPr>
          <t xml:space="preserve">
1.11.2023</t>
        </r>
      </text>
    </comment>
    <comment ref="L9" authorId="0" shapeId="0" xr:uid="{F7591D85-E8E5-45FC-9051-F7343950D086}">
      <text>
        <r>
          <rPr>
            <b/>
            <sz val="9"/>
            <color indexed="81"/>
            <rFont val="Tahoma"/>
            <family val="2"/>
          </rPr>
          <t>BOB B:</t>
        </r>
        <r>
          <rPr>
            <sz val="9"/>
            <color indexed="81"/>
            <rFont val="Tahoma"/>
            <family val="2"/>
          </rPr>
          <t xml:space="preserve">
t</t>
        </r>
        <r>
          <rPr>
            <b/>
            <sz val="9"/>
            <color indexed="81"/>
            <rFont val="Tahoma"/>
            <family val="2"/>
          </rPr>
          <t>his worksheet is a tool only - for easily finding the part number for the new simple toy numbers.
MOST OF THE DATA IS NOT LINKED!!!</t>
        </r>
      </text>
    </comment>
    <comment ref="F14" authorId="1" shapeId="0" xr:uid="{850EC003-BD36-4123-A81C-B46FE94DAAF3}">
      <text>
        <r>
          <rPr>
            <b/>
            <sz val="9"/>
            <color indexed="81"/>
            <rFont val="Tahoma"/>
            <family val="2"/>
          </rPr>
          <t>ROBERT:</t>
        </r>
        <r>
          <rPr>
            <sz val="9"/>
            <color indexed="81"/>
            <rFont val="Tahoma"/>
            <family val="2"/>
          </rPr>
          <t xml:space="preserve">
You may need to reset the print area for Toy Workshop reports of Tracing Details.</t>
        </r>
      </text>
    </comment>
    <comment ref="Q16" authorId="0" shapeId="0" xr:uid="{E37ECA5F-5F13-43EF-BEEA-A8626FC2A509}">
      <text>
        <r>
          <rPr>
            <b/>
            <sz val="10"/>
            <color indexed="81"/>
            <rFont val="Tahoma"/>
            <family val="2"/>
          </rPr>
          <t>BOB B:</t>
        </r>
        <r>
          <rPr>
            <sz val="10"/>
            <color indexed="81"/>
            <rFont val="Tahoma"/>
            <family val="2"/>
          </rPr>
          <t xml:space="preserve">
I have hidden Columns Q, R, and S today on 1-19-2021.  Remember to un-hide for next report.   </t>
        </r>
      </text>
    </comment>
    <comment ref="D19" authorId="0" shapeId="0" xr:uid="{F6190B71-CB1D-42B6-BE60-A04C41426D99}">
      <text>
        <r>
          <rPr>
            <b/>
            <sz val="10"/>
            <color indexed="81"/>
            <rFont val="Tahoma"/>
            <family val="2"/>
          </rPr>
          <t>BOB B:</t>
        </r>
        <r>
          <rPr>
            <sz val="10"/>
            <color indexed="81"/>
            <rFont val="Tahoma"/>
            <family val="2"/>
          </rPr>
          <t xml:space="preserve">
Toy Number = Cat No + 
Sub-Cat No (eg 8.1)</t>
        </r>
      </text>
    </comment>
    <comment ref="I19" authorId="1" shapeId="0" xr:uid="{37371767-377F-4813-B818-612B2030215D}">
      <text>
        <r>
          <rPr>
            <b/>
            <sz val="9"/>
            <color indexed="81"/>
            <rFont val="Tahoma"/>
            <family val="2"/>
          </rPr>
          <t>ROBERT:</t>
        </r>
        <r>
          <rPr>
            <sz val="9"/>
            <color indexed="81"/>
            <rFont val="Tahoma"/>
            <family val="2"/>
          </rPr>
          <t xml:space="preserve">
This blue shaded area below was used for a 4-column report to show planned vs actuals for 2017.  Use autofilter - set for non-blanks in Toy Category Name column for this report.  Also "set print area" under "File" to select only these 4 columns.</t>
        </r>
      </text>
    </comment>
    <comment ref="I20" authorId="1" shapeId="0" xr:uid="{65C2D7E2-0937-4F28-B1BD-81A294B7181A}">
      <text>
        <r>
          <rPr>
            <sz val="9"/>
            <color indexed="81"/>
            <rFont val="Tahoma"/>
            <family val="2"/>
          </rPr>
          <t>BOB B:  Manually enter the number of toys to be traced for 2022, based on "Goal for 2022" column.
To make a tracing list for 2022: 
Autofilter set to:  "numerical greater than or equal to 0" on Column"I".</t>
        </r>
      </text>
    </comment>
    <comment ref="K20" authorId="0" shapeId="0" xr:uid="{B4694BF2-2C77-4BAF-B24E-91A54A0896CE}">
      <text>
        <r>
          <rPr>
            <b/>
            <sz val="9"/>
            <color indexed="81"/>
            <rFont val="Tahoma"/>
            <family val="2"/>
          </rPr>
          <t>BOB B:</t>
        </r>
        <r>
          <rPr>
            <sz val="9"/>
            <color indexed="81"/>
            <rFont val="Tahoma"/>
            <family val="2"/>
          </rPr>
          <t xml:space="preserve">
this column is copied to the TOY STATUS worksheet in this file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ROBERT</author>
  </authors>
  <commentList>
    <comment ref="I1" authorId="0" shapeId="0" xr:uid="{0915FEA6-BED0-4850-8077-3CB3E4C88870}">
      <text>
        <r>
          <rPr>
            <sz val="9"/>
            <color indexed="81"/>
            <rFont val="Tahoma"/>
            <family val="2"/>
          </rPr>
          <t>BOB B:  Manually enter the number of toys to be traced for 2022, based on "Goal for 2022" column.
To make a tracing list for 2022: 
Autofilter set to:  "numerical greater than or equal to 0" on Column"I".</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E2" authorId="0" shapeId="0" xr:uid="{41CAA8DF-7A1A-4390-B131-3EE7ECAA744C}">
      <text>
        <r>
          <rPr>
            <b/>
            <sz val="9"/>
            <color indexed="81"/>
            <rFont val="Tahoma"/>
            <family val="2"/>
          </rPr>
          <t>BOB B:</t>
        </r>
        <r>
          <rPr>
            <sz val="9"/>
            <color indexed="81"/>
            <rFont val="Tahoma"/>
            <family val="2"/>
          </rPr>
          <t xml:space="preserve">
This sheet is the INPUT PAGE  for the number of toys to be made.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ROBERT</author>
  </authors>
  <commentList>
    <comment ref="C1" authorId="0" shapeId="0" xr:uid="{795BC62B-F493-4508-A294-53137A607B6D}">
      <text>
        <r>
          <rPr>
            <b/>
            <sz val="9"/>
            <color indexed="81"/>
            <rFont val="Tahoma"/>
            <family val="2"/>
          </rPr>
          <t>ROBERT:</t>
        </r>
        <r>
          <rPr>
            <sz val="9"/>
            <color indexed="81"/>
            <rFont val="Tahoma"/>
            <family val="2"/>
          </rPr>
          <t xml:space="preserve">
Use this sheet for inputting the toy requests as indiciated in TOY APPLICATIONS.  The NUMBERS IN THIS COLUMN ARE automatically copied BY THE  "DISTRIBUTION DETAILS" WORKSHEET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H2" authorId="0" shapeId="0" xr:uid="{C06288B0-AAEC-4E10-AF49-A9A3DB367933}">
      <text>
        <r>
          <rPr>
            <b/>
            <sz val="10"/>
            <color indexed="81"/>
            <rFont val="Tahoma"/>
            <family val="2"/>
          </rPr>
          <t>BOB B:</t>
        </r>
        <r>
          <rPr>
            <sz val="10"/>
            <color indexed="81"/>
            <rFont val="Tahoma"/>
            <family val="2"/>
          </rPr>
          <t xml:space="preserve">
these toy quantities are not linked,  I just copied the values.</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 xml:space="preserve">R Buchanan </author>
    <author>ROBERT</author>
  </authors>
  <commentList>
    <comment ref="B1" authorId="0" shapeId="0" xr:uid="{47B7E383-F42C-4316-AB16-885FF85BA27C}">
      <text>
        <r>
          <rPr>
            <b/>
            <sz val="8"/>
            <color indexed="81"/>
            <rFont val="Tahoma"/>
            <family val="2"/>
          </rPr>
          <t>R Buchanan :</t>
        </r>
        <r>
          <rPr>
            <sz val="8"/>
            <color indexed="81"/>
            <rFont val="Tahoma"/>
            <family val="2"/>
          </rPr>
          <t xml:space="preserve">
</t>
        </r>
        <r>
          <rPr>
            <sz val="12"/>
            <color indexed="81"/>
            <rFont val="Tahoma"/>
            <family val="2"/>
          </rPr>
          <t>USE THIS SHEET TO ALLOCATE THE NUMBER OF TOYS TO EACH ORGANIZATION.</t>
        </r>
      </text>
    </comment>
    <comment ref="C1" authorId="1" shapeId="0" xr:uid="{786A81DA-D25C-452E-8DE7-0080BB900874}">
      <text>
        <r>
          <rPr>
            <b/>
            <sz val="9"/>
            <color indexed="81"/>
            <rFont val="Tahoma"/>
            <family val="2"/>
          </rPr>
          <t>ROBERT:</t>
        </r>
        <r>
          <rPr>
            <sz val="9"/>
            <color indexed="81"/>
            <rFont val="Tahoma"/>
            <family val="2"/>
          </rPr>
          <t xml:space="preserve">
THE NUMBERS IN THIS COLUMN ARE COPIED FROM THE NEED DATES_DADDRESS TAB.  DO NOT ENTER DATA HERE.</t>
        </r>
      </text>
    </comment>
    <comment ref="C7" authorId="1" shapeId="0" xr:uid="{8850C0DD-87BA-44AF-B545-5EA93150362B}">
      <text>
        <r>
          <rPr>
            <b/>
            <sz val="9"/>
            <color indexed="81"/>
            <rFont val="Tahoma"/>
            <family val="2"/>
          </rPr>
          <t>ROBERT:</t>
        </r>
        <r>
          <rPr>
            <sz val="9"/>
            <color indexed="81"/>
            <rFont val="Tahoma"/>
            <family val="2"/>
          </rPr>
          <t xml:space="preserve">
ROBERT:
THE NUMBERS IN THIS COLUMN ARE COPIED FROM THE "NEED DATES_ADDRESS"  TAB.  DO NOT ENTER DATA HERE.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 xml:space="preserve">R Buchanan </author>
  </authors>
  <commentList>
    <comment ref="B1" authorId="0" shapeId="0" xr:uid="{0805A2BA-6028-4D98-97FB-8C016CDD6882}">
      <text>
        <r>
          <rPr>
            <b/>
            <sz val="8"/>
            <color indexed="81"/>
            <rFont val="Tahoma"/>
            <family val="2"/>
          </rPr>
          <t>R Buchanan :</t>
        </r>
        <r>
          <rPr>
            <sz val="8"/>
            <color indexed="81"/>
            <rFont val="Tahoma"/>
            <family val="2"/>
          </rPr>
          <t xml:space="preserve">
This sheet is used to print out the LIST of toys to go to each organization.
Width of Headings is set up for printout - please do not change.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 xml:space="preserve">R Buchanan </author>
    <author>ROBERT</author>
  </authors>
  <commentList>
    <comment ref="A1" authorId="0" shapeId="0" xr:uid="{F8FCDBEB-E097-4E4A-9C7F-09752141482E}">
      <text>
        <r>
          <rPr>
            <b/>
            <sz val="8"/>
            <color indexed="81"/>
            <rFont val="Tahoma"/>
            <family val="2"/>
          </rPr>
          <t xml:space="preserve">R Buchanan :
</t>
        </r>
        <r>
          <rPr>
            <sz val="8"/>
            <color indexed="81"/>
            <rFont val="Tahoma"/>
            <family val="2"/>
          </rPr>
          <t xml:space="preserve">
This sheet is used to print out labels for the boxes for each organization.  It is not linked to any other sheets.</t>
        </r>
      </text>
    </comment>
    <comment ref="A6" authorId="1" shapeId="0" xr:uid="{C3C6571F-1FE7-42B2-8285-E58AA9641465}">
      <text>
        <r>
          <rPr>
            <b/>
            <sz val="9"/>
            <color indexed="81"/>
            <rFont val="Tahoma"/>
            <family val="2"/>
          </rPr>
          <t>ROBERT:</t>
        </r>
        <r>
          <rPr>
            <sz val="9"/>
            <color indexed="81"/>
            <rFont val="Tahoma"/>
            <family val="2"/>
          </rPr>
          <t xml:space="preserve">
</t>
        </r>
        <r>
          <rPr>
            <sz val="20"/>
            <color indexed="81"/>
            <rFont val="Tahoma"/>
            <family val="2"/>
          </rPr>
          <t>Print ONE COPY of this worksheet - to attach to the first box of each delivery.</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I1" authorId="0" shapeId="0" xr:uid="{AC021430-AFD0-47C5-BCD9-A26EFA1AD1A0}">
      <text>
        <r>
          <rPr>
            <b/>
            <sz val="10"/>
            <color indexed="81"/>
            <rFont val="Tahoma"/>
            <family val="2"/>
          </rPr>
          <t>BOB B:</t>
        </r>
        <r>
          <rPr>
            <sz val="10"/>
            <color indexed="81"/>
            <rFont val="Tahoma"/>
            <family val="2"/>
          </rPr>
          <t xml:space="preserve">
these toy quantities are not linked,  I just copied the values.
Not updated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BOB B</author>
    <author>ROBERT</author>
  </authors>
  <commentList>
    <comment ref="J1" authorId="0" shapeId="0" xr:uid="{DC9EE51E-F005-45FF-A6E4-108B01E9D43C}">
      <text>
        <r>
          <rPr>
            <b/>
            <sz val="10"/>
            <color indexed="81"/>
            <rFont val="Tahoma"/>
            <family val="2"/>
          </rPr>
          <t>BOB B:</t>
        </r>
        <r>
          <rPr>
            <sz val="10"/>
            <color indexed="81"/>
            <rFont val="Tahoma"/>
            <family val="2"/>
          </rPr>
          <t xml:space="preserve">
these toy quantities are not linked,  I just copied the values.</t>
        </r>
      </text>
    </comment>
    <comment ref="O1" authorId="0" shapeId="0" xr:uid="{C6EC120E-5812-4C0C-A07A-534E65FE65B1}">
      <text>
        <r>
          <rPr>
            <b/>
            <sz val="10"/>
            <color indexed="81"/>
            <rFont val="Tahoma"/>
            <family val="2"/>
          </rPr>
          <t>BOB B:</t>
        </r>
        <r>
          <rPr>
            <sz val="10"/>
            <color indexed="81"/>
            <rFont val="Tahoma"/>
            <family val="2"/>
          </rPr>
          <t xml:space="preserve">
these toy quantities are not linked,  I just copied the values.</t>
        </r>
      </text>
    </comment>
    <comment ref="D2" authorId="0" shapeId="0" xr:uid="{BBF1D6DA-6145-4DDF-A9F2-8F7B7432B203}">
      <text>
        <r>
          <rPr>
            <b/>
            <sz val="10"/>
            <color indexed="81"/>
            <rFont val="Tahoma"/>
            <family val="2"/>
          </rPr>
          <t>BOB B:</t>
        </r>
        <r>
          <rPr>
            <sz val="10"/>
            <color indexed="81"/>
            <rFont val="Tahoma"/>
            <family val="2"/>
          </rPr>
          <t xml:space="preserve">
these toy quantities are not linked,  I just copied the values.</t>
        </r>
      </text>
    </comment>
    <comment ref="C3" authorId="1" shapeId="0" xr:uid="{B7D7887E-FE97-437C-8C67-E943E40333D8}">
      <text>
        <r>
          <rPr>
            <b/>
            <sz val="20"/>
            <color indexed="81"/>
            <rFont val="Tahoma"/>
            <family val="2"/>
          </rPr>
          <t>ROBERT:</t>
        </r>
        <r>
          <rPr>
            <sz val="20"/>
            <color indexed="81"/>
            <rFont val="Tahoma"/>
            <family val="2"/>
          </rPr>
          <t xml:space="preserve">
PRINT THREE COPIES:  
    ONE FOR THE PACKERS
    ONE FOR YFS
    ONE FOR TOY PROGRAM COORDINATOR.</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BOB B</author>
  </authors>
  <commentList>
    <comment ref="E2" authorId="0" shapeId="0" xr:uid="{7FBFF1D3-45DC-4FB0-A8B2-9D44E51DB808}">
      <text>
        <r>
          <rPr>
            <b/>
            <sz val="9"/>
            <color indexed="81"/>
            <rFont val="Tahoma"/>
            <family val="2"/>
          </rPr>
          <t>BOB B:</t>
        </r>
        <r>
          <rPr>
            <sz val="9"/>
            <color indexed="81"/>
            <rFont val="Tahoma"/>
            <family val="2"/>
          </rPr>
          <t xml:space="preserve">
This sheet is the INPUT PAGE  for the number of toys to be made.</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BOB B</author>
    <author>ROBERT</author>
  </authors>
  <commentList>
    <comment ref="L9" authorId="0" shapeId="0" xr:uid="{B57C0265-D20B-4615-B56D-4EA574A01E5F}">
      <text>
        <r>
          <rPr>
            <b/>
            <sz val="9"/>
            <color indexed="81"/>
            <rFont val="Tahoma"/>
            <family val="2"/>
          </rPr>
          <t>BOB B:</t>
        </r>
        <r>
          <rPr>
            <sz val="9"/>
            <color indexed="81"/>
            <rFont val="Tahoma"/>
            <family val="2"/>
          </rPr>
          <t xml:space="preserve">
this worksheet is the </t>
        </r>
        <r>
          <rPr>
            <sz val="9"/>
            <color indexed="10"/>
            <rFont val="Tahoma"/>
            <family val="2"/>
          </rPr>
          <t>MASTER WORKSHEET FOR THE LIST OF TOYS - MAKE ALL CHANGES TO LIST ON THIS SHEET</t>
        </r>
        <r>
          <rPr>
            <sz val="9"/>
            <color indexed="81"/>
            <rFont val="Tahoma"/>
            <family val="2"/>
          </rPr>
          <t>!</t>
        </r>
      </text>
    </comment>
    <comment ref="F14" authorId="1" shapeId="0" xr:uid="{756BC2F0-B73D-476B-B6B0-173DDB00CA37}">
      <text>
        <r>
          <rPr>
            <b/>
            <sz val="9"/>
            <color indexed="81"/>
            <rFont val="Tahoma"/>
            <family val="2"/>
          </rPr>
          <t>ROBERT:</t>
        </r>
        <r>
          <rPr>
            <sz val="9"/>
            <color indexed="81"/>
            <rFont val="Tahoma"/>
            <family val="2"/>
          </rPr>
          <t xml:space="preserve">
You may need to reset the print area for Toy Workshop reports of Tracing Details.</t>
        </r>
      </text>
    </comment>
    <comment ref="S16" authorId="0" shapeId="0" xr:uid="{6D1DF75E-8987-4613-A8CA-41CE76A4C89B}">
      <text>
        <r>
          <rPr>
            <b/>
            <sz val="10"/>
            <color indexed="81"/>
            <rFont val="Tahoma"/>
            <family val="2"/>
          </rPr>
          <t>BOB B:</t>
        </r>
        <r>
          <rPr>
            <sz val="10"/>
            <color indexed="81"/>
            <rFont val="Tahoma"/>
            <family val="2"/>
          </rPr>
          <t xml:space="preserve">
I have hidden Columns Q, R, and S today on 1-19-2021.  Remember to un-hide for next report.   </t>
        </r>
      </text>
    </comment>
    <comment ref="D19" authorId="0" shapeId="0" xr:uid="{39273B44-F9FE-40D0-86FA-AF25C0942B9F}">
      <text>
        <r>
          <rPr>
            <b/>
            <sz val="10"/>
            <color indexed="81"/>
            <rFont val="Tahoma"/>
            <family val="2"/>
          </rPr>
          <t>BOB B:</t>
        </r>
        <r>
          <rPr>
            <sz val="10"/>
            <color indexed="81"/>
            <rFont val="Tahoma"/>
            <family val="2"/>
          </rPr>
          <t xml:space="preserve">
Toy Number = Cat No + Sub-Cat No (eg 8.1)</t>
        </r>
      </text>
    </comment>
    <comment ref="I19" authorId="1" shapeId="0" xr:uid="{962568CE-702E-4CC4-9FE0-A4001E6AF5F4}">
      <text>
        <r>
          <rPr>
            <b/>
            <sz val="9"/>
            <color indexed="81"/>
            <rFont val="Tahoma"/>
            <family val="2"/>
          </rPr>
          <t>ROBERT:</t>
        </r>
        <r>
          <rPr>
            <sz val="9"/>
            <color indexed="81"/>
            <rFont val="Tahoma"/>
            <family val="2"/>
          </rPr>
          <t xml:space="preserve">
This blue shaded area below was used for a 4-column report to show planned vs actuals for 2017.  Use autofilter - set for non-blanks in Toy Category Name column for this report.  Also "set print area" under "File" to select only these 4 columns.</t>
        </r>
      </text>
    </comment>
    <comment ref="I20" authorId="1" shapeId="0" xr:uid="{E4CB313D-BFFE-49DB-A5DA-25F6C8782CA3}">
      <text>
        <r>
          <rPr>
            <sz val="9"/>
            <color indexed="81"/>
            <rFont val="Tahoma"/>
            <family val="2"/>
          </rPr>
          <t>BOB B:  Manually enter the number of toys to be traced for 2022, based on "Goal for 2022" column.
To make a tracing list for 2022: 
Autofilter set to:  "numerical greater than or equal to 0" on Column"I".</t>
        </r>
      </text>
    </comment>
    <comment ref="K20" authorId="0" shapeId="0" xr:uid="{F92B1B9F-8084-4915-975F-0DB119E317D8}">
      <text>
        <r>
          <rPr>
            <b/>
            <sz val="9"/>
            <color indexed="81"/>
            <rFont val="Tahoma"/>
            <family val="2"/>
          </rPr>
          <t>BOB B:</t>
        </r>
        <r>
          <rPr>
            <sz val="9"/>
            <color indexed="81"/>
            <rFont val="Tahoma"/>
            <family val="2"/>
          </rPr>
          <t xml:space="preserve">
this column is copied to the TOY STATUS worksheet in this file</t>
        </r>
      </text>
    </comment>
    <comment ref="W20" authorId="0" shapeId="0" xr:uid="{3B617386-6FED-4A85-B0A5-D2E8B4BC72FA}">
      <text>
        <r>
          <rPr>
            <b/>
            <sz val="9"/>
            <color indexed="81"/>
            <rFont val="Tahoma"/>
            <family val="2"/>
          </rPr>
          <t>BOB B:</t>
        </r>
        <r>
          <rPr>
            <sz val="9"/>
            <color indexed="81"/>
            <rFont val="Tahoma"/>
            <family val="2"/>
          </rPr>
          <t xml:space="preserve">
this column is copied to the TOY STATUS worksheet in this file</t>
        </r>
      </text>
    </comment>
  </commentList>
</comments>
</file>

<file path=xl/sharedStrings.xml><?xml version="1.0" encoding="utf-8"?>
<sst xmlns="http://schemas.openxmlformats.org/spreadsheetml/2006/main" count="6505" uniqueCount="2152">
  <si>
    <t>TOY PLANS MANAGEMENT SYSTEM</t>
  </si>
  <si>
    <t>GROUND RULES</t>
  </si>
  <si>
    <r>
      <t xml:space="preserve">1.  Toy Number is its category and its sequence within that category. Eg.  </t>
    </r>
    <r>
      <rPr>
        <b/>
        <sz val="10"/>
        <rFont val="Arial"/>
        <family val="2"/>
      </rPr>
      <t>Toy 16.34</t>
    </r>
  </si>
  <si>
    <t>2.  Drawing number for each toy is "toy-category+assembly+-XX".</t>
  </si>
  <si>
    <t>NOTES re this worksheet:</t>
  </si>
  <si>
    <t>Changes are shown as shaded cells.</t>
  </si>
  <si>
    <t xml:space="preserve">Toy Number = Cat No + Sub-Cat No </t>
  </si>
  <si>
    <t>Some columns are hidden for printing TRACING DETAILS only.  Remember to restore (unhide) when printing out the TOY PLANS MANAGEMENT SYSTEM.</t>
  </si>
  <si>
    <t>To use the autosorting feature, there can be no blank rows in the list.</t>
  </si>
  <si>
    <t>The sorting column is used to print tracing lists (A) for wheeled vehicles and (B) for critters.  "c" for tracing is complete.  This is done manually each time you need to print a list.</t>
  </si>
  <si>
    <t>LIST OF DRAWINGS</t>
  </si>
  <si>
    <t>Restore</t>
  </si>
  <si>
    <t>Category Name</t>
  </si>
  <si>
    <t>Toy Number</t>
  </si>
  <si>
    <t>Sub-Toy No</t>
  </si>
  <si>
    <t>Drwg Part No</t>
  </si>
  <si>
    <t>extension</t>
  </si>
  <si>
    <t xml:space="preserve">individual toy name </t>
  </si>
  <si>
    <t>Toys Planned for 2022</t>
  </si>
  <si>
    <t>Subtotal per Category</t>
  </si>
  <si>
    <t>Goal for 2022 per Category</t>
  </si>
  <si>
    <t>Traceable or Not Traceable</t>
  </si>
  <si>
    <t xml:space="preserve">Total Traced on  2-27-2020
</t>
  </si>
  <si>
    <t xml:space="preserve">Total Traced for 2021
</t>
  </si>
  <si>
    <t>Stock Size</t>
  </si>
  <si>
    <t>Tracer</t>
  </si>
  <si>
    <t>Pattern Retnd</t>
  </si>
  <si>
    <t xml:space="preserve">Leftover Inventory from 2021
</t>
  </si>
  <si>
    <t>TOTALS</t>
  </si>
  <si>
    <t>Basketball Games</t>
  </si>
  <si>
    <t>BB Game</t>
  </si>
  <si>
    <t>N</t>
  </si>
  <si>
    <t>1x4</t>
  </si>
  <si>
    <t>Rocking Chairs</t>
  </si>
  <si>
    <t xml:space="preserve">Rocking Chair </t>
  </si>
  <si>
    <t xml:space="preserve">1/2 x </t>
  </si>
  <si>
    <t>Tugboats</t>
  </si>
  <si>
    <t>Tugboat</t>
  </si>
  <si>
    <t>Racers</t>
  </si>
  <si>
    <t>2x4</t>
  </si>
  <si>
    <t>-107</t>
  </si>
  <si>
    <t>CFB-01</t>
  </si>
  <si>
    <t>CFB-02</t>
  </si>
  <si>
    <t>CFB-03</t>
  </si>
  <si>
    <t>CFB-04</t>
  </si>
  <si>
    <t>2x6</t>
  </si>
  <si>
    <t>Trucks</t>
  </si>
  <si>
    <t>-105</t>
  </si>
  <si>
    <t>-107-01</t>
  </si>
  <si>
    <t>-107-02</t>
  </si>
  <si>
    <t>Cab with Flat bed trailer</t>
  </si>
  <si>
    <t>-107-03</t>
  </si>
  <si>
    <t>Cab with Log Hauling trailer</t>
  </si>
  <si>
    <t>-107-04</t>
  </si>
  <si>
    <t>Cab with Semi trailer</t>
  </si>
  <si>
    <t>-107-05</t>
  </si>
  <si>
    <t>Cab with Tanker trailer</t>
  </si>
  <si>
    <t>-107-06</t>
  </si>
  <si>
    <t>Cab with Crayon Hauler Trailer</t>
  </si>
  <si>
    <t>-108</t>
  </si>
  <si>
    <t>-109</t>
  </si>
  <si>
    <t>2014 Subaru Outback</t>
  </si>
  <si>
    <t>-110</t>
  </si>
  <si>
    <t>-111</t>
  </si>
  <si>
    <t>Semi Truck with Trailer</t>
  </si>
  <si>
    <t>-112A</t>
  </si>
  <si>
    <t>Cartoon Truck</t>
  </si>
  <si>
    <t>-112B</t>
  </si>
  <si>
    <t>Cartoon Truck without Shell</t>
  </si>
  <si>
    <t>-113</t>
  </si>
  <si>
    <t>1942 Dodge Power Wagon</t>
  </si>
  <si>
    <t>-114</t>
  </si>
  <si>
    <t>Farm Truck</t>
  </si>
  <si>
    <t>-100-01 XL</t>
  </si>
  <si>
    <t>-100-02 XL</t>
  </si>
  <si>
    <t>-100-03 XL</t>
  </si>
  <si>
    <t>-100-04 XL</t>
  </si>
  <si>
    <t>-100-05 XL</t>
  </si>
  <si>
    <t>-100-01 L</t>
  </si>
  <si>
    <t>-100-02 L</t>
  </si>
  <si>
    <t>-100-03 L</t>
  </si>
  <si>
    <t>-100-04 L</t>
  </si>
  <si>
    <t>-100-05 L</t>
  </si>
  <si>
    <t>Rabbit - pull toy type</t>
  </si>
  <si>
    <t>Whale - pull toy type</t>
  </si>
  <si>
    <t>Hippo - pull toy type</t>
  </si>
  <si>
    <t>Turtle - pull toy type</t>
  </si>
  <si>
    <t>Duck - pull toy type</t>
  </si>
  <si>
    <t>Panel Truck</t>
  </si>
  <si>
    <t>-115</t>
  </si>
  <si>
    <t>Little Boxy Car</t>
  </si>
  <si>
    <t>-116</t>
  </si>
  <si>
    <t>Kid Car</t>
  </si>
  <si>
    <t>-117</t>
  </si>
  <si>
    <t>MG VA1</t>
  </si>
  <si>
    <t>-118</t>
  </si>
  <si>
    <t xml:space="preserve">MG-TC </t>
  </si>
  <si>
    <t>-120</t>
  </si>
  <si>
    <t>Bear - pull toy</t>
  </si>
  <si>
    <t>-121</t>
  </si>
  <si>
    <t>Firetruck 01 - Long - Thick - with gap; no ladders</t>
  </si>
  <si>
    <t>-122</t>
  </si>
  <si>
    <t>1x</t>
  </si>
  <si>
    <t>-123</t>
  </si>
  <si>
    <t>-124</t>
  </si>
  <si>
    <t>-125</t>
  </si>
  <si>
    <t>Puppy with Ears</t>
  </si>
  <si>
    <t>Busses</t>
  </si>
  <si>
    <t>Locomotives</t>
  </si>
  <si>
    <t>Locomotive (AL OINES Design) small</t>
  </si>
  <si>
    <t>Locomotive (WW Show Design) small, rdwd</t>
  </si>
  <si>
    <t>1/2 x</t>
  </si>
  <si>
    <t>Tractors</t>
  </si>
  <si>
    <t>TRACTOR, JOHN DEERE</t>
  </si>
  <si>
    <t>1 x</t>
  </si>
  <si>
    <t>-101-1</t>
  </si>
  <si>
    <t>-101-2</t>
  </si>
  <si>
    <t>-101-3</t>
  </si>
  <si>
    <t>-101-4</t>
  </si>
  <si>
    <t>Turtle Banks</t>
  </si>
  <si>
    <t>-100</t>
  </si>
  <si>
    <t>TURTLE BANK (R Bares Design) rev</t>
  </si>
  <si>
    <t>Critter Bags</t>
  </si>
  <si>
    <t>3/4 x</t>
  </si>
  <si>
    <t>CRITTERS CUTOUTS (1X STOCK)</t>
  </si>
  <si>
    <t>Ring Toss Games</t>
  </si>
  <si>
    <t>2x2</t>
  </si>
  <si>
    <t>-100-01 S</t>
  </si>
  <si>
    <t>-100-02 S</t>
  </si>
  <si>
    <t>-100-03 S</t>
  </si>
  <si>
    <t>-100-04 S</t>
  </si>
  <si>
    <t>-100-05 S</t>
  </si>
  <si>
    <t>-100-01 M</t>
  </si>
  <si>
    <t>-100-02 M</t>
  </si>
  <si>
    <t>-100-03 M</t>
  </si>
  <si>
    <t>-100-04 M</t>
  </si>
  <si>
    <t>-100-05 M</t>
  </si>
  <si>
    <t>-101</t>
  </si>
  <si>
    <t>-102</t>
  </si>
  <si>
    <t>-103</t>
  </si>
  <si>
    <t>-104</t>
  </si>
  <si>
    <t>Mail Truck (Postal Carrier)</t>
  </si>
  <si>
    <t>Smart Car</t>
  </si>
  <si>
    <t>Small Truck</t>
  </si>
  <si>
    <t>-112</t>
  </si>
  <si>
    <t>Shark Car</t>
  </si>
  <si>
    <t>Delivery Van</t>
  </si>
  <si>
    <t>Tow Truck/Wrecker</t>
  </si>
  <si>
    <t>Duck - for WW Show</t>
  </si>
  <si>
    <t>Helicopters</t>
  </si>
  <si>
    <t>Helicopter - two rotors</t>
  </si>
  <si>
    <t>Paddle Games</t>
  </si>
  <si>
    <t>pf</t>
  </si>
  <si>
    <t>Airplanes</t>
  </si>
  <si>
    <t>AIRPLANE, SIMPLE</t>
  </si>
  <si>
    <t>Sports Van</t>
  </si>
  <si>
    <t>-106</t>
  </si>
  <si>
    <t>Delivery Van - simple</t>
  </si>
  <si>
    <t>Maintenance Van</t>
  </si>
  <si>
    <t>Cradles</t>
  </si>
  <si>
    <t>Blocks</t>
  </si>
  <si>
    <t>Totals for 2022</t>
  </si>
  <si>
    <t>Planned - actuals=</t>
  </si>
  <si>
    <t>Left to Do:</t>
  </si>
  <si>
    <t>Games</t>
  </si>
  <si>
    <t>Cup and Ball Games</t>
  </si>
  <si>
    <t>Firetrucks</t>
  </si>
  <si>
    <t>Vans</t>
  </si>
  <si>
    <t>Roach Coach Food Van</t>
  </si>
  <si>
    <t>Oldies (5 Favs)</t>
  </si>
  <si>
    <t>Boxes</t>
  </si>
  <si>
    <t>Cars</t>
  </si>
  <si>
    <t>Animal Toys</t>
  </si>
  <si>
    <t>Chalk Board Games</t>
  </si>
  <si>
    <t>1"</t>
  </si>
  <si>
    <t>Blocks (20 per bag - 10 large, 10 small)</t>
  </si>
  <si>
    <t>SUM</t>
  </si>
  <si>
    <t>CHSUM</t>
  </si>
  <si>
    <t>DBLCHK</t>
  </si>
  <si>
    <t>-126</t>
  </si>
  <si>
    <t>-127</t>
  </si>
  <si>
    <t>-128</t>
  </si>
  <si>
    <t>-129</t>
  </si>
  <si>
    <t>-130</t>
  </si>
  <si>
    <t>Old 69 VW Bug</t>
  </si>
  <si>
    <t>Tops, Antique Toy</t>
  </si>
  <si>
    <t>Duck, Thin</t>
  </si>
  <si>
    <t xml:space="preserve">Rabbit, Thin </t>
  </si>
  <si>
    <t>Boat, Thin</t>
  </si>
  <si>
    <t>Whale, Thin</t>
  </si>
  <si>
    <t>Whale Crayon Holder - pull type toy</t>
  </si>
  <si>
    <t>Caterpillar, Large (100%)</t>
  </si>
  <si>
    <t>Caterpillar, Small (75%)</t>
  </si>
  <si>
    <t>Dachshund with Ears</t>
  </si>
  <si>
    <t>Locomotive (RWB Mod Design)</t>
  </si>
  <si>
    <t>Locomotive (Roger Bares Design)</t>
  </si>
  <si>
    <t>Jewelry Box, Rectangular (J Wigen Design)</t>
  </si>
  <si>
    <t>Heart Box, Single Heart (Roger Bares)</t>
  </si>
  <si>
    <t>-02 Putt Putt  (5 FAVs - size L on 2x6 stock)</t>
  </si>
  <si>
    <t xml:space="preserve">   -03 Coupe  (5 FAVs - size L on 2x6 stock)</t>
  </si>
  <si>
    <t>-04 Oldie  (5 FAVs - size L on 2x6 stock)</t>
  </si>
  <si>
    <t>VDUB Micro Bus</t>
  </si>
  <si>
    <t>Little French Car (2 windows) - new for 22</t>
  </si>
  <si>
    <t>Off Road Vehicle (2 windows) - new for 22</t>
  </si>
  <si>
    <t>50s Toy Car (2 windows) - new for 22</t>
  </si>
  <si>
    <t>English Taxi Car (3 windows) - new for 22</t>
  </si>
  <si>
    <t>30s Toy Car (2 windows) - new for 22 (VDUB BUG look alike)</t>
  </si>
  <si>
    <t>Helicopter (H01)</t>
  </si>
  <si>
    <t>Helicopter (H02) - No wheels</t>
  </si>
  <si>
    <t>Helicopter (H03) - comic</t>
  </si>
  <si>
    <t>Helicopter (H04) - with wheels</t>
  </si>
  <si>
    <t>Helicopter (501)</t>
  </si>
  <si>
    <t>Helicopter (601)</t>
  </si>
  <si>
    <t>Helicopter - Smallest with 1 blade - Gary Graves</t>
  </si>
  <si>
    <t>Firetruck 02 - Short - Thick - with ladders</t>
  </si>
  <si>
    <t>Firetruck 03 - Short - Thin - with ladders</t>
  </si>
  <si>
    <t>Firetruck 04 - Short - Thick - with gap; no ladders</t>
  </si>
  <si>
    <t>Small Car 2</t>
  </si>
  <si>
    <t>Small Car 3</t>
  </si>
  <si>
    <t>Small Car 4</t>
  </si>
  <si>
    <t>Small Toy Cars</t>
  </si>
  <si>
    <t>Small Car 1 - "LOVE BUG"</t>
  </si>
  <si>
    <t>Small Bug Car</t>
  </si>
  <si>
    <t>Tater Bug Car</t>
  </si>
  <si>
    <t>Jeep Car</t>
  </si>
  <si>
    <t>Convertible/ATV Car</t>
  </si>
  <si>
    <t>Van</t>
  </si>
  <si>
    <t>Mini-Van</t>
  </si>
  <si>
    <t>Soccer Van - 3 windows</t>
  </si>
  <si>
    <t>Econoline Van - 1963 Ford</t>
  </si>
  <si>
    <t>Caravan (VDUB Bug with Trailer)</t>
  </si>
  <si>
    <t>Cradle - Large, reversible</t>
  </si>
  <si>
    <t>Cradle - Small, reversible</t>
  </si>
  <si>
    <t>Heart Box (G Graves - Half moon or double heart)</t>
  </si>
  <si>
    <t>-04 Station Wagon(5 FAVs - size XL on 2x6 stock)</t>
  </si>
  <si>
    <t>-01 Station Wagon(5 FAVs - size L on 2x6 stock)</t>
  </si>
  <si>
    <t>-01 Station Wagon (5 FAVs - size S) on 1" popular</t>
  </si>
  <si>
    <t>-01 Station Wagon(5 FAVs - size M) on 2" stock</t>
  </si>
  <si>
    <t>Bus, School - obsolete - do not use</t>
  </si>
  <si>
    <t>C-Car</t>
  </si>
  <si>
    <t>Ameba Car</t>
  </si>
  <si>
    <t>KIA Soul</t>
  </si>
  <si>
    <t>Scion</t>
  </si>
  <si>
    <t>Fiat 500D</t>
  </si>
  <si>
    <t>Fiat 500- 2 (Older)</t>
  </si>
  <si>
    <t>Gangsta Car</t>
  </si>
  <si>
    <t>PT Cruiser</t>
  </si>
  <si>
    <t>Racer 101</t>
  </si>
  <si>
    <t>Racer 102</t>
  </si>
  <si>
    <t>Racer (LARGE STD) (10" for CFB)</t>
  </si>
  <si>
    <t>Racer (LARGE DELUXE)  (10" for CFB)</t>
  </si>
  <si>
    <t>Racer (LARGE LONG-THIN)  (10" for CFB)</t>
  </si>
  <si>
    <t>Racer 103 - (Small Racer 100)</t>
  </si>
  <si>
    <t>Racer 104 - Lightning McQueen - Large</t>
  </si>
  <si>
    <t>Racer 105  - Lightning McQueen - Small</t>
  </si>
  <si>
    <t>Racer 106 - like small boat</t>
  </si>
  <si>
    <t>Family Racer - two door</t>
  </si>
  <si>
    <t>Batman Race Car - Medium</t>
  </si>
  <si>
    <t>Batman Race Car -Small</t>
  </si>
  <si>
    <t>Batman (LARGE)  (10" for CFB)</t>
  </si>
  <si>
    <t>Racer 100 (Medium) - called the Standard</t>
  </si>
  <si>
    <t>Chevy 1949er</t>
  </si>
  <si>
    <t>-01 Coupe (5 FAVs - size XL on 2x6 stock)</t>
  </si>
  <si>
    <t>-03 Coupe  (5 FAVs - size S) on 1" popular</t>
  </si>
  <si>
    <t>-03 Coupe   (5 FAVs - size M) on 2" stock</t>
  </si>
  <si>
    <t>-02 Oldie  (5 FAVs - size XL) on 2x6 stock</t>
  </si>
  <si>
    <t>-04 Oldie  (5 FAVs - size S) on 1" popular</t>
  </si>
  <si>
    <t>-04 Oldie  (5 FAVs - size M) on 2" stock</t>
  </si>
  <si>
    <t xml:space="preserve">   -03 Putt-Putt  (5 FAVs - size XL on 2x6 stock)</t>
  </si>
  <si>
    <t>-02 Putt-Putt  (5 FAVs - size S) on 1" popular</t>
  </si>
  <si>
    <t>-02 Putt-Putt  (5 FAVs - size M) on 2" stock</t>
  </si>
  <si>
    <t>-05 VDUB Bug  (5 FAVs - size L) on 2x6 stock</t>
  </si>
  <si>
    <t>-05 VDUB Bug  (5 FAVs  - size S) on 1" popular</t>
  </si>
  <si>
    <t>-05 VDUB Bug  (5 FAVs - size M) on 2" stock</t>
  </si>
  <si>
    <t>-05 VDUB Bug  (5 FAVs - size XL on 2x6 stock)</t>
  </si>
  <si>
    <t>2000 GMC Sierra Truck</t>
  </si>
  <si>
    <t>1965 Ford Pickup</t>
  </si>
  <si>
    <t>Cab ONLY - for Trailer series:</t>
  </si>
  <si>
    <t>Racers by Les Rogers (LR):  1006-103-1A thru 1006-103- 5D</t>
  </si>
  <si>
    <t>Bus, School - 2014 Model (Larry Borg)</t>
  </si>
  <si>
    <t>…</t>
  </si>
  <si>
    <t>Pickup Truck Body 1 - used for flatbed, tanker, water truck, etc.</t>
  </si>
  <si>
    <t>Pickup Truck Body 2 - 4WD -used for flatbed, tanker, water truck</t>
  </si>
  <si>
    <t>CFB</t>
  </si>
  <si>
    <t>-105A</t>
  </si>
  <si>
    <t>1017</t>
  </si>
  <si>
    <t xml:space="preserve">Total Traced for 2022
</t>
  </si>
  <si>
    <t>Racer 100 (Medium) - called the Standard Racer</t>
  </si>
  <si>
    <t>Totals Traced</t>
  </si>
  <si>
    <t>spare slot</t>
  </si>
  <si>
    <t xml:space="preserve">Total Traced on 1-22-22  
</t>
  </si>
  <si>
    <t>Small Truck Car</t>
  </si>
  <si>
    <t>Toys LEFT OVER</t>
  </si>
  <si>
    <t>Totals per Category Traced</t>
  </si>
  <si>
    <t>Leftover from 2021:</t>
  </si>
  <si>
    <t>Toy #</t>
  </si>
  <si>
    <t>Sub-Toy #</t>
  </si>
  <si>
    <t>Drwg Part #</t>
  </si>
  <si>
    <t>Ext</t>
  </si>
  <si>
    <t>Toy -- &gt;&gt;&gt;&gt;&gt;&gt;&gt;</t>
  </si>
  <si>
    <t>Ages</t>
  </si>
  <si>
    <t>Totals on Hand</t>
  </si>
  <si>
    <t>linked:</t>
  </si>
  <si>
    <t>#</t>
  </si>
  <si>
    <t>Organization</t>
  </si>
  <si>
    <t># of Toys LEFT</t>
  </si>
  <si>
    <t>---</t>
  </si>
  <si>
    <t>PLAZA - Home-Based Early HS</t>
  </si>
  <si>
    <t>PLAZA - Home-Based HS</t>
  </si>
  <si>
    <t>ADAMS - RC EARLY HEAD START</t>
  </si>
  <si>
    <t>MONROE - RC HEAD START - MONROE</t>
  </si>
  <si>
    <t>ADAMS - RC HEAD START - ADAMS</t>
  </si>
  <si>
    <t>ADAMS - Child Development Center - FD/FY</t>
  </si>
  <si>
    <t>ADAMS - Child Development Center - FD/FY EHS</t>
  </si>
  <si>
    <t>Black Hills Pregnancy Center</t>
  </si>
  <si>
    <t>Foster Parent Association of the Northern Hills</t>
  </si>
  <si>
    <t>Airmen and Family Readiness Center - 1</t>
  </si>
  <si>
    <t>Airmen and Family Readiness Center - 2</t>
  </si>
  <si>
    <t>Black Hills Chaplains Association (BHCA)</t>
  </si>
  <si>
    <t>The Club for Boys</t>
  </si>
  <si>
    <t>Beatrice School NE</t>
  </si>
  <si>
    <t>Cheyenne River Youth Project</t>
  </si>
  <si>
    <t>THE HOPE CENTER</t>
  </si>
  <si>
    <t>Kinship Mountain Ministries</t>
  </si>
  <si>
    <t>First Methodist Church - Irwin, PA</t>
  </si>
  <si>
    <t>SD National Guard - 2022</t>
  </si>
  <si>
    <t>EAFB Youth Programs</t>
  </si>
  <si>
    <t>South Dakota Veterans Home</t>
  </si>
  <si>
    <t>Working Against Violence Inc - 1</t>
  </si>
  <si>
    <t>Working Against Violence Inc - 2</t>
  </si>
  <si>
    <t>Reserve/Display Samples</t>
  </si>
  <si>
    <t>Remaining</t>
  </si>
  <si>
    <t>Allocated plus remainder =</t>
  </si>
  <si>
    <t>+10% for attrition</t>
  </si>
  <si>
    <t>Total from TOY PRGM MGT SYS</t>
  </si>
  <si>
    <t>ITEM</t>
  </si>
  <si>
    <t>Toy 7  
Oldies ( Favs)</t>
  </si>
  <si>
    <t>BB Games</t>
  </si>
  <si>
    <t xml:space="preserve"> Racers</t>
  </si>
  <si>
    <t>Totals in Inventory</t>
  </si>
  <si>
    <t>Subtotals New</t>
  </si>
  <si>
    <t>totals in inventory'</t>
  </si>
  <si>
    <t>sub total of new toys</t>
  </si>
  <si>
    <t>Category Subtotal</t>
  </si>
  <si>
    <t>1.5" Wheels</t>
  </si>
  <si>
    <t>2" Wheels</t>
  </si>
  <si>
    <t>2 1/4"</t>
  </si>
  <si>
    <t>1" balls</t>
  </si>
  <si>
    <t>1 3/4" Wooden Ring</t>
  </si>
  <si>
    <t>Dowels</t>
  </si>
  <si>
    <t>Screws</t>
  </si>
  <si>
    <t>Nails</t>
  </si>
  <si>
    <t>Misc</t>
  </si>
  <si>
    <t>Total 1.5" Wheels / Axles</t>
  </si>
  <si>
    <t>Total 2" Wheels / Axles</t>
  </si>
  <si>
    <t>Total 2.25" Wheels / Axles?</t>
  </si>
  <si>
    <t>Notes</t>
  </si>
  <si>
    <t>1" Ball</t>
  </si>
  <si>
    <t>RINGs</t>
  </si>
  <si>
    <t>3/8" Axles</t>
  </si>
  <si>
    <t>1/2"</t>
  </si>
  <si>
    <t>#6 x 1 1/4</t>
  </si>
  <si>
    <t>1" ball</t>
  </si>
  <si>
    <t>1/2", 1"</t>
  </si>
  <si>
    <t>#6 x 5/8</t>
  </si>
  <si>
    <t>Brass nails</t>
  </si>
  <si>
    <t>1/8" Plexigls</t>
  </si>
  <si>
    <t>1 3/4" 
wood rings</t>
  </si>
  <si>
    <t>screws</t>
  </si>
  <si>
    <t>8 crayons</t>
  </si>
  <si>
    <t>1/4"</t>
  </si>
  <si>
    <t>Community Events</t>
  </si>
  <si>
    <t>Threshing Bee</t>
  </si>
  <si>
    <t>Love Bugs</t>
  </si>
  <si>
    <t>Make a Wish</t>
  </si>
  <si>
    <t>Kenadi Fondation</t>
  </si>
  <si>
    <t>per 50# box</t>
  </si>
  <si>
    <t>Maker Fair</t>
  </si>
  <si>
    <t>boxes</t>
  </si>
  <si>
    <t>Oerich Kindergarton</t>
  </si>
  <si>
    <t>total wheels</t>
  </si>
  <si>
    <t>Smith Wood Products</t>
  </si>
  <si>
    <t>910 Wood Ave</t>
  </si>
  <si>
    <t>Toy 1
Basketball Games</t>
  </si>
  <si>
    <t>Toy 2
Rocking Chairs</t>
  </si>
  <si>
    <t>Toy 3
Tugboats</t>
  </si>
  <si>
    <t>Toy 4
Racers</t>
  </si>
  <si>
    <t>Toy 5
Cars</t>
  </si>
  <si>
    <t>Toy 6
Trucks</t>
  </si>
  <si>
    <t>Toy 8
Busses</t>
  </si>
  <si>
    <t>Toy 9
Locomotives</t>
  </si>
  <si>
    <t>Toy 10
Boxes</t>
  </si>
  <si>
    <t>Toy 11
Tractors</t>
  </si>
  <si>
    <t>Toy 12
Turtle Banks</t>
  </si>
  <si>
    <t>Toy 13
Critters Bags</t>
  </si>
  <si>
    <t>Toy 14
Games</t>
  </si>
  <si>
    <t>Toy 15
Animal Toys</t>
  </si>
  <si>
    <t>Toy 16
Small Toy Cars</t>
  </si>
  <si>
    <t>Toy 17
Helicopters</t>
  </si>
  <si>
    <t>Toy 18
Firetrucks</t>
  </si>
  <si>
    <t>Toy 19
Airplanes</t>
  </si>
  <si>
    <t>Toy 20
Vans</t>
  </si>
  <si>
    <t>Toy 21
Cradles</t>
  </si>
  <si>
    <t>Toy 22
Blocks</t>
  </si>
  <si>
    <t>Giraffe 5K Walk</t>
  </si>
  <si>
    <t>Toy Subtotals (done)</t>
  </si>
  <si>
    <t>Requested 
Need Date</t>
  </si>
  <si>
    <t>POC</t>
  </si>
  <si>
    <t>Phone</t>
  </si>
  <si>
    <t>Deliver to:</t>
  </si>
  <si>
    <t>Youth and Family Services - Prenatal to Five Headstart</t>
  </si>
  <si>
    <t>0 to 3</t>
  </si>
  <si>
    <t>Connie Olson</t>
  </si>
  <si>
    <t xml:space="preserve">(605) 342-4195
 ext. 283 </t>
  </si>
  <si>
    <t>3 to 5</t>
  </si>
  <si>
    <t>(605) 342-4195</t>
  </si>
  <si>
    <t>sjorgensen@youthandfamilyservices.org</t>
  </si>
  <si>
    <t>Cell:605 391-7872</t>
  </si>
  <si>
    <t>605 341-4477</t>
  </si>
  <si>
    <t>1774 Centre St (Suite 1), Rapid City, SD 57703
blackhillspregnancycenter@gmail.com</t>
  </si>
  <si>
    <t>0 to 12</t>
  </si>
  <si>
    <t>605 642-4048</t>
  </si>
  <si>
    <t>Spearfish</t>
  </si>
  <si>
    <t>Rick Weisbeck
Jo Anne Mulholland</t>
  </si>
  <si>
    <t>605 385-4663</t>
  </si>
  <si>
    <t>Ellsworth AFB, Airman &amp; Family Readiness Center, Work Life Specialist
New People 2021:  Kim and Daphne
GEFFRE, KIMBERLY S GS-11 USAF AFGSC 28 FSS/FSHR,  PEREZ, DAPHNE G GS-11 USAF AFGSC 28 FSS/FSHR</t>
  </si>
  <si>
    <t>Rick Weisbeck
Brandy Wyatt</t>
  </si>
  <si>
    <t>joanne.mulholland@us.af.mil
brandy.wyatt@us.af.mil</t>
  </si>
  <si>
    <t>Maggie Brown
Jim Tolley</t>
  </si>
  <si>
    <t>503 320-7781
605 209-4690</t>
  </si>
  <si>
    <t>2879 Spotted Fawn Lane
Rapid City, SD  57702
hmbrown1@frontier.com
jdwoodwork@gmail.com</t>
  </si>
  <si>
    <t>6 thru 11</t>
  </si>
  <si>
    <t>Carri Redmond /
 Mark Kline</t>
  </si>
  <si>
    <t>343-3500</t>
  </si>
  <si>
    <t>320 N. 4th St, Rapid City, SD
carri@theclubforboys.org</t>
  </si>
  <si>
    <t>3 to 8</t>
  </si>
  <si>
    <t>Gary Graves / Leslie Drier</t>
  </si>
  <si>
    <t xml:space="preserve">Beatrice Community Pre-School
320 N. Fifth St
Beatrice, NE  68310
</t>
  </si>
  <si>
    <t>0 to 10</t>
  </si>
  <si>
    <t>Melanie Timm</t>
  </si>
  <si>
    <t>716-HOPE /
 716-4673</t>
  </si>
  <si>
    <t xml:space="preserve">The Hope Center
615 Kansas City St
Rapid City, SD  57701  melanie@hopecenterrapidcity.org </t>
  </si>
  <si>
    <t>2 to 8</t>
  </si>
  <si>
    <t>641-1169</t>
  </si>
  <si>
    <t>Kinship Mountain Ministries
11760 Dublin Lane
Sturgis, SD  57785
dawwinter@hotmail.com
Requested on 4-15-2021</t>
  </si>
  <si>
    <t>6 to 10</t>
  </si>
  <si>
    <t>Mid-June 2022</t>
  </si>
  <si>
    <t>Jerry Hood</t>
  </si>
  <si>
    <t>First Methodist Church
Irwin, PA</t>
  </si>
  <si>
    <t>605.737.6206
605 391-2724 cell</t>
  </si>
  <si>
    <t>2824 W Main St, Rapid City, SD
Camp Rapid - Building 420
Deputy Director, Service Member and Family Support   
South Dakota National Guard
quenten.j.johnson.mil@mail.mil</t>
  </si>
  <si>
    <t>SILJA PAA</t>
  </si>
  <si>
    <t>605 385-2277</t>
  </si>
  <si>
    <t>1679 Ellsworth St Bldg 7712
EAFB, SD  57706
SILJA.PAA.2@us.af.mil</t>
  </si>
  <si>
    <t>(605) 745-5127</t>
  </si>
  <si>
    <t xml:space="preserve">2500 Minnekahta Ave, Hot Springs, SD 57747
snowpine50@gmail.com </t>
  </si>
  <si>
    <t>Mary Corbine
Christina Simmons</t>
  </si>
  <si>
    <t>605 718-7583
(605) 341-3292</t>
  </si>
  <si>
    <t>527 Quincy St
Rapid City, SD 57701</t>
  </si>
  <si>
    <t>(605) 341-3292</t>
  </si>
  <si>
    <t>Reserve/Samples</t>
  </si>
  <si>
    <t>all</t>
  </si>
  <si>
    <t>RCWA</t>
  </si>
  <si>
    <t>605 348-2865
605 390-8311</t>
  </si>
  <si>
    <t xml:space="preserve">Bob Buchanan
rdub_buchanan@yahoo.com </t>
  </si>
  <si>
    <t>605 348-9196</t>
  </si>
  <si>
    <t>1 to 12</t>
  </si>
  <si>
    <t>DOUGLAS - RC HEAD START- DOUGLAS</t>
  </si>
  <si>
    <t xml:space="preserve">Organization No. </t>
  </si>
  <si>
    <t>Summary</t>
  </si>
  <si>
    <t>Cornerstone APARTMENTS - ED PIKE</t>
  </si>
  <si>
    <t>Black Hills Area Habitat for Humanity</t>
  </si>
  <si>
    <t>Cornerstone APARTMENTS</t>
  </si>
  <si>
    <t>Ed Pike</t>
  </si>
  <si>
    <t>SD National Guard - 2023</t>
  </si>
  <si>
    <t>Order</t>
  </si>
  <si>
    <t># of Toys</t>
  </si>
  <si>
    <t>Toys for Photos - 1 of each toy</t>
  </si>
  <si>
    <t>PLAZA - RC HEAD START- DOUGLAS</t>
  </si>
  <si>
    <t>PLAZA - RC HEAD START - PLAZA</t>
  </si>
  <si>
    <t>ADAMS - Child Development Center - Expansion</t>
  </si>
  <si>
    <t>Cornerstone Apartments</t>
  </si>
  <si>
    <t>Our Redeemer Lutheran Church programs</t>
  </si>
  <si>
    <t>Toy Picks after completion of official Toy Picks:</t>
  </si>
  <si>
    <t>Do Love Bug toy pick run (Rick) and count/inventory</t>
  </si>
  <si>
    <t>Do inventory of remaining</t>
  </si>
  <si>
    <t>Do members picks last</t>
  </si>
  <si>
    <t>Do final inventory - for 2022 starting point</t>
  </si>
  <si>
    <t>2021 Org No.</t>
  </si>
  <si>
    <t>2021 # of Toys</t>
  </si>
  <si>
    <t>2021 Organization Name</t>
  </si>
  <si>
    <t>Group Number</t>
  </si>
  <si>
    <t># of Boxes</t>
  </si>
  <si>
    <t>Org  Number</t>
  </si>
  <si>
    <t>Organization Name - 2021</t>
  </si>
  <si>
    <t>estimated 
# of Boxes</t>
  </si>
  <si>
    <t>actual 
# of Boxes</t>
  </si>
  <si>
    <t>(Rick Weisbeck)</t>
  </si>
  <si>
    <t>(Maggie Brown)</t>
  </si>
  <si>
    <t>(Mark Kline - Carri Redmond)
(Bob Buchanan)</t>
  </si>
  <si>
    <t>(Julie Garreau - Crystal Lind)</t>
  </si>
  <si>
    <t>(SILJA PAA - Rick Weisbeck)</t>
  </si>
  <si>
    <t>(Rick Weisbeck/Christina Simmons)</t>
  </si>
  <si>
    <t>(Bob Buchanan/Jerry Hood)</t>
  </si>
  <si>
    <t>TO Dos - Before beginning toy picks</t>
  </si>
  <si>
    <t>Bring sign-in sheet</t>
  </si>
  <si>
    <t>Toy Packing Coordinator:</t>
  </si>
  <si>
    <t>Master Distribution Details sheet</t>
  </si>
  <si>
    <t>Master Address sheet for Organizations with POC</t>
  </si>
  <si>
    <t>Tally Sheet for Box counts</t>
  </si>
  <si>
    <t>Facilities:</t>
  </si>
  <si>
    <t>4 tables 8' long for packaging/taping boxes and affixing labels</t>
  </si>
  <si>
    <t>Preparation:</t>
  </si>
  <si>
    <t>Stage one box of each toy on the tables in Toy Number Order, left to right</t>
  </si>
  <si>
    <t>Place additional boxes of each toy on floor under table</t>
  </si>
  <si>
    <t>Inventory Expediters/Special Assistance:</t>
  </si>
  <si>
    <t xml:space="preserve">Special assistants </t>
  </si>
  <si>
    <t>Expediters</t>
  </si>
  <si>
    <t xml:space="preserve">Refill the box on the top of the table when emply </t>
  </si>
  <si>
    <t>Take empty boxes to packers or to pickers as needed</t>
  </si>
  <si>
    <t>Toy Pickers (2 person teams):</t>
  </si>
  <si>
    <t>Materials:</t>
  </si>
  <si>
    <t>Cart (1 per team)</t>
  </si>
  <si>
    <t>Clipboards (1 per picking team) + Pencils for marking off toys on the Pick List</t>
  </si>
  <si>
    <t>Toy Pick List - a List of Toys (1 per Group)</t>
  </si>
  <si>
    <t>Packing Labels - one large one for first box in group, then small labels for all other boxes in that group</t>
  </si>
  <si>
    <t>Empty Starter Boxes</t>
  </si>
  <si>
    <t>Packers:</t>
  </si>
  <si>
    <t>Packing Tape</t>
  </si>
  <si>
    <t>Tape Dispensers</t>
  </si>
  <si>
    <r>
      <t xml:space="preserve">Blue tape - </t>
    </r>
    <r>
      <rPr>
        <i/>
        <sz val="12"/>
        <rFont val="Times New Roman"/>
        <family val="1"/>
      </rPr>
      <t>to separate toy categories on the tables</t>
    </r>
  </si>
  <si>
    <t>Black Markers (sharpies)</t>
  </si>
  <si>
    <t>Label for first box of each Group</t>
  </si>
  <si>
    <t>Labels for rest of the boxes</t>
  </si>
  <si>
    <t>Packers:  put large label on first box;  put smaller "generic" labels on additional boxes</t>
  </si>
  <si>
    <t>Packers:  mark each box with Box xx of xx, etc</t>
  </si>
  <si>
    <t>Packers:  record number of boxes on Tally Sheet</t>
  </si>
  <si>
    <t>Delivery People:</t>
  </si>
  <si>
    <t>Addresses/Point of Contacts for delivery - get from Coordinator</t>
  </si>
  <si>
    <t>Deliver Packaged toys - verify "total number loaded" matches "box tally sheet"</t>
  </si>
  <si>
    <t>Individual Toy Pick Lists - one per group</t>
  </si>
  <si>
    <t>Labels for First Box of each group</t>
  </si>
  <si>
    <t>Labels for Rest of the Boxes - Generic Labels - 1/3 x Total Number of Boxes - est:  40 pages of 3 each</t>
  </si>
  <si>
    <t>Box Counts/Tally Sheet - one total for all toys</t>
  </si>
  <si>
    <t>Master Distribution Details Sheet</t>
  </si>
  <si>
    <t>Master Address Sheet of Recipients</t>
  </si>
  <si>
    <t>Tags for Tables</t>
  </si>
  <si>
    <t>Job</t>
  </si>
  <si>
    <t>Duties</t>
  </si>
  <si>
    <t>Names Assigned</t>
  </si>
  <si>
    <t>Crew Chief</t>
  </si>
  <si>
    <t>Keep things organized and moving</t>
  </si>
  <si>
    <t>Bob/Rick/Jerry/Al</t>
  </si>
  <si>
    <t>Setup</t>
  </si>
  <si>
    <t>Pull inventory and place on numbered tables (by Toy Numbers)</t>
  </si>
  <si>
    <t>Rick/Jerry/Bob/Al</t>
  </si>
  <si>
    <t>Inventory Expediters</t>
  </si>
  <si>
    <t>Keep the tables loaded with toys</t>
  </si>
  <si>
    <t>Jerry</t>
  </si>
  <si>
    <t>Special Assistance</t>
  </si>
  <si>
    <t>Help the toy Pickers with selecting assortments of toys</t>
  </si>
  <si>
    <t>Mary Jo/Al/John/Maggie/Jim</t>
  </si>
  <si>
    <t>Toy Pickers</t>
  </si>
  <si>
    <t>Put toys into boxes based on Toy Pick Lists</t>
  </si>
  <si>
    <t>Frank, Harley etc (teams of 2 or 3)</t>
  </si>
  <si>
    <t>Packing</t>
  </si>
  <si>
    <t>Pack boxes, label and move to holding area</t>
  </si>
  <si>
    <t>Rick, Mary Green, Grant</t>
  </si>
  <si>
    <t>Packing Assistance</t>
  </si>
  <si>
    <t>Prepare labels for all boxes for each organization</t>
  </si>
  <si>
    <t>Patsy</t>
  </si>
  <si>
    <t>Box Counter</t>
  </si>
  <si>
    <t>Record total number of boxes per organization,  verify "total number loaded" matches "box tally sheet"</t>
  </si>
  <si>
    <t>Bel</t>
  </si>
  <si>
    <t>Traffic Controller</t>
  </si>
  <si>
    <t>Direct movement of vehicles in basement parking lot during pickup</t>
  </si>
  <si>
    <t>Jim</t>
  </si>
  <si>
    <t>Deliveries</t>
  </si>
  <si>
    <t>as per List</t>
  </si>
  <si>
    <t>Photos</t>
  </si>
  <si>
    <t>Record activities of the day, group photo of people, group picture of all the toys.</t>
  </si>
  <si>
    <t>Lon/Cori/all</t>
  </si>
  <si>
    <t>Refreshments</t>
  </si>
  <si>
    <t>Coffee, Cookies, Etc</t>
  </si>
  <si>
    <t>ASSEMBLY HISTORY TAG</t>
  </si>
  <si>
    <t xml:space="preserve">Toy:                                         P/N:                   </t>
  </si>
  <si>
    <t>Op No</t>
  </si>
  <si>
    <t>Operation</t>
  </si>
  <si>
    <t>√</t>
  </si>
  <si>
    <t xml:space="preserve">Initials </t>
  </si>
  <si>
    <t>Date</t>
  </si>
  <si>
    <t>CUT or DRILL WINDOWS</t>
  </si>
  <si>
    <t>CUTOUT SHAPE</t>
  </si>
  <si>
    <t>SAND FIRST TIME (BELT / OS)</t>
  </si>
  <si>
    <t>ROUTER EDGES</t>
  </si>
  <si>
    <t xml:space="preserve">DRILL AXLE HOLES* </t>
  </si>
  <si>
    <t>SAND SECOND TIME (MOUSE)</t>
  </si>
  <si>
    <t>SEAL</t>
  </si>
  <si>
    <t>SAND THIRD TIME (HAND)</t>
  </si>
  <si>
    <t>SPRAY FINISH</t>
  </si>
  <si>
    <t>SAND LAST TIME (WHITE PAD)</t>
  </si>
  <si>
    <t>INSTALL WHEELS / QA CHECK</t>
  </si>
  <si>
    <t>FINISHED - ADD TO INVENTORY</t>
  </si>
  <si>
    <t>2022 - Toy Distribution rev 2022 MASTER - REV 01.05.2022 - Copy 2.xls</t>
  </si>
  <si>
    <t>NOTE:  THIS GROUP OF WORKSHEETS IS USED TO MANAGE THE BUILIDING OF TOYS, AND DISTRIBUTION OF TOYS.</t>
  </si>
  <si>
    <t>NOTE - THERE IS HISTORY INFO PLUS OTHER MISC WORKSHEETS FOUND IN ANOTHER FILE CALLED:</t>
  </si>
  <si>
    <t>For the 13th year in a row, the Rapid City Woodworkers Association has donated handmade wooden toys to various organizations that work with children in South Dakota and Nebraska including:</t>
  </si>
  <si>
    <t>Toy Program to Date</t>
  </si>
  <si>
    <t>Organizations</t>
  </si>
  <si>
    <t>Location</t>
  </si>
  <si>
    <t>Year</t>
  </si>
  <si>
    <t>Toys</t>
  </si>
  <si>
    <t>Youth &amp; Family Services - Prenatal to Five Headstart Program</t>
  </si>
  <si>
    <t>Black Hills Area, SD</t>
  </si>
  <si>
    <t>Ellsworth Air Force Base - Airmen and Family Readiness Center</t>
  </si>
  <si>
    <t>EAFB, SD</t>
  </si>
  <si>
    <t>Rapid City, SD</t>
  </si>
  <si>
    <t>Spearfish, SD</t>
  </si>
  <si>
    <t>LOVE Inc.</t>
  </si>
  <si>
    <t>Cheyenne River Youth Project, Eagle Butte, SD</t>
  </si>
  <si>
    <t>Eagle Butte, SD</t>
  </si>
  <si>
    <t>SD Family Assistance Center - 155th En Co (SD National Guard)</t>
  </si>
  <si>
    <t>The HOPE Center</t>
  </si>
  <si>
    <t>Working Against Violence Inc (WAVI)</t>
  </si>
  <si>
    <t>Needs Free,  Sioux Falls</t>
  </si>
  <si>
    <t>Sioux Falls, SD</t>
  </si>
  <si>
    <t>Beatrice Community Pre-School, Beatrice, NE</t>
  </si>
  <si>
    <t>Beatrice, NE</t>
  </si>
  <si>
    <t>Ellsworth Air Force Base (EAFB) Youth Programs</t>
  </si>
  <si>
    <t>Hot Springs, SD</t>
  </si>
  <si>
    <t xml:space="preserve">Court Appointed Special Advocate (CASA) Program for Children </t>
  </si>
  <si>
    <t>In December 2020, the Rapid City Woodworkers Association donated over 2,900 handmade wooden toys to underpriviledged children in South Dakota and Nebraska.</t>
  </si>
  <si>
    <t>Comments/Notes:</t>
  </si>
  <si>
    <t>Hoops</t>
  </si>
  <si>
    <t>Backbds</t>
  </si>
  <si>
    <t>Launchers</t>
  </si>
  <si>
    <t>Bases</t>
  </si>
  <si>
    <t>Posts</t>
  </si>
  <si>
    <t>Ball w/string</t>
  </si>
  <si>
    <t>Spoon</t>
  </si>
  <si>
    <t>Backs</t>
  </si>
  <si>
    <t>Lead:  Rick W</t>
  </si>
  <si>
    <t>Sides</t>
  </si>
  <si>
    <t>Seats</t>
  </si>
  <si>
    <t>Cabins</t>
  </si>
  <si>
    <t>Hulls</t>
  </si>
  <si>
    <t>Stacks</t>
  </si>
  <si>
    <t>Tie Points</t>
  </si>
  <si>
    <t>Body</t>
  </si>
  <si>
    <t>Wheels</t>
  </si>
  <si>
    <t>Axles</t>
  </si>
  <si>
    <t>Boards</t>
  </si>
  <si>
    <t>Bodies</t>
  </si>
  <si>
    <t>Axle holder</t>
  </si>
  <si>
    <t>Lead:  Rick/Bob</t>
  </si>
  <si>
    <t>Bank</t>
  </si>
  <si>
    <t>Plexiglass</t>
  </si>
  <si>
    <t>Critters</t>
  </si>
  <si>
    <t>Smaller Bags</t>
  </si>
  <si>
    <t>Stick</t>
  </si>
  <si>
    <t>String/Ball</t>
  </si>
  <si>
    <t>Cup</t>
  </si>
  <si>
    <t>Handle</t>
  </si>
  <si>
    <t>Paddle</t>
  </si>
  <si>
    <t>String w/Ball</t>
  </si>
  <si>
    <t>Fuselage</t>
  </si>
  <si>
    <t>Wings</t>
  </si>
  <si>
    <t>Crayons</t>
  </si>
  <si>
    <t>10 lg + 10 sm</t>
  </si>
  <si>
    <t>Large cloth Bags</t>
  </si>
  <si>
    <t>NOTES:</t>
  </si>
  <si>
    <t>Record of Love Bugs:  PN 1016-101 (Small Car 1 - Love Bug)</t>
  </si>
  <si>
    <t>Qty Made</t>
  </si>
  <si>
    <t>Made by:</t>
  </si>
  <si>
    <t>Year Made</t>
  </si>
  <si>
    <t>Qty Given</t>
  </si>
  <si>
    <t>Purpose</t>
  </si>
  <si>
    <t>Love Bug Project</t>
  </si>
  <si>
    <t>Love Bug Project - WW Show</t>
  </si>
  <si>
    <t>May thru Dec</t>
  </si>
  <si>
    <t>Love Bug Project - estimated</t>
  </si>
  <si>
    <t>Love Bug Project - Rollie</t>
  </si>
  <si>
    <t>Love Bug Project - Rick</t>
  </si>
  <si>
    <t>Toy Program</t>
  </si>
  <si>
    <t>Rapid City Fire Department</t>
  </si>
  <si>
    <t>To Rick for General Distribution</t>
  </si>
  <si>
    <t>Dune buggy style - Gen Dist</t>
  </si>
  <si>
    <t>2018 Goal</t>
  </si>
  <si>
    <t>Built Last Year</t>
  </si>
  <si>
    <t>Wheels Used</t>
  </si>
  <si>
    <t>1001 - BB Game</t>
  </si>
  <si>
    <t>1002 - Rocking Chair</t>
  </si>
  <si>
    <t>1003 - Tugboat</t>
  </si>
  <si>
    <t>1004 - Racer</t>
  </si>
  <si>
    <t>1005 - Caterpillar</t>
  </si>
  <si>
    <t>1006 - PT-Pickup-Batman-Push Toys</t>
  </si>
  <si>
    <t>1007 - Oldies</t>
  </si>
  <si>
    <t>1008 - Busses</t>
  </si>
  <si>
    <t>1009 - Locomotive</t>
  </si>
  <si>
    <t>1010 - Box/Heart/ChkBd</t>
  </si>
  <si>
    <t>1011 - Tractor</t>
  </si>
  <si>
    <t>1012 - Turtle Bank</t>
  </si>
  <si>
    <t>1013 - Critters Bag</t>
  </si>
  <si>
    <t>1014 - Ring Toss</t>
  </si>
  <si>
    <t>1015 - Cup and Ball</t>
  </si>
  <si>
    <t>1016 - Small Car</t>
  </si>
  <si>
    <t>1017 - Helicopter</t>
  </si>
  <si>
    <t>1018 - Paddle Game</t>
  </si>
  <si>
    <t>1019 - Airplane</t>
  </si>
  <si>
    <t>1020 - Vans</t>
  </si>
  <si>
    <t>1021 - Cradle</t>
  </si>
  <si>
    <t>1022 - Blocks Bag</t>
  </si>
  <si>
    <t>Woodworks LTD</t>
  </si>
  <si>
    <t>Item</t>
  </si>
  <si>
    <t>Hole Size</t>
  </si>
  <si>
    <t>P/N</t>
  </si>
  <si>
    <t>Qty Needed</t>
  </si>
  <si>
    <t># of bags</t>
  </si>
  <si>
    <t>Cost/Bag</t>
  </si>
  <si>
    <t>Total Cost</t>
  </si>
  <si>
    <t>Cost each</t>
  </si>
  <si>
    <t>1.5 " Wheel</t>
  </si>
  <si>
    <t>TW1500</t>
  </si>
  <si>
    <t>COST PER BAG OF 500 - QTY OF 2+ BAGS</t>
  </si>
  <si>
    <t>TW1500 - NORMAL WHEELS</t>
  </si>
  <si>
    <t>Axle for above</t>
  </si>
  <si>
    <t>AP1005</t>
  </si>
  <si>
    <t>COST PER BAG OF 500 - QTY OF 6+ BAGS</t>
  </si>
  <si>
    <t>2.25" Wheel</t>
  </si>
  <si>
    <t>TW2259</t>
  </si>
  <si>
    <t>COST PER BAG OF 100 - QTY OF 5-9 BAGS</t>
  </si>
  <si>
    <t>not needed this year</t>
  </si>
  <si>
    <t>USE DOWELS</t>
  </si>
  <si>
    <t>1 3/4 " wood ring</t>
  </si>
  <si>
    <t>TR050</t>
  </si>
  <si>
    <t>COST PER BAG OF 100 - QTY OF 1-4 BAGS</t>
  </si>
  <si>
    <t>1" wood balls</t>
  </si>
  <si>
    <t>RB1000</t>
  </si>
  <si>
    <t>COST PER BAG OF 100 - QTY OF  3-4 BAGS</t>
  </si>
  <si>
    <t>Optional</t>
  </si>
  <si>
    <t>TWR150</t>
  </si>
  <si>
    <t xml:space="preserve">TWR1500 are new style wheels with recessed hub: use TW1500 for normal </t>
  </si>
  <si>
    <t>Casey's</t>
  </si>
  <si>
    <t>Model #</t>
  </si>
  <si>
    <t>qty price for 1000+</t>
  </si>
  <si>
    <t>qty price for 5000+</t>
  </si>
  <si>
    <t>qty price for 250-499+</t>
  </si>
  <si>
    <t>use dowels</t>
  </si>
  <si>
    <t>qty price for 25-99+</t>
  </si>
  <si>
    <t>qty price for 1000-249+</t>
  </si>
  <si>
    <t>Giveaway Vans / Equivalent Management System</t>
  </si>
  <si>
    <t>1.  Every toy will have a unique number based on its category and its sequence within that category plus" -XX" if assigned.</t>
  </si>
  <si>
    <t>2.  Part number for each toy is "toy-category+assembly+-XX".</t>
  </si>
  <si>
    <t>3.  Pattern number for each toy is "toy-category+pattern".</t>
  </si>
  <si>
    <t>Community Events Records</t>
  </si>
  <si>
    <t>Giveaways - Love Bugs  - WW Show</t>
  </si>
  <si>
    <t>Giveaway Vans - Make A Wish Foundation</t>
  </si>
  <si>
    <t>Giveaway Vans - Kenadi Fundraiser #1</t>
  </si>
  <si>
    <t>Love Bugs for WW Show</t>
  </si>
  <si>
    <t>Giveaway Vans - Maker Faire</t>
  </si>
  <si>
    <t>Giveaway Vans - Oerichs Kindergarten</t>
  </si>
  <si>
    <t>Kenadi Foundation</t>
  </si>
  <si>
    <t>Giveaway Vans - Lutheran Church Outreach Event</t>
  </si>
  <si>
    <t>Giveaway Vans - Kenadi Fundraiser #2</t>
  </si>
  <si>
    <t>Giveaway Vans (Locomotives)  - WW Show</t>
  </si>
  <si>
    <t>Giveaway Vans - Kenadi Fundraiser #3</t>
  </si>
  <si>
    <t>Threshing Bee #1</t>
  </si>
  <si>
    <t>Giveaway Vans (Dely Vans)  - WW Show</t>
  </si>
  <si>
    <t>Giveaway Vans - Kenadi Fundraiser #4</t>
  </si>
  <si>
    <t>Threshing Bee #2 (81 tractors, 32 vans)</t>
  </si>
  <si>
    <t>TRACING REQUEST</t>
  </si>
  <si>
    <t>Date:</t>
  </si>
  <si>
    <t xml:space="preserve">  </t>
  </si>
  <si>
    <t>Toy Name:</t>
  </si>
  <si>
    <t>Toy Part Number:</t>
  </si>
  <si>
    <t>How many to Trace:</t>
  </si>
  <si>
    <t>Wood to Use:</t>
  </si>
  <si>
    <t>2x4    2x6  1 x ___   Other</t>
  </si>
  <si>
    <t>Qty Traced:</t>
  </si>
  <si>
    <t>Tracer(s) Names:</t>
  </si>
  <si>
    <t>Pattern Returned?</t>
  </si>
  <si>
    <r>
      <rPr>
        <sz val="18"/>
        <rFont val="Arial"/>
        <family val="2"/>
      </rPr>
      <t>Yes         No</t>
    </r>
    <r>
      <rPr>
        <sz val="10"/>
        <rFont val="Arial"/>
        <family val="2"/>
      </rPr>
      <t xml:space="preserve"> </t>
    </r>
  </si>
  <si>
    <t>2x4           2x6               1 x ___              other</t>
  </si>
  <si>
    <t>How many you Traced:</t>
  </si>
  <si>
    <r>
      <rPr>
        <sz val="18"/>
        <rFont val="Arial"/>
        <family val="2"/>
      </rPr>
      <t>Yes                           No</t>
    </r>
    <r>
      <rPr>
        <sz val="10"/>
        <rFont val="Arial"/>
        <family val="2"/>
      </rPr>
      <t xml:space="preserve">      </t>
    </r>
  </si>
  <si>
    <t>SEED  QTY</t>
  </si>
  <si>
    <t>ON HAND</t>
  </si>
  <si>
    <t>NOTE TO SELF:  This seed list was generated at ONE MOMENT IN TIME in the summer of 2019 - it is intended  to keep track of the status of the MISSING TOYS on the ONE OF EACH SHELF in the Garage.</t>
  </si>
  <si>
    <t>4.  Bill of Material (BOM) number for each toy is "toy-category+bom".</t>
  </si>
  <si>
    <t>5.  Photo number for each toy is "toy-category+photo".</t>
  </si>
  <si>
    <t>6.  One pattern drawing for each unique category:  eg.  1007-100.</t>
  </si>
  <si>
    <t>7.  One BOM drawing for each unique category:  eg.  1007-100.</t>
  </si>
  <si>
    <t>8.  One photo drawing for each unique category:  eg.  1007-100.</t>
  </si>
  <si>
    <t>The sorting column is used to print tracing lists (A) for wheeled vehicles and (B) for critters.  "C" for tracing is complete.  This is done manually each time you need to print a list.</t>
  </si>
  <si>
    <t>toy category name</t>
  </si>
  <si>
    <t>toy-category number</t>
  </si>
  <si>
    <t>assembly</t>
  </si>
  <si>
    <t>-XX</t>
  </si>
  <si>
    <t xml:space="preserve">toy assembly </t>
  </si>
  <si>
    <t>pattern</t>
  </si>
  <si>
    <t>bom</t>
  </si>
  <si>
    <t>photo</t>
  </si>
  <si>
    <t>Total per Part No.</t>
  </si>
  <si>
    <t>Qty per Each Set Planned</t>
  </si>
  <si>
    <t>Critters
1013s</t>
  </si>
  <si>
    <t>Sorting Column</t>
  </si>
  <si>
    <t>Totals</t>
  </si>
  <si>
    <t>CUTOUTS (using 1X STOCK)
One set per bag - quantity varies</t>
  </si>
  <si>
    <t>SET 1</t>
  </si>
  <si>
    <t>-101, -102, - 103, - 112</t>
  </si>
  <si>
    <t>VEHICLES:  LIGHT/HEAVY/MISC/5 Favs/Tractors</t>
  </si>
  <si>
    <t>LIGHT VEHICLES SET</t>
  </si>
  <si>
    <t>-01</t>
  </si>
  <si>
    <t>PICKUP</t>
  </si>
  <si>
    <t>-02</t>
  </si>
  <si>
    <t>VAN</t>
  </si>
  <si>
    <t>-03</t>
  </si>
  <si>
    <t>CONVERTIBLE</t>
  </si>
  <si>
    <t>-04</t>
  </si>
  <si>
    <t>SEDAN</t>
  </si>
  <si>
    <t>-05</t>
  </si>
  <si>
    <t>SUV</t>
  </si>
  <si>
    <t>-06</t>
  </si>
  <si>
    <t>BUG</t>
  </si>
  <si>
    <t>HEAVY VEHICLES SET</t>
  </si>
  <si>
    <t>CONSTRUCTION VEHICLE</t>
  </si>
  <si>
    <t>TRACTOR - also use with RANCH and FARM Sets</t>
  </si>
  <si>
    <t>MISC SET</t>
  </si>
  <si>
    <t>AIRPLANE</t>
  </si>
  <si>
    <t>GINGER BREAD MAN</t>
  </si>
  <si>
    <t>xx</t>
  </si>
  <si>
    <t>5 FAVS - SMALL</t>
  </si>
  <si>
    <t>-01 W</t>
  </si>
  <si>
    <t>-01 COUPE</t>
  </si>
  <si>
    <t>-02 W</t>
  </si>
  <si>
    <t>-02 OLDIE</t>
  </si>
  <si>
    <t>-03 W</t>
  </si>
  <si>
    <t xml:space="preserve">   -03 PUTT-PUTT</t>
  </si>
  <si>
    <t>-04 W</t>
  </si>
  <si>
    <t>-04 STATION WAGON</t>
  </si>
  <si>
    <t>-05 W</t>
  </si>
  <si>
    <t>-05 VW BUG</t>
  </si>
  <si>
    <t>SET 2</t>
  </si>
  <si>
    <t>SET 2:  DOG/CATS/PENGUINS/TURTLES</t>
  </si>
  <si>
    <t>BIG CAT 1</t>
  </si>
  <si>
    <t>BIG DOG</t>
  </si>
  <si>
    <t>CAT 1</t>
  </si>
  <si>
    <t>CAT 2</t>
  </si>
  <si>
    <t>CAT 3</t>
  </si>
  <si>
    <t>DOG 1</t>
  </si>
  <si>
    <t>-07</t>
  </si>
  <si>
    <t>DOG 2 (SCOTTY)</t>
  </si>
  <si>
    <t>-08</t>
  </si>
  <si>
    <t>DOG 3</t>
  </si>
  <si>
    <t>-09</t>
  </si>
  <si>
    <t>DOG 4 (POODLE)</t>
  </si>
  <si>
    <t>-10</t>
  </si>
  <si>
    <t>BIG CAT 2</t>
  </si>
  <si>
    <t>SET 3</t>
  </si>
  <si>
    <t>SEA ANIMALS/FISH</t>
  </si>
  <si>
    <t>-01A</t>
  </si>
  <si>
    <t>ANGEL FISH - LARGE</t>
  </si>
  <si>
    <t>-01B</t>
  </si>
  <si>
    <t>ANGEL FISH - SMALL</t>
  </si>
  <si>
    <t>-02A</t>
  </si>
  <si>
    <t>WHALE - LARGE</t>
  </si>
  <si>
    <t>-02B</t>
  </si>
  <si>
    <t>WHALE - SMALL</t>
  </si>
  <si>
    <t>-03A</t>
  </si>
  <si>
    <t>DOLPHIN - LARGE</t>
  </si>
  <si>
    <t>-03B</t>
  </si>
  <si>
    <t>DOLPHIN - SMALL</t>
  </si>
  <si>
    <t>OCTOPUS</t>
  </si>
  <si>
    <t>SEA HORSE</t>
  </si>
  <si>
    <t>SHARK</t>
  </si>
  <si>
    <t>TURTLE 1 - FROM SMALL ANIMALS SET</t>
  </si>
  <si>
    <t>Alligator</t>
  </si>
  <si>
    <t>TURTLE 1 - use with FISH SET</t>
  </si>
  <si>
    <t>SET 4</t>
  </si>
  <si>
    <t>-102,-105,-107</t>
  </si>
  <si>
    <t>RANCH ANIMALS</t>
  </si>
  <si>
    <t>HORSE - 180%</t>
  </si>
  <si>
    <t>HORSE - 130%</t>
  </si>
  <si>
    <t>-01C</t>
  </si>
  <si>
    <t>HORSE - 100%</t>
  </si>
  <si>
    <t>PIG - 180%</t>
  </si>
  <si>
    <t>PIG - 130%</t>
  </si>
  <si>
    <t>-02C</t>
  </si>
  <si>
    <t>PIG - 100%</t>
  </si>
  <si>
    <t>SHEEP - 180%</t>
  </si>
  <si>
    <t>SHEEP - 130%</t>
  </si>
  <si>
    <t>DUCK 2 - FROM SMALL ANIMALS SET</t>
  </si>
  <si>
    <t>-03C</t>
  </si>
  <si>
    <t>SHEEP - 100%</t>
  </si>
  <si>
    <t>SMALL ANIMALS SET</t>
  </si>
  <si>
    <t>RABBIT</t>
  </si>
  <si>
    <t>CHICK 1</t>
  </si>
  <si>
    <t>DUCK 1</t>
  </si>
  <si>
    <t>CHICK 2</t>
  </si>
  <si>
    <t>TURTLE 2</t>
  </si>
  <si>
    <t>TRACTOR - from Vehicles Set</t>
  </si>
  <si>
    <t>Puppy Dog</t>
  </si>
  <si>
    <t>SET 5</t>
  </si>
  <si>
    <t>-102,-103,-105,-108</t>
  </si>
  <si>
    <t>FARM ANIMALS</t>
  </si>
  <si>
    <t>HORSE</t>
  </si>
  <si>
    <t>COW</t>
  </si>
  <si>
    <t>PIG</t>
  </si>
  <si>
    <t>SHEEP</t>
  </si>
  <si>
    <t>CAT - 01 FROM DOG AND CAT SET</t>
  </si>
  <si>
    <t>DOG -02 FROM DOG AND CAT SET</t>
  </si>
  <si>
    <t>DUCK 2 - use with Ranch Animals</t>
  </si>
  <si>
    <t>ROCKING HORSE - use with Farm Animals</t>
  </si>
  <si>
    <t>SET 6</t>
  </si>
  <si>
    <t>JUNGLE SET 1 - NOAH'S ARK</t>
  </si>
  <si>
    <t>ELEPHANT - 180%</t>
  </si>
  <si>
    <t>ELEPHANT - 130%</t>
  </si>
  <si>
    <t>ELEPHANT - 100%</t>
  </si>
  <si>
    <t>missing pattern</t>
  </si>
  <si>
    <t>CAMEL - 180%</t>
  </si>
  <si>
    <t>CAMEL - 130%</t>
  </si>
  <si>
    <t>CAMEL - 100%</t>
  </si>
  <si>
    <t>GIRAFFE - 180%</t>
  </si>
  <si>
    <t>GIRAFFE - 130%</t>
  </si>
  <si>
    <t>GIRAFFE - 100%</t>
  </si>
  <si>
    <t>-04A</t>
  </si>
  <si>
    <t>LION - 180%</t>
  </si>
  <si>
    <t>-04B</t>
  </si>
  <si>
    <t>LION - 130%</t>
  </si>
  <si>
    <t>-04C</t>
  </si>
  <si>
    <t>LION - 100%</t>
  </si>
  <si>
    <t>-05A</t>
  </si>
  <si>
    <t>LIONESS - 180%</t>
  </si>
  <si>
    <t>-05B</t>
  </si>
  <si>
    <t>LIONESS - 130%</t>
  </si>
  <si>
    <t>-05C</t>
  </si>
  <si>
    <t>LIONESS - 100%</t>
  </si>
  <si>
    <t>SET 7</t>
  </si>
  <si>
    <t>JUNGLE SET 2 - AFRICA</t>
  </si>
  <si>
    <t>ELEPHANT</t>
  </si>
  <si>
    <t>CAMEL - 2 sizes</t>
  </si>
  <si>
    <t>GIRAFFE  - 2 sizes</t>
  </si>
  <si>
    <t>Giraffe - similar to wild animals pattern</t>
  </si>
  <si>
    <t>BEAR</t>
  </si>
  <si>
    <t>LION</t>
  </si>
  <si>
    <t>LEOPARD</t>
  </si>
  <si>
    <t>SET 8</t>
  </si>
  <si>
    <t>DINOSAURS</t>
  </si>
  <si>
    <t>DINO 1 - NOT PREFERRED</t>
  </si>
  <si>
    <t>DINO 2</t>
  </si>
  <si>
    <t>DINO 3</t>
  </si>
  <si>
    <t>DINO 4</t>
  </si>
  <si>
    <t>DINO 5</t>
  </si>
  <si>
    <t>DINO 6  - SAME AS DINO 1 - NOT PREFER</t>
  </si>
  <si>
    <t>HIPPO 7 - NOT PREFERRED</t>
  </si>
  <si>
    <t>DINO 8</t>
  </si>
  <si>
    <t>-09*</t>
  </si>
  <si>
    <t>DINO 9 - SAME AS DINO 1</t>
  </si>
  <si>
    <t>DINO 10</t>
  </si>
  <si>
    <t>-11*</t>
  </si>
  <si>
    <t>DINO 11  - SAME AS DINO 1</t>
  </si>
  <si>
    <t>NEW IN 2019</t>
  </si>
  <si>
    <t>-12</t>
  </si>
  <si>
    <t>DINO 12 - Mini Dinosaur Set of 5</t>
  </si>
  <si>
    <t>SET 9</t>
  </si>
  <si>
    <t>WILD ANIMALS</t>
  </si>
  <si>
    <t>BUFFALO</t>
  </si>
  <si>
    <t>WOLF</t>
  </si>
  <si>
    <t>SITTING EAGLE</t>
  </si>
  <si>
    <t xml:space="preserve">MOOSE </t>
  </si>
  <si>
    <t>DEER</t>
  </si>
  <si>
    <t>APE - GORILLA</t>
  </si>
  <si>
    <t>Could add Leopard here</t>
  </si>
  <si>
    <t>GIRAFFE</t>
  </si>
  <si>
    <t>-11</t>
  </si>
  <si>
    <t>CAMEL</t>
  </si>
  <si>
    <t>SET 10</t>
  </si>
  <si>
    <t>SEA ANIMALS - MINIATURE</t>
  </si>
  <si>
    <t>DOLPHIN</t>
  </si>
  <si>
    <t>FISH 1</t>
  </si>
  <si>
    <t>FISH 2</t>
  </si>
  <si>
    <t>CRAB</t>
  </si>
  <si>
    <t>STARFISH</t>
  </si>
  <si>
    <t>SEAHORSE</t>
  </si>
  <si>
    <t>ANGEL FISH</t>
  </si>
  <si>
    <t>DATE</t>
  </si>
  <si>
    <t>TOY PART NUMBER</t>
  </si>
  <si>
    <t>TOY NAME</t>
  </si>
  <si>
    <t>QUANTITY</t>
  </si>
  <si>
    <t>INITIALS</t>
  </si>
  <si>
    <t>2022 Org No.</t>
  </si>
  <si>
    <t>2022 Organization Name</t>
  </si>
  <si>
    <t>2022 # of Toys</t>
  </si>
  <si>
    <t>Name - 2022</t>
  </si>
  <si>
    <t>Monument Pediatrics</t>
  </si>
  <si>
    <t>Patsy Hood</t>
  </si>
  <si>
    <t>Bring table cloth for photos - also bring table if necessary</t>
  </si>
  <si>
    <t>Select one of each toy for TOYS PHOTO on table in holding room - return all toys to toy boxes after photos are taken</t>
  </si>
  <si>
    <t>No ladders</t>
  </si>
  <si>
    <t>General Note:
Do a mixture if there is more than one kind of toy.</t>
  </si>
  <si>
    <r>
      <rPr>
        <u/>
        <sz val="20"/>
        <rFont val="Arial"/>
        <family val="2"/>
      </rPr>
      <t xml:space="preserve">Toy 4
</t>
    </r>
    <r>
      <rPr>
        <sz val="20"/>
        <rFont val="Arial"/>
        <family val="2"/>
      </rPr>
      <t xml:space="preserve">
Racers</t>
    </r>
  </si>
  <si>
    <r>
      <rPr>
        <u/>
        <sz val="20"/>
        <rFont val="Arial"/>
        <family val="2"/>
      </rPr>
      <t xml:space="preserve">Toy 5
</t>
    </r>
    <r>
      <rPr>
        <sz val="20"/>
        <rFont val="Arial"/>
        <family val="2"/>
      </rPr>
      <t xml:space="preserve">
Cars</t>
    </r>
  </si>
  <si>
    <r>
      <rPr>
        <u/>
        <sz val="20"/>
        <rFont val="Arial"/>
        <family val="2"/>
      </rPr>
      <t xml:space="preserve">Toy 6
</t>
    </r>
    <r>
      <rPr>
        <sz val="20"/>
        <rFont val="Arial"/>
        <family val="2"/>
      </rPr>
      <t xml:space="preserve">
Trucks</t>
    </r>
  </si>
  <si>
    <r>
      <rPr>
        <u/>
        <sz val="20"/>
        <rFont val="Arial"/>
        <family val="2"/>
      </rPr>
      <t xml:space="preserve">Toy 7
</t>
    </r>
    <r>
      <rPr>
        <sz val="20"/>
        <rFont val="Arial"/>
        <family val="2"/>
      </rPr>
      <t xml:space="preserve">
Oldies (5 Favs)</t>
    </r>
  </si>
  <si>
    <r>
      <rPr>
        <u/>
        <sz val="20"/>
        <rFont val="Arial"/>
        <family val="2"/>
      </rPr>
      <t xml:space="preserve">Toy 11
</t>
    </r>
    <r>
      <rPr>
        <sz val="20"/>
        <rFont val="Arial"/>
        <family val="2"/>
      </rPr>
      <t xml:space="preserve">
Tractors</t>
    </r>
  </si>
  <si>
    <r>
      <rPr>
        <u/>
        <sz val="20"/>
        <rFont val="Arial"/>
        <family val="2"/>
      </rPr>
      <t xml:space="preserve">Toy 12
</t>
    </r>
    <r>
      <rPr>
        <sz val="20"/>
        <rFont val="Arial"/>
        <family val="2"/>
      </rPr>
      <t xml:space="preserve">
Turtle Bank</t>
    </r>
  </si>
  <si>
    <r>
      <rPr>
        <u/>
        <sz val="20"/>
        <rFont val="Arial"/>
        <family val="2"/>
      </rPr>
      <t xml:space="preserve">Toy 20
</t>
    </r>
    <r>
      <rPr>
        <sz val="20"/>
        <rFont val="Arial"/>
        <family val="2"/>
      </rPr>
      <t xml:space="preserve">
Vans</t>
    </r>
  </si>
  <si>
    <r>
      <rPr>
        <u/>
        <sz val="20"/>
        <rFont val="Arial"/>
        <family val="2"/>
      </rPr>
      <t xml:space="preserve">Toy 21
</t>
    </r>
    <r>
      <rPr>
        <sz val="20"/>
        <rFont val="Arial"/>
        <family val="2"/>
      </rPr>
      <t xml:space="preserve">
Cradles</t>
    </r>
  </si>
  <si>
    <r>
      <rPr>
        <u/>
        <sz val="20"/>
        <rFont val="Arial"/>
        <family val="2"/>
      </rPr>
      <t xml:space="preserve">Toy 17
</t>
    </r>
    <r>
      <rPr>
        <sz val="20"/>
        <rFont val="Arial"/>
        <family val="2"/>
      </rPr>
      <t xml:space="preserve">
Helicopters</t>
    </r>
  </si>
  <si>
    <r>
      <rPr>
        <u/>
        <sz val="20"/>
        <rFont val="Arial"/>
        <family val="2"/>
      </rPr>
      <t xml:space="preserve">Toy 16
</t>
    </r>
    <r>
      <rPr>
        <sz val="20"/>
        <rFont val="Arial"/>
        <family val="2"/>
      </rPr>
      <t xml:space="preserve">
Small Toy Cars</t>
    </r>
  </si>
  <si>
    <r>
      <rPr>
        <u/>
        <sz val="20"/>
        <rFont val="Arial"/>
        <family val="2"/>
      </rPr>
      <t xml:space="preserve">Toy 15
</t>
    </r>
    <r>
      <rPr>
        <sz val="20"/>
        <rFont val="Arial"/>
        <family val="2"/>
      </rPr>
      <t xml:space="preserve">
Animal Toys</t>
    </r>
  </si>
  <si>
    <r>
      <rPr>
        <u/>
        <sz val="20"/>
        <rFont val="Arial"/>
        <family val="2"/>
      </rPr>
      <t xml:space="preserve">Toy 14
</t>
    </r>
    <r>
      <rPr>
        <sz val="20"/>
        <rFont val="Arial"/>
        <family val="2"/>
      </rPr>
      <t xml:space="preserve">
Games</t>
    </r>
  </si>
  <si>
    <t>Double check that names are printed on boxes (FIRST BOX)</t>
  </si>
  <si>
    <t>Kathie, Mary Jo</t>
  </si>
  <si>
    <t>Games for YFS = Chalk Bds</t>
  </si>
  <si>
    <t>No chalk bds</t>
  </si>
  <si>
    <t>10 tables 8' long for staging toy inventory</t>
  </si>
  <si>
    <r>
      <rPr>
        <b/>
        <sz val="12"/>
        <rFont val="Times New Roman"/>
        <family val="1"/>
      </rPr>
      <t>Special assistants</t>
    </r>
    <r>
      <rPr>
        <sz val="12"/>
        <rFont val="Times New Roman"/>
        <family val="1"/>
      </rPr>
      <t xml:space="preserve"> needed - for multiple types in a single category</t>
    </r>
  </si>
  <si>
    <t>Some toys are single pick toys.  That means there is only one kind of toy per toy number.  No calculation is required.  No special assistance is required.</t>
  </si>
  <si>
    <t>Pickers</t>
  </si>
  <si>
    <t xml:space="preserve">Pickers </t>
  </si>
  <si>
    <t xml:space="preserve">Fill empty boxes; check off items on TOY PICK LIST for each organization </t>
  </si>
  <si>
    <t>Move filled boxes and completed toy lists to packers; stay with toys until boxes are sealed</t>
  </si>
  <si>
    <t xml:space="preserve">Special Note about Pick List Toys :  Some toys require you to make a selection/ mixture/ assortment, to fill your pick list quantity, referred to as a balanced mixture.  This is based on how many kinds of toys and how many toys on the pick list.  There will be an assistant at each of these tables to help you make your selection as a mixture or assortment for that toy number.  </t>
  </si>
  <si>
    <t>Items to Print:</t>
  </si>
  <si>
    <t>Special Pick Lists (if any)</t>
  </si>
  <si>
    <t>Boxes - preferrably copy paper sizes with lids - need ~25 starter boxes</t>
  </si>
  <si>
    <t>Two-wheeled Hand Cart for moving boxes to holding area;  Four wheeled carts for Toy Picking line</t>
  </si>
  <si>
    <t>Stay with packers until all boxes are labelled and packed; stack all boxes in a group together the the holding area - which is the high ceiling room near the back door.</t>
  </si>
  <si>
    <t>Record activities of the day, group photo of people.</t>
  </si>
  <si>
    <r>
      <rPr>
        <u/>
        <sz val="20"/>
        <rFont val="Arial"/>
        <family val="2"/>
      </rPr>
      <t xml:space="preserve">Toy 1:  </t>
    </r>
    <r>
      <rPr>
        <sz val="20"/>
        <rFont val="Arial"/>
        <family val="2"/>
      </rPr>
      <t xml:space="preserve">
Basketball Games</t>
    </r>
  </si>
  <si>
    <r>
      <rPr>
        <u/>
        <sz val="20"/>
        <rFont val="Arial"/>
        <family val="2"/>
      </rPr>
      <t xml:space="preserve">Toy 2:  </t>
    </r>
    <r>
      <rPr>
        <sz val="20"/>
        <rFont val="Arial"/>
        <family val="2"/>
      </rPr>
      <t xml:space="preserve">
Rocking Chairs</t>
    </r>
  </si>
  <si>
    <r>
      <rPr>
        <u/>
        <sz val="20"/>
        <rFont val="Arial"/>
        <family val="2"/>
      </rPr>
      <t xml:space="preserve">Toy 3:  </t>
    </r>
    <r>
      <rPr>
        <sz val="20"/>
        <rFont val="Arial"/>
        <family val="2"/>
      </rPr>
      <t xml:space="preserve">
Tugboats</t>
    </r>
  </si>
  <si>
    <r>
      <rPr>
        <u/>
        <sz val="20"/>
        <rFont val="Arial"/>
        <family val="2"/>
      </rPr>
      <t xml:space="preserve">Toy 4:  </t>
    </r>
    <r>
      <rPr>
        <sz val="20"/>
        <rFont val="Arial"/>
        <family val="2"/>
      </rPr>
      <t xml:space="preserve">
Racers</t>
    </r>
  </si>
  <si>
    <r>
      <rPr>
        <u/>
        <sz val="20"/>
        <rFont val="Arial"/>
        <family val="2"/>
      </rPr>
      <t xml:space="preserve">Toy 5:  </t>
    </r>
    <r>
      <rPr>
        <sz val="20"/>
        <rFont val="Arial"/>
        <family val="2"/>
      </rPr>
      <t xml:space="preserve">
Cars</t>
    </r>
  </si>
  <si>
    <r>
      <rPr>
        <u/>
        <sz val="20"/>
        <rFont val="Arial"/>
        <family val="2"/>
      </rPr>
      <t xml:space="preserve">Toy 6:  </t>
    </r>
    <r>
      <rPr>
        <sz val="14"/>
        <rFont val="Arial"/>
        <family val="2"/>
      </rPr>
      <t xml:space="preserve">
</t>
    </r>
    <r>
      <rPr>
        <sz val="20"/>
        <rFont val="Arial"/>
        <family val="2"/>
      </rPr>
      <t>Trucks</t>
    </r>
  </si>
  <si>
    <t>Toy 7:
Oldies (5 Favs)</t>
  </si>
  <si>
    <r>
      <rPr>
        <u/>
        <sz val="20"/>
        <rFont val="Arial"/>
        <family val="2"/>
      </rPr>
      <t xml:space="preserve">Toy 9:  </t>
    </r>
    <r>
      <rPr>
        <sz val="20"/>
        <rFont val="Arial"/>
        <family val="2"/>
      </rPr>
      <t xml:space="preserve">
Locomotives</t>
    </r>
  </si>
  <si>
    <r>
      <rPr>
        <u/>
        <sz val="20"/>
        <rFont val="Arial"/>
        <family val="2"/>
      </rPr>
      <t xml:space="preserve">Toy 11:  </t>
    </r>
    <r>
      <rPr>
        <sz val="20"/>
        <rFont val="Arial"/>
        <family val="2"/>
      </rPr>
      <t xml:space="preserve">
Tractors</t>
    </r>
  </si>
  <si>
    <r>
      <rPr>
        <u/>
        <sz val="20"/>
        <rFont val="Arial"/>
        <family val="2"/>
      </rPr>
      <t xml:space="preserve">Toy 12:  </t>
    </r>
    <r>
      <rPr>
        <sz val="20"/>
        <rFont val="Arial"/>
        <family val="2"/>
      </rPr>
      <t xml:space="preserve">
Turtle Banks</t>
    </r>
  </si>
  <si>
    <r>
      <rPr>
        <u/>
        <sz val="20"/>
        <rFont val="Arial"/>
        <family val="2"/>
      </rPr>
      <t xml:space="preserve">Toy 13:  </t>
    </r>
    <r>
      <rPr>
        <sz val="20"/>
        <rFont val="Arial"/>
        <family val="2"/>
      </rPr>
      <t xml:space="preserve">
Critters Bags</t>
    </r>
  </si>
  <si>
    <r>
      <rPr>
        <u/>
        <sz val="20"/>
        <rFont val="Arial"/>
        <family val="2"/>
      </rPr>
      <t xml:space="preserve">Toy 14:  </t>
    </r>
    <r>
      <rPr>
        <sz val="20"/>
        <rFont val="Arial"/>
        <family val="2"/>
      </rPr>
      <t xml:space="preserve">
Games</t>
    </r>
  </si>
  <si>
    <r>
      <rPr>
        <u/>
        <sz val="20"/>
        <rFont val="Arial"/>
        <family val="2"/>
      </rPr>
      <t xml:space="preserve">Toy 15:  </t>
    </r>
    <r>
      <rPr>
        <sz val="20"/>
        <rFont val="Arial"/>
        <family val="2"/>
      </rPr>
      <t xml:space="preserve">
Animal Toys</t>
    </r>
  </si>
  <si>
    <r>
      <rPr>
        <u/>
        <sz val="20"/>
        <rFont val="Arial"/>
        <family val="2"/>
      </rPr>
      <t xml:space="preserve">Toy 16:  </t>
    </r>
    <r>
      <rPr>
        <sz val="14"/>
        <rFont val="Arial"/>
        <family val="2"/>
      </rPr>
      <t xml:space="preserve">
</t>
    </r>
    <r>
      <rPr>
        <sz val="20"/>
        <rFont val="Arial"/>
        <family val="2"/>
      </rPr>
      <t>Small Toy Cars</t>
    </r>
  </si>
  <si>
    <r>
      <rPr>
        <u/>
        <sz val="20"/>
        <rFont val="Arial"/>
        <family val="2"/>
      </rPr>
      <t xml:space="preserve">Toy 17:  </t>
    </r>
    <r>
      <rPr>
        <sz val="20"/>
        <rFont val="Arial"/>
        <family val="2"/>
      </rPr>
      <t xml:space="preserve">
Helicopters</t>
    </r>
  </si>
  <si>
    <r>
      <rPr>
        <u/>
        <sz val="20"/>
        <rFont val="Arial"/>
        <family val="2"/>
      </rPr>
      <t xml:space="preserve">Toy 18:  </t>
    </r>
    <r>
      <rPr>
        <sz val="20"/>
        <rFont val="Arial"/>
        <family val="2"/>
      </rPr>
      <t xml:space="preserve">
Firetrucks</t>
    </r>
  </si>
  <si>
    <r>
      <rPr>
        <u/>
        <sz val="20"/>
        <rFont val="Arial"/>
        <family val="2"/>
      </rPr>
      <t xml:space="preserve">Toy 19:  </t>
    </r>
    <r>
      <rPr>
        <sz val="20"/>
        <rFont val="Arial"/>
        <family val="2"/>
      </rPr>
      <t xml:space="preserve">
Airplanes</t>
    </r>
  </si>
  <si>
    <r>
      <rPr>
        <u/>
        <sz val="18"/>
        <rFont val="Arial"/>
        <family val="2"/>
      </rPr>
      <t xml:space="preserve">Toy 20:  </t>
    </r>
    <r>
      <rPr>
        <sz val="20"/>
        <rFont val="Arial"/>
        <family val="2"/>
      </rPr>
      <t xml:space="preserve">
Vans</t>
    </r>
  </si>
  <si>
    <r>
      <rPr>
        <u/>
        <sz val="20"/>
        <rFont val="Arial"/>
        <family val="2"/>
      </rPr>
      <t xml:space="preserve">Toy 21:  </t>
    </r>
    <r>
      <rPr>
        <sz val="20"/>
        <rFont val="Arial"/>
        <family val="2"/>
      </rPr>
      <t xml:space="preserve">
Cradles</t>
    </r>
  </si>
  <si>
    <r>
      <rPr>
        <u/>
        <sz val="20"/>
        <rFont val="Arial"/>
        <family val="2"/>
      </rPr>
      <t xml:space="preserve">Toy 22:  </t>
    </r>
    <r>
      <rPr>
        <sz val="20"/>
        <rFont val="Arial"/>
        <family val="2"/>
      </rPr>
      <t xml:space="preserve">
Blocks</t>
    </r>
  </si>
  <si>
    <t>Category Numbers/Names</t>
  </si>
  <si>
    <t>All Small:  small racers, small critters
small cars, small oldies
small helos</t>
  </si>
  <si>
    <r>
      <rPr>
        <sz val="18"/>
        <rFont val="Arial"/>
        <family val="2"/>
      </rPr>
      <t>Yes         No</t>
    </r>
    <r>
      <rPr>
        <sz val="10"/>
        <rFont val="Arial"/>
        <family val="2"/>
      </rPr>
      <t xml:space="preserve"> </t>
    </r>
  </si>
  <si>
    <t>WAVI and Benji's House in June 2013</t>
  </si>
  <si>
    <t>WW Show</t>
  </si>
  <si>
    <t>Hills Alive in July 2013</t>
  </si>
  <si>
    <t>Toys at Christmas</t>
  </si>
  <si>
    <t>WAVI in June 2014</t>
  </si>
  <si>
    <t>College Student Program</t>
  </si>
  <si>
    <t>Airmen  in March</t>
  </si>
  <si>
    <t>Giveaway Vans - A Day in the Park in July 2014</t>
  </si>
  <si>
    <t>Back Pack Program</t>
  </si>
  <si>
    <t>WAVI in June 2015</t>
  </si>
  <si>
    <t>Maker Fair - Aug 2015</t>
  </si>
  <si>
    <t>Giveaway Vans - Kenadi Fundraiser</t>
  </si>
  <si>
    <t>WAVI in June 2016 (Qty 50 - included in 2015 Toys)</t>
  </si>
  <si>
    <t>Pinewood Derby - Club for Boys</t>
  </si>
  <si>
    <t>Love Bug Project - thruout the year</t>
  </si>
  <si>
    <t>Giveaway Vans - A Day in the Park in July 2017</t>
  </si>
  <si>
    <t>WAVI in June 2017 (Qty 50 - included in 2016 Toys)</t>
  </si>
  <si>
    <t>Love Bug Project - thruout the year (estimated)</t>
  </si>
  <si>
    <t>WW Show - Trains</t>
  </si>
  <si>
    <t>Rick - Trains to give away at Knechts</t>
  </si>
  <si>
    <t>Love Bugs to Rapid City Fire Dept</t>
  </si>
  <si>
    <t>WAVI in June 2018 (Qty 50 - included in 2017 Toys)</t>
  </si>
  <si>
    <t>Giveaway Vans - Sturgis Threshing Bee</t>
  </si>
  <si>
    <t>Giveaway Vans - Spearfish Knechts Re-opening</t>
  </si>
  <si>
    <t>WW Show - Delivery Vans</t>
  </si>
  <si>
    <t>WAVI in June 2018 (Qty 50 - included in 2018 Toys)</t>
  </si>
  <si>
    <t>Tractors - Sturgis Threshing Bee</t>
  </si>
  <si>
    <t>Toys at Christmas (2,837 allocated)</t>
  </si>
  <si>
    <t>Leftover at end of distribution of toys</t>
  </si>
  <si>
    <t>WW Show - Ducks (racing)</t>
  </si>
  <si>
    <t>WAVI in June 2020 (Qty 50 - included in 2020 Toys)</t>
  </si>
  <si>
    <t>Toys at Christmas (2,243 allocated)</t>
  </si>
  <si>
    <t>WW Show - Lady Bugs (racing)</t>
  </si>
  <si>
    <t>WAVI in June 2021 (Qty 50 - included in 2021 Toys)</t>
  </si>
  <si>
    <t>WW Show - PUZZLE Cars</t>
  </si>
  <si>
    <t>WAVI in June 2022 (Qty 50 - included in 2022 Toys)</t>
  </si>
  <si>
    <t>Miscellaneous to Members at Distn Day</t>
  </si>
  <si>
    <t>Source Data</t>
  </si>
  <si>
    <t>Black Hills Battles 5K</t>
  </si>
  <si>
    <t>Pattern Retnd?</t>
  </si>
  <si>
    <t>patterns traced today</t>
  </si>
  <si>
    <t>New Thin Toys for 2023</t>
  </si>
  <si>
    <t>Simple Helo</t>
  </si>
  <si>
    <t>Road Grader</t>
  </si>
  <si>
    <t>Runabout Truck</t>
  </si>
  <si>
    <t>Ice Cream Van</t>
  </si>
  <si>
    <t>Runabout Car</t>
  </si>
  <si>
    <t>Golf Car</t>
  </si>
  <si>
    <t>Milk Van</t>
  </si>
  <si>
    <t>102</t>
  </si>
  <si>
    <t>103</t>
  </si>
  <si>
    <t>104</t>
  </si>
  <si>
    <t>106</t>
  </si>
  <si>
    <t>107</t>
  </si>
  <si>
    <t>160a</t>
  </si>
  <si>
    <t>1011</t>
  </si>
  <si>
    <t>new in 2023</t>
  </si>
  <si>
    <t>9</t>
  </si>
  <si>
    <t>19</t>
  </si>
  <si>
    <t>20</t>
  </si>
  <si>
    <t>11</t>
  </si>
  <si>
    <t>12</t>
  </si>
  <si>
    <t>Toy Name/Number:</t>
  </si>
  <si>
    <t>Toy Drwg Number:</t>
  </si>
  <si>
    <t>1 inch</t>
  </si>
  <si>
    <t>-01 Station Wagon(5 FAVs - size M) on 1" stock</t>
  </si>
  <si>
    <t>-02 Putt-Putt  (5 FAVs - size M) on 1" stock</t>
  </si>
  <si>
    <t>-03 Coupe   (5 FAVs - size M) on 1" stock</t>
  </si>
  <si>
    <t>-04 Oldie  (5 FAVs - size M) on 1" stock</t>
  </si>
  <si>
    <t>-05 VDUB Bug  (5 FAVs - size M) on 1" stock</t>
  </si>
  <si>
    <t>save for BOB</t>
  </si>
  <si>
    <t>Whale Crayon Holder - pull type toy - special cutting required</t>
  </si>
  <si>
    <t>Small Helicopter - use smaller blade - Gary Graves builder</t>
  </si>
  <si>
    <t>-105-1</t>
  </si>
  <si>
    <t>Hippo - pull toy type 1"</t>
  </si>
  <si>
    <t>1 x and 2x4</t>
  </si>
  <si>
    <t>Locomotive (WW Show Design) small, Use Redwood stock or 1"</t>
  </si>
  <si>
    <t>-132</t>
  </si>
  <si>
    <t>Bunny pull toy</t>
  </si>
  <si>
    <t>15</t>
  </si>
  <si>
    <t>3.1</t>
  </si>
  <si>
    <t>1007</t>
  </si>
  <si>
    <t>105-1</t>
  </si>
  <si>
    <t>18</t>
  </si>
  <si>
    <t>4</t>
  </si>
  <si>
    <t>1009</t>
  </si>
  <si>
    <t>Derby Car</t>
  </si>
  <si>
    <t>12.2.2023</t>
  </si>
  <si>
    <t>qty last year</t>
  </si>
  <si>
    <t>Tanker Truck</t>
  </si>
  <si>
    <t>Clown Car</t>
  </si>
  <si>
    <t>2023 Needs</t>
  </si>
  <si>
    <t>CRITTERS TRACING  LIST 2023</t>
  </si>
  <si>
    <t>Goal for 2023</t>
  </si>
  <si>
    <r>
      <t>Penquins - FOUR PATTERNS</t>
    </r>
    <r>
      <rPr>
        <sz val="10"/>
        <color rgb="FFFF0000"/>
        <rFont val="Arial"/>
        <family val="2"/>
      </rPr>
      <t>*****</t>
    </r>
  </si>
  <si>
    <t>Total on hand 2023</t>
  </si>
  <si>
    <t xml:space="preserve">SPECIAL NOTES:   </t>
  </si>
  <si>
    <t>(YFS - Sue Jorgensen)</t>
  </si>
  <si>
    <t>Catholic Social Services</t>
  </si>
  <si>
    <t>Save for Later</t>
  </si>
  <si>
    <t xml:space="preserve">
Legion Aux Post 22</t>
  </si>
  <si>
    <t>Paula Carver
Frank DiCesare</t>
  </si>
  <si>
    <t>Monica Tanner
Frank DiCesare</t>
  </si>
  <si>
    <t>David Winter
Frank DiCesare</t>
  </si>
  <si>
    <t>(Maggie Brown/Jim Tolley)</t>
  </si>
  <si>
    <t>(Jerry Hood)</t>
  </si>
  <si>
    <r>
      <rPr>
        <u/>
        <sz val="20"/>
        <rFont val="Arial"/>
        <family val="2"/>
      </rPr>
      <t xml:space="preserve">Toy 22
</t>
    </r>
    <r>
      <rPr>
        <sz val="20"/>
        <rFont val="Arial"/>
        <family val="2"/>
      </rPr>
      <t xml:space="preserve">
Blocks</t>
    </r>
  </si>
  <si>
    <r>
      <rPr>
        <u/>
        <sz val="20"/>
        <rFont val="Arial"/>
        <family val="2"/>
      </rPr>
      <t xml:space="preserve">Toy 19
</t>
    </r>
    <r>
      <rPr>
        <sz val="20"/>
        <rFont val="Arial"/>
        <family val="2"/>
      </rPr>
      <t xml:space="preserve">
Airplanes</t>
    </r>
  </si>
  <si>
    <r>
      <rPr>
        <u/>
        <sz val="20"/>
        <rFont val="Arial"/>
        <family val="2"/>
      </rPr>
      <t xml:space="preserve">Toy 13
</t>
    </r>
    <r>
      <rPr>
        <sz val="20"/>
        <rFont val="Arial"/>
        <family val="2"/>
      </rPr>
      <t xml:space="preserve">
Critters</t>
    </r>
  </si>
  <si>
    <r>
      <rPr>
        <u/>
        <sz val="20"/>
        <rFont val="Arial"/>
        <family val="2"/>
      </rPr>
      <t xml:space="preserve">Toy 10
</t>
    </r>
    <r>
      <rPr>
        <sz val="20"/>
        <rFont val="Arial"/>
        <family val="2"/>
      </rPr>
      <t>Jewelry Boxes</t>
    </r>
  </si>
  <si>
    <t>Jewelry Boxes</t>
  </si>
  <si>
    <t>All Small:  small racers, small cars, small oldies
small helos, love bugs</t>
  </si>
  <si>
    <t>4 jewelry boxes, 5 each of games, 4 each caterpillars, 4 other animal toys</t>
  </si>
  <si>
    <r>
      <rPr>
        <u/>
        <sz val="20"/>
        <rFont val="Arial"/>
        <family val="2"/>
      </rPr>
      <t xml:space="preserve">Toy 10:  
</t>
    </r>
    <r>
      <rPr>
        <sz val="20"/>
        <rFont val="Arial"/>
        <family val="2"/>
      </rPr>
      <t>Jewelry Boxes</t>
    </r>
  </si>
  <si>
    <t>Buses</t>
  </si>
  <si>
    <r>
      <rPr>
        <u/>
        <sz val="20"/>
        <rFont val="Arial"/>
        <family val="2"/>
      </rPr>
      <t xml:space="preserve">Toy 8:  </t>
    </r>
    <r>
      <rPr>
        <sz val="20"/>
        <rFont val="Arial"/>
        <family val="2"/>
      </rPr>
      <t xml:space="preserve">
Buses</t>
    </r>
  </si>
  <si>
    <r>
      <rPr>
        <u/>
        <sz val="20"/>
        <rFont val="Arial"/>
        <family val="2"/>
      </rPr>
      <t xml:space="preserve">Toy 1
</t>
    </r>
    <r>
      <rPr>
        <sz val="20"/>
        <rFont val="Arial"/>
        <family val="2"/>
      </rPr>
      <t xml:space="preserve">
Basketball Games</t>
    </r>
  </si>
  <si>
    <r>
      <rPr>
        <u/>
        <sz val="20"/>
        <rFont val="Arial"/>
        <family val="2"/>
      </rPr>
      <t xml:space="preserve">Toy 2
</t>
    </r>
    <r>
      <rPr>
        <sz val="20"/>
        <rFont val="Arial"/>
        <family val="2"/>
      </rPr>
      <t xml:space="preserve">
Rocking Chairs</t>
    </r>
  </si>
  <si>
    <r>
      <rPr>
        <u/>
        <sz val="20"/>
        <rFont val="Arial"/>
        <family val="2"/>
      </rPr>
      <t xml:space="preserve">Toy 3
</t>
    </r>
    <r>
      <rPr>
        <sz val="20"/>
        <rFont val="Arial"/>
        <family val="2"/>
      </rPr>
      <t xml:space="preserve">
Tugboats</t>
    </r>
  </si>
  <si>
    <r>
      <rPr>
        <u/>
        <sz val="20"/>
        <rFont val="Arial"/>
        <family val="2"/>
      </rPr>
      <t xml:space="preserve">Toy 8
</t>
    </r>
    <r>
      <rPr>
        <sz val="20"/>
        <rFont val="Arial"/>
        <family val="2"/>
      </rPr>
      <t xml:space="preserve">
Buses</t>
    </r>
  </si>
  <si>
    <r>
      <rPr>
        <u/>
        <sz val="20"/>
        <rFont val="Arial"/>
        <family val="2"/>
      </rPr>
      <t xml:space="preserve">Toy 9
</t>
    </r>
    <r>
      <rPr>
        <sz val="20"/>
        <rFont val="Arial"/>
        <family val="2"/>
      </rPr>
      <t xml:space="preserve">
Locomotives</t>
    </r>
  </si>
  <si>
    <r>
      <rPr>
        <u/>
        <sz val="20"/>
        <rFont val="Arial"/>
        <family val="2"/>
      </rPr>
      <t xml:space="preserve">Toy 18
</t>
    </r>
    <r>
      <rPr>
        <sz val="20"/>
        <rFont val="Arial"/>
        <family val="2"/>
      </rPr>
      <t xml:space="preserve">
Firetrucks</t>
    </r>
  </si>
  <si>
    <t>12.2.2024</t>
  </si>
  <si>
    <t>Jim and Maggie Brown</t>
  </si>
  <si>
    <t>Children's Hospital of Philadelphia (CHOP)</t>
  </si>
  <si>
    <t>allocated</t>
  </si>
  <si>
    <t>requests</t>
  </si>
  <si>
    <t>on hand</t>
  </si>
  <si>
    <t>allocated:</t>
  </si>
  <si>
    <t>requested:</t>
  </si>
  <si>
    <t>St. Joseph's Indian School
1301 N. Main St Chamberlain SD 57325 USA.</t>
  </si>
  <si>
    <t>St. Joseph's Indian School</t>
  </si>
  <si>
    <t>Spare 4</t>
  </si>
  <si>
    <t>Spare 5</t>
  </si>
  <si>
    <t>Spare 6</t>
  </si>
  <si>
    <t>Spare 7</t>
  </si>
  <si>
    <t>Spare 8</t>
  </si>
  <si>
    <t>Spare 9</t>
  </si>
  <si>
    <t>Spare 10</t>
  </si>
  <si>
    <t>1 to 5</t>
  </si>
  <si>
    <t>sm mix</t>
  </si>
  <si>
    <t>Total Requested</t>
  </si>
  <si>
    <t>misc</t>
  </si>
  <si>
    <t>21</t>
  </si>
  <si>
    <t>TANKER TRUCK</t>
  </si>
  <si>
    <t>5</t>
  </si>
  <si>
    <t>Locomotive on  1"</t>
  </si>
  <si>
    <t>Hippo Pull Toy on 1"</t>
  </si>
  <si>
    <t>Bunny Pull Toy on 1"</t>
  </si>
  <si>
    <t>Note:  52 Tractors were made for the WW SHOW.</t>
  </si>
  <si>
    <t>1006</t>
  </si>
  <si>
    <t>Racer 101 - DELUXE</t>
  </si>
  <si>
    <t>CFB RACER - STANDARD - LARGE (10" for CFB)</t>
  </si>
  <si>
    <t>CFB Racer - DELUXE - LARGE  (10" for CFB)</t>
  </si>
  <si>
    <t>CFB Racer - LONG THIN - LARGE  (10" for CFB)</t>
  </si>
  <si>
    <t>CFB RACER - Batman  -LARGE (10" for CFB)</t>
  </si>
  <si>
    <t>Racer 100 - STANDARD - MEDIUM</t>
  </si>
  <si>
    <t>Racer 103 - STANDARD - SMALL</t>
  </si>
  <si>
    <t>Racer 102 -LES ROGERS</t>
  </si>
  <si>
    <t>115</t>
  </si>
  <si>
    <t>132</t>
  </si>
  <si>
    <t>133</t>
  </si>
  <si>
    <t>1004</t>
  </si>
  <si>
    <t>108</t>
  </si>
  <si>
    <t>Derby Car (aka Short Stubby Racer)</t>
  </si>
  <si>
    <t>Clown Car - need drwg</t>
  </si>
  <si>
    <t>St. Joseph's Indian School  (Chamberlain, SD)</t>
  </si>
  <si>
    <t>(Grant Coffin/Gary Graves)</t>
  </si>
  <si>
    <t>(Gary Graves/Leslie Drier)</t>
  </si>
  <si>
    <t>WW Show - Tractors</t>
  </si>
  <si>
    <t>Black Hills Battles 5K - giraffes</t>
  </si>
  <si>
    <t>WAVI in June 2023 (Qty 50 - included in 2023 Toys)</t>
  </si>
  <si>
    <t>total toys given away to date</t>
  </si>
  <si>
    <t>Do final inventory - for 2024 starting point</t>
  </si>
  <si>
    <t>Take photos of all toys in each category - one of each on a cart covered with a sheet - can be quick but needs to be complete.  Then move to big table for TOYS for 2023 Photo.</t>
  </si>
  <si>
    <t>Sort boxes filled with MISCELLANEOUS + 2023 WAVI  into right boxes.</t>
  </si>
  <si>
    <t>Name - 2023</t>
  </si>
  <si>
    <t xml:space="preserve">TOYS FOR PHOTOS - Photos of each toy/group </t>
  </si>
  <si>
    <t>Name of Organizations - 2023</t>
  </si>
  <si>
    <t>(The End)</t>
  </si>
  <si>
    <t>Grant Coffin</t>
  </si>
  <si>
    <t>Monument Pediatrics - Rapid Citry SD</t>
  </si>
  <si>
    <t>Shawn Edwinson
Maggie Brown</t>
  </si>
  <si>
    <t>Uplifting Parents/Catholic Social Services
529 Kansas City St, RC, SD  57701
shawn.edwinson@cssrapidcity.com</t>
  </si>
  <si>
    <t xml:space="preserve">605 348-6086
 605-608-2412 </t>
  </si>
  <si>
    <t>(605) 964-8200
605-365-7082 cell</t>
  </si>
  <si>
    <t xml:space="preserve">Crystal Lind
Julie Garreau
Wakinyan Chief </t>
  </si>
  <si>
    <t xml:space="preserve">Cheyenne River Youth Project, 702 4th St, PO Box 410, Eagle Butte, SD  57625
JULIE.CRYP@GMAIL.COM
</t>
  </si>
  <si>
    <t>Box 1 of   . . . .</t>
  </si>
  <si>
    <t>Group No. 1</t>
  </si>
  <si>
    <t>Group No. 2</t>
  </si>
  <si>
    <t>Group No. 3</t>
  </si>
  <si>
    <t>Group No. 4</t>
  </si>
  <si>
    <t>Group No. 5</t>
  </si>
  <si>
    <t>Group No. 6</t>
  </si>
  <si>
    <t>Group No. 7</t>
  </si>
  <si>
    <t>Group No. 8</t>
  </si>
  <si>
    <t>Group No. 9</t>
  </si>
  <si>
    <t>Group No. 10</t>
  </si>
  <si>
    <t>Group No. 11</t>
  </si>
  <si>
    <t>Group No. 12</t>
  </si>
  <si>
    <t>Group No. 13</t>
  </si>
  <si>
    <t>Group No. 14</t>
  </si>
  <si>
    <t>Group No. 15</t>
  </si>
  <si>
    <t>Group No. 16</t>
  </si>
  <si>
    <t>Group No. 17</t>
  </si>
  <si>
    <t>Group No. 18</t>
  </si>
  <si>
    <t>Group No. 19</t>
  </si>
  <si>
    <t>Group No. 20</t>
  </si>
  <si>
    <t>Group No. 21</t>
  </si>
  <si>
    <t>Group No. 22</t>
  </si>
  <si>
    <t>Group No. 23</t>
  </si>
  <si>
    <t>Group No. 24</t>
  </si>
  <si>
    <t>Group No. 25</t>
  </si>
  <si>
    <t>Group No. 26</t>
  </si>
  <si>
    <t>Group No. 27</t>
  </si>
  <si>
    <t>Group No. 28</t>
  </si>
  <si>
    <t>Group No. 29</t>
  </si>
  <si>
    <t>Group No. 30</t>
  </si>
  <si>
    <t>Group No. 31</t>
  </si>
  <si>
    <t>Group No. 32</t>
  </si>
  <si>
    <t>Group No. 33</t>
  </si>
  <si>
    <t>Group No. 34</t>
  </si>
  <si>
    <t>Group No. 35</t>
  </si>
  <si>
    <t>Group No. 36</t>
  </si>
  <si>
    <t>Group No. 37</t>
  </si>
  <si>
    <t>Group No. 38</t>
  </si>
  <si>
    <t>SD National Guard - 2024</t>
  </si>
  <si>
    <t>(Tony Verchio / Quenten J. Johnson)</t>
  </si>
  <si>
    <t>(Frank DiCesare/Monica Tanner)</t>
  </si>
  <si>
    <t>(Frank DiCesare/Paula Carver)</t>
  </si>
  <si>
    <t>(Frank DiCesare/David Winter)</t>
  </si>
  <si>
    <t>GIVE AWAY VAN (GAV)</t>
  </si>
  <si>
    <t>1020</t>
  </si>
  <si>
    <t>111</t>
  </si>
  <si>
    <t>112</t>
  </si>
  <si>
    <t>10 PASSENGER VAN</t>
  </si>
  <si>
    <t>3 PASSENGER VAN</t>
  </si>
  <si>
    <t>new in 2024</t>
  </si>
  <si>
    <t>new no.</t>
  </si>
  <si>
    <t>Helicopter</t>
  </si>
  <si>
    <t>1016</t>
  </si>
  <si>
    <t>Lady Bug WW Show 2021</t>
  </si>
  <si>
    <t>new in 2021</t>
  </si>
  <si>
    <t>Puzzle Car</t>
  </si>
  <si>
    <t>-131</t>
  </si>
  <si>
    <t>new in 2022</t>
  </si>
  <si>
    <t>Helicopter (H05)</t>
  </si>
  <si>
    <t>Helicopter - two rotors, no wheels</t>
  </si>
  <si>
    <t>Goal for 2024 per Category</t>
  </si>
  <si>
    <t>Toys Planned for 2024</t>
  </si>
  <si>
    <t>Total Traced on 1-27-24</t>
  </si>
  <si>
    <t xml:space="preserve">Total Traced on 2-10-24 </t>
  </si>
  <si>
    <t xml:space="preserve">Total Traced on 2-24-24 </t>
  </si>
  <si>
    <t>Total Traced on 3-9-24</t>
  </si>
  <si>
    <t>Total Traced on 3-23-24</t>
  </si>
  <si>
    <t xml:space="preserve">Leftover from 2023:  </t>
  </si>
  <si>
    <t>For CFB:  cut and sand only</t>
  </si>
  <si>
    <t>Giraffle Pull Toy (1")</t>
  </si>
  <si>
    <t xml:space="preserve">Total Traced for 2024
</t>
  </si>
  <si>
    <t xml:space="preserve">Total Traced on 4-13-24 </t>
  </si>
  <si>
    <t>13.1 A</t>
  </si>
  <si>
    <t>13.1 B</t>
  </si>
  <si>
    <t>13.1 C</t>
  </si>
  <si>
    <t>13.1 D</t>
  </si>
  <si>
    <t>13.1 E</t>
  </si>
  <si>
    <t>13.1 F</t>
  </si>
  <si>
    <t>13.1 G</t>
  </si>
  <si>
    <t>13.1 H</t>
  </si>
  <si>
    <t>13.5 H</t>
  </si>
  <si>
    <t>13.6 H</t>
  </si>
  <si>
    <t>13.7 H</t>
  </si>
  <si>
    <t>13.1 J</t>
  </si>
  <si>
    <t>13.1 K</t>
  </si>
  <si>
    <t>13.1 M</t>
  </si>
  <si>
    <t>13.1 L</t>
  </si>
  <si>
    <t>13.6 L</t>
  </si>
  <si>
    <t>13.2 A</t>
  </si>
  <si>
    <t>13.2 H</t>
  </si>
  <si>
    <t>13.2 B</t>
  </si>
  <si>
    <t>13.2 C</t>
  </si>
  <si>
    <t>13.2 D</t>
  </si>
  <si>
    <t>13.2 E</t>
  </si>
  <si>
    <t>13.2 F</t>
  </si>
  <si>
    <t>13.2 G</t>
  </si>
  <si>
    <t>13.2 J</t>
  </si>
  <si>
    <t>13.2 K</t>
  </si>
  <si>
    <t>13.2 L</t>
  </si>
  <si>
    <t>DINO 3- resized</t>
  </si>
  <si>
    <t>DINO 2- resized</t>
  </si>
  <si>
    <t>DINO 8 - resized</t>
  </si>
  <si>
    <t>DINO 9 - resized</t>
  </si>
  <si>
    <t>DINO 10 - resized</t>
  </si>
  <si>
    <t>13.3 A</t>
  </si>
  <si>
    <t>13.3 B</t>
  </si>
  <si>
    <t>13.3 C</t>
  </si>
  <si>
    <t>13.3 D</t>
  </si>
  <si>
    <t>13.3 E</t>
  </si>
  <si>
    <t>13.3 F</t>
  </si>
  <si>
    <t>13.3 G</t>
  </si>
  <si>
    <t>13.3 H</t>
  </si>
  <si>
    <t>13.3 J</t>
  </si>
  <si>
    <t>13.3 K</t>
  </si>
  <si>
    <t>13.3 L</t>
  </si>
  <si>
    <t>13.3 M</t>
  </si>
  <si>
    <t>13.4 A</t>
  </si>
  <si>
    <t>13.4 B</t>
  </si>
  <si>
    <t>13.4 C</t>
  </si>
  <si>
    <t>13.4 D</t>
  </si>
  <si>
    <t>13.4 E</t>
  </si>
  <si>
    <t>13.4 F</t>
  </si>
  <si>
    <t>13.4 G</t>
  </si>
  <si>
    <t>13.5 A</t>
  </si>
  <si>
    <t>13.5 B</t>
  </si>
  <si>
    <t>13.5 C</t>
  </si>
  <si>
    <t>13.5 D</t>
  </si>
  <si>
    <t>13.5 E</t>
  </si>
  <si>
    <t>13.5 F</t>
  </si>
  <si>
    <t>13.5 G</t>
  </si>
  <si>
    <t>13.5 J</t>
  </si>
  <si>
    <t>13.5 K</t>
  </si>
  <si>
    <t>NEW IN 2023</t>
  </si>
  <si>
    <t>Mini Dino #1 of 5</t>
  </si>
  <si>
    <t>Mini Dino #2 of 5</t>
  </si>
  <si>
    <t>Mini Dino #3 of 5</t>
  </si>
  <si>
    <t>Mini Dino #4 of 5</t>
  </si>
  <si>
    <t>Mini Dino #5 of 5</t>
  </si>
  <si>
    <t>13.6 A</t>
  </si>
  <si>
    <t>13.6 B</t>
  </si>
  <si>
    <t>13.6 C</t>
  </si>
  <si>
    <t>13.6 D</t>
  </si>
  <si>
    <t>13.6 E</t>
  </si>
  <si>
    <t>13.6 F</t>
  </si>
  <si>
    <t>13.6 G</t>
  </si>
  <si>
    <t>13.6 J</t>
  </si>
  <si>
    <t>13.6 K</t>
  </si>
  <si>
    <t>13.6 M</t>
  </si>
  <si>
    <t>13.7 A</t>
  </si>
  <si>
    <t>13.7 B</t>
  </si>
  <si>
    <t>13.7 C</t>
  </si>
  <si>
    <t>13.7 D</t>
  </si>
  <si>
    <t>13.7 E</t>
  </si>
  <si>
    <t>13.7 F</t>
  </si>
  <si>
    <t>13.7 G</t>
  </si>
  <si>
    <t>13.7 J</t>
  </si>
  <si>
    <t>13.7 K</t>
  </si>
  <si>
    <t>13.8 A</t>
  </si>
  <si>
    <t>13.8 B</t>
  </si>
  <si>
    <t>13.8 C</t>
  </si>
  <si>
    <t>13.8 D</t>
  </si>
  <si>
    <t>13.8 E</t>
  </si>
  <si>
    <t>13.8 F</t>
  </si>
  <si>
    <t>13.8 G</t>
  </si>
  <si>
    <t>13.9 A</t>
  </si>
  <si>
    <t>13.9 B</t>
  </si>
  <si>
    <t>13.9 C</t>
  </si>
  <si>
    <t>13.9 D</t>
  </si>
  <si>
    <t>13.9 E</t>
  </si>
  <si>
    <t>13.9 F</t>
  </si>
  <si>
    <t>13.9 G</t>
  </si>
  <si>
    <t>13.10 A</t>
  </si>
  <si>
    <t>13.10 B</t>
  </si>
  <si>
    <t>13.10 C</t>
  </si>
  <si>
    <t>13.10 D</t>
  </si>
  <si>
    <t>13.10 E</t>
  </si>
  <si>
    <t>13.10 F</t>
  </si>
  <si>
    <t>13.10 G</t>
  </si>
  <si>
    <t>PUFFIN</t>
  </si>
  <si>
    <t>13.10 H</t>
  </si>
  <si>
    <t>13.10 J</t>
  </si>
  <si>
    <t>13.10 K</t>
  </si>
  <si>
    <t>13.9 H</t>
  </si>
  <si>
    <t>13.9 J</t>
  </si>
  <si>
    <t>13.9 K</t>
  </si>
  <si>
    <t>PLATYPUS</t>
  </si>
  <si>
    <t>DINGO</t>
  </si>
  <si>
    <t>EMU</t>
  </si>
  <si>
    <t>QUOLL</t>
  </si>
  <si>
    <t>NEW</t>
  </si>
  <si>
    <t>13.8 H</t>
  </si>
  <si>
    <t>13.8 J</t>
  </si>
  <si>
    <t>13.8 K</t>
  </si>
  <si>
    <t>ROCKING HORSE</t>
  </si>
  <si>
    <t>Goal for 2024</t>
  </si>
  <si>
    <t>CRITTERS TRACING  LIST 2024</t>
  </si>
  <si>
    <t>13.2 M</t>
  </si>
  <si>
    <t>CHICKEN</t>
  </si>
  <si>
    <t>TURTLE</t>
  </si>
  <si>
    <t>LION - 130% - still looking for this size, substitute if necessary</t>
  </si>
  <si>
    <t>RESIZED DINOS</t>
  </si>
  <si>
    <t>DINO 12 - Mini Dinosaurs (group of 5)</t>
  </si>
  <si>
    <t>Totals for 2024</t>
  </si>
  <si>
    <t>Total Traced on 1-20-24</t>
  </si>
  <si>
    <t>Tracer's Name</t>
  </si>
  <si>
    <t xml:space="preserve">Toy Name </t>
  </si>
  <si>
    <t>3/4" pine</t>
  </si>
  <si>
    <t>Toy Category</t>
  </si>
  <si>
    <t>Traced on 1-20-24</t>
  </si>
  <si>
    <t xml:space="preserve">Wood:  </t>
  </si>
  <si>
    <t>Tracer:</t>
  </si>
  <si>
    <t xml:space="preserve">Qty to Trace: </t>
  </si>
  <si>
    <t>Toy ID:</t>
  </si>
  <si>
    <t>Returned Pattern? (Y/N)</t>
  </si>
  <si>
    <t>OCTOPUS -new</t>
  </si>
  <si>
    <t>SEA HORSE-new</t>
  </si>
  <si>
    <t>SHARK-new</t>
  </si>
  <si>
    <t>Alligator-new</t>
  </si>
  <si>
    <t>Seal - new</t>
  </si>
  <si>
    <t>Polar Bear - new</t>
  </si>
  <si>
    <t>Flamingo - new</t>
  </si>
  <si>
    <t>13.2 N</t>
  </si>
  <si>
    <t>DUCK 2</t>
  </si>
  <si>
    <t xml:space="preserve">TRACTOR </t>
  </si>
  <si>
    <t>Goat - new</t>
  </si>
  <si>
    <t>APE - GORILLA - new</t>
  </si>
  <si>
    <t>PUMA - new</t>
  </si>
  <si>
    <t>PENQUIN</t>
  </si>
  <si>
    <t>KOOKABURA Bird</t>
  </si>
  <si>
    <t>SET 11</t>
  </si>
  <si>
    <t>CAMERA</t>
  </si>
  <si>
    <t>WHALE</t>
  </si>
  <si>
    <t>FISH</t>
  </si>
  <si>
    <t>SNAIL</t>
  </si>
  <si>
    <t>BIRD</t>
  </si>
  <si>
    <t>SET 12</t>
  </si>
  <si>
    <t>STAR</t>
  </si>
  <si>
    <t>HEDGEHOG</t>
  </si>
  <si>
    <t>13.12 A</t>
  </si>
  <si>
    <t>13.12 B</t>
  </si>
  <si>
    <t>13.12 C</t>
  </si>
  <si>
    <t>13.12 D</t>
  </si>
  <si>
    <t>13.12 E</t>
  </si>
  <si>
    <t>13.12 F</t>
  </si>
  <si>
    <t>13.12 G</t>
  </si>
  <si>
    <t>13.12 H</t>
  </si>
  <si>
    <t>13.12 J</t>
  </si>
  <si>
    <t>13.12 K</t>
  </si>
  <si>
    <t>13.12 L</t>
  </si>
  <si>
    <t>13.12 M</t>
  </si>
  <si>
    <t>13.11 A</t>
  </si>
  <si>
    <t>13.11 B</t>
  </si>
  <si>
    <t>13.11 C</t>
  </si>
  <si>
    <t>13.11 D</t>
  </si>
  <si>
    <t>13.11 E</t>
  </si>
  <si>
    <t>13.11 F</t>
  </si>
  <si>
    <t>13.11 G</t>
  </si>
  <si>
    <t>13.11 H</t>
  </si>
  <si>
    <t>13.11 J</t>
  </si>
  <si>
    <t>13.11 K</t>
  </si>
  <si>
    <t>13.11 L</t>
  </si>
  <si>
    <t>13.11 M</t>
  </si>
  <si>
    <t>13.9 L</t>
  </si>
  <si>
    <t>13.9 M</t>
  </si>
  <si>
    <t>Skunk - new</t>
  </si>
  <si>
    <t>13.3 N</t>
  </si>
  <si>
    <t>13.3 P</t>
  </si>
  <si>
    <t>Cat 1</t>
  </si>
  <si>
    <t>SET 13</t>
  </si>
  <si>
    <t>Alpaca</t>
  </si>
  <si>
    <t>Baribal Bear</t>
  </si>
  <si>
    <t>Bighorn Sheep</t>
  </si>
  <si>
    <t>Bison</t>
  </si>
  <si>
    <t>Giraffe</t>
  </si>
  <si>
    <t>Hedgehog</t>
  </si>
  <si>
    <t>Hippo</t>
  </si>
  <si>
    <t>Llama</t>
  </si>
  <si>
    <t>Rhino</t>
  </si>
  <si>
    <t>Girafffe sm</t>
  </si>
  <si>
    <t>Tiger</t>
  </si>
  <si>
    <t>Lion</t>
  </si>
  <si>
    <t>13.13 A</t>
  </si>
  <si>
    <t>13.13 B</t>
  </si>
  <si>
    <t>13.13 C</t>
  </si>
  <si>
    <t>13.13 D</t>
  </si>
  <si>
    <t>13.13 E</t>
  </si>
  <si>
    <t>13.13 F</t>
  </si>
  <si>
    <t>13.13 G</t>
  </si>
  <si>
    <t>13.13 H</t>
  </si>
  <si>
    <t>13.13 J</t>
  </si>
  <si>
    <t>13.13 K</t>
  </si>
  <si>
    <t>13.13 L</t>
  </si>
  <si>
    <t>13.13 M</t>
  </si>
  <si>
    <t>John</t>
  </si>
  <si>
    <t>Dee</t>
  </si>
  <si>
    <t>Don</t>
  </si>
  <si>
    <t>Nick - Harley</t>
  </si>
  <si>
    <t>Keith</t>
  </si>
  <si>
    <t>Ken</t>
  </si>
  <si>
    <t>John +</t>
  </si>
  <si>
    <t>Jerry in FL</t>
  </si>
  <si>
    <t>Done</t>
  </si>
  <si>
    <t>In work</t>
  </si>
  <si>
    <t>Rick at Home</t>
  </si>
  <si>
    <t>See separate Worksheet</t>
  </si>
  <si>
    <t>Rick took home to put in dowels</t>
  </si>
  <si>
    <t>Julian</t>
  </si>
  <si>
    <t>Roy</t>
  </si>
  <si>
    <t>Nick</t>
  </si>
  <si>
    <t>Al</t>
  </si>
  <si>
    <t>Ed</t>
  </si>
  <si>
    <t>Bob</t>
  </si>
  <si>
    <t>Rick</t>
  </si>
  <si>
    <t>Kathie</t>
  </si>
  <si>
    <t>Stu</t>
  </si>
  <si>
    <t>Jim Burk</t>
  </si>
  <si>
    <t xml:space="preserve">Ken </t>
  </si>
  <si>
    <t>unk</t>
  </si>
  <si>
    <t>Done - ready for wheels</t>
  </si>
  <si>
    <t>Maggie</t>
  </si>
  <si>
    <t xml:space="preserve">Count: </t>
  </si>
  <si>
    <t>Traced on 1-27-24</t>
  </si>
  <si>
    <t>Traced on 2-10-24</t>
  </si>
  <si>
    <t>Started 2-10</t>
  </si>
  <si>
    <t>Done; Ed took  Home</t>
  </si>
  <si>
    <t>?</t>
  </si>
  <si>
    <t>4 Guys</t>
  </si>
  <si>
    <t>4 guys</t>
  </si>
  <si>
    <t>3 people</t>
  </si>
  <si>
    <t>Done - Don took Home</t>
  </si>
  <si>
    <t>Send home w/Bob when traced</t>
  </si>
  <si>
    <t>Done - Ed took Home</t>
  </si>
  <si>
    <t>Hedgehog Pull</t>
  </si>
  <si>
    <t xml:space="preserve">Done but not cut </t>
  </si>
  <si>
    <t xml:space="preserve">Done </t>
  </si>
  <si>
    <t>Tony</t>
  </si>
  <si>
    <t>Giraffle Pull Toy (1")*</t>
  </si>
  <si>
    <t xml:space="preserve">Don </t>
  </si>
  <si>
    <t xml:space="preserve">AL </t>
  </si>
  <si>
    <t>Gary G</t>
  </si>
  <si>
    <t>Total to Date</t>
  </si>
  <si>
    <t>Patterns</t>
  </si>
  <si>
    <t>Total</t>
  </si>
  <si>
    <t>Keith cut/sanded Set 1</t>
  </si>
  <si>
    <t>Traced on 2-24-24</t>
  </si>
  <si>
    <t>Traced on 3-9-24</t>
  </si>
  <si>
    <t xml:space="preserve">Traced on 3-23-24 </t>
  </si>
  <si>
    <t>Traceable or Not / Size</t>
  </si>
  <si>
    <t>Status:
Traced - Pattern Returned - Done</t>
  </si>
  <si>
    <t>need</t>
  </si>
  <si>
    <t>new pattern</t>
  </si>
  <si>
    <t>to go</t>
  </si>
  <si>
    <t>N:  12</t>
  </si>
  <si>
    <t>T:  89</t>
  </si>
  <si>
    <t>Log Truck - Small</t>
  </si>
  <si>
    <t>Bat Ray - revisit/may need to resize up</t>
  </si>
  <si>
    <t>Penquin 1 - need drwgs</t>
  </si>
  <si>
    <t>Penquin 2v- need drwgs</t>
  </si>
  <si>
    <t>Puppy - new</t>
  </si>
  <si>
    <t>COW (two)</t>
  </si>
  <si>
    <t>BEAR (two)</t>
  </si>
  <si>
    <t>13.4 H</t>
  </si>
  <si>
    <t>new</t>
  </si>
  <si>
    <t>KOALA BEAR (two)</t>
  </si>
  <si>
    <t>KANGAROO (two)</t>
  </si>
  <si>
    <t>ECHNIDNA aka Spiny Anteater</t>
  </si>
  <si>
    <t>13.8 L</t>
  </si>
  <si>
    <t>WOMBAT</t>
  </si>
  <si>
    <t>AUSTRALIAN ANIMALS SET - Patterns Done</t>
  </si>
  <si>
    <t>MARINE ANIMALS - Patterns Done</t>
  </si>
  <si>
    <t>DINOSAURS - Patterns Done</t>
  </si>
  <si>
    <t>NOAH'S ARK ANIMALS (2 of each) - Patterns Done</t>
  </si>
  <si>
    <t>AG ANIMALS (FARM/RANCH)  - Patterns Done</t>
  </si>
  <si>
    <t>SEA WORLD ANIMALS - Patterns Done</t>
  </si>
  <si>
    <t>VEHICLES - Patterns Done</t>
  </si>
  <si>
    <t>Location of Patterns</t>
  </si>
  <si>
    <t>File</t>
  </si>
  <si>
    <t>WS</t>
  </si>
  <si>
    <t>CHRISTMAS ITEMS SET - Not Done</t>
  </si>
  <si>
    <t>ZOO ANIMALS SET - Patterns Done</t>
  </si>
  <si>
    <t>TEETHERS 1 - Not Done</t>
  </si>
  <si>
    <t>TEETHERS 2 - Not Done</t>
  </si>
  <si>
    <t>TEETHERS 3 - Not Done</t>
  </si>
  <si>
    <t>2nd Group of ZOO Animals - Patterns Done</t>
  </si>
  <si>
    <t>PINK</t>
  </si>
  <si>
    <t>DINO</t>
  </si>
  <si>
    <t>BEAR - not done</t>
  </si>
  <si>
    <t>SQUARE - not done</t>
  </si>
  <si>
    <t>RECTANGLE - not done</t>
  </si>
  <si>
    <t>CIRCLE - not done</t>
  </si>
  <si>
    <t>UNICORN - not done</t>
  </si>
  <si>
    <t>SHEEP - not done</t>
  </si>
  <si>
    <t>OWL - not done</t>
  </si>
  <si>
    <t>FOX - not done</t>
  </si>
  <si>
    <t>GREEN</t>
  </si>
  <si>
    <t>ORANGE</t>
  </si>
  <si>
    <t>BUFFALO - not done</t>
  </si>
  <si>
    <t>BATMAN - not done</t>
  </si>
  <si>
    <t>BOAT - not done</t>
  </si>
  <si>
    <t>WHALE - not done</t>
  </si>
  <si>
    <t>FISH - not done</t>
  </si>
  <si>
    <t>ANCHOR - not done</t>
  </si>
  <si>
    <t>HONEY BEE - not done</t>
  </si>
  <si>
    <t>MICKEY MOUSE EARS - not done</t>
  </si>
  <si>
    <t>GUITAR - not done</t>
  </si>
  <si>
    <t>GINGERBREAD MAN  - not done</t>
  </si>
  <si>
    <t>MONKEY - not done</t>
  </si>
  <si>
    <t>ROCKET - not done</t>
  </si>
  <si>
    <t>HEART - not done</t>
  </si>
  <si>
    <t>FLOWER - not done</t>
  </si>
  <si>
    <t>Wreath  - not done</t>
  </si>
  <si>
    <t>Snowman 1 - not done</t>
  </si>
  <si>
    <t>Snowman 2 - not done</t>
  </si>
  <si>
    <t>Tree - not done</t>
  </si>
  <si>
    <t>Candy Cane - not done</t>
  </si>
  <si>
    <t>Stocking - not done</t>
  </si>
  <si>
    <t>Star  - not done</t>
  </si>
  <si>
    <t>Santa Claus - not done</t>
  </si>
  <si>
    <t>Ornament - not done</t>
  </si>
  <si>
    <t>Angel - not done</t>
  </si>
  <si>
    <t>ROCKING HORSE - not done</t>
  </si>
  <si>
    <t>Rudolph the Red Nosed Reindeer - not done</t>
  </si>
  <si>
    <t>Shaded Lines = Pattern not done</t>
  </si>
  <si>
    <t>TRUCK  -  new - pattern is in file</t>
  </si>
  <si>
    <t>2024 Goal</t>
  </si>
  <si>
    <t>Woodworking Show</t>
  </si>
  <si>
    <t>Block Bags</t>
  </si>
  <si>
    <t>Rings</t>
  </si>
  <si>
    <t>Balls</t>
  </si>
  <si>
    <t>8 crayons/whale</t>
  </si>
  <si>
    <t>Dolls</t>
  </si>
  <si>
    <t>Wheels for Events etc</t>
  </si>
  <si>
    <t>per 40# box</t>
  </si>
  <si>
    <t>1/4" dowels</t>
  </si>
  <si>
    <t>2 1/4" Wheels</t>
  </si>
  <si>
    <t>Beginning of 2024</t>
  </si>
  <si>
    <t>red</t>
  </si>
  <si>
    <t>blue</t>
  </si>
  <si>
    <t>orange</t>
  </si>
  <si>
    <t>green</t>
  </si>
  <si>
    <t>yellow</t>
  </si>
  <si>
    <t>1.5" Wheels (STD)</t>
  </si>
  <si>
    <t>1.5" Wheels (TRUCK)</t>
  </si>
  <si>
    <t>Basketball Hoops</t>
  </si>
  <si>
    <t>Plexiglass for Banks</t>
  </si>
  <si>
    <t>Brass Brads for Banks</t>
  </si>
  <si>
    <t>Brass brads</t>
  </si>
  <si>
    <t>Axle Pegs</t>
  </si>
  <si>
    <t>pegs</t>
  </si>
  <si>
    <t>painted pegs</t>
  </si>
  <si>
    <t>pkgs of 24</t>
  </si>
  <si>
    <t>smoke Stacks</t>
  </si>
  <si>
    <t>Smoke Stacks</t>
  </si>
  <si>
    <t>1 Bottle sprayed</t>
  </si>
  <si>
    <t>At Rick's</t>
  </si>
  <si>
    <t>Application</t>
  </si>
  <si>
    <t>All</t>
  </si>
  <si>
    <t>Firetrucks, Pickup Trucks</t>
  </si>
  <si>
    <t>Ducks</t>
  </si>
  <si>
    <t>2024 Standard Color</t>
  </si>
  <si>
    <t>Craqyon Whales, GAVs</t>
  </si>
  <si>
    <t xml:space="preserve">Cradles, all </t>
  </si>
  <si>
    <t>ample</t>
  </si>
  <si>
    <t>Tow Hooks</t>
  </si>
  <si>
    <t>Puppy Dog Ears</t>
  </si>
  <si>
    <t>Dauchsund Ears</t>
  </si>
  <si>
    <t>Log Truck Beds</t>
  </si>
  <si>
    <t>Tractors; CFB Racers (use 400)</t>
  </si>
  <si>
    <t>On Hand</t>
  </si>
  <si>
    <t>1 box sprayed</t>
  </si>
  <si>
    <t>bottle, painted</t>
  </si>
  <si>
    <t>6,000 sprayed</t>
  </si>
  <si>
    <t>1" Balls</t>
  </si>
  <si>
    <t>Balls with Stirngs</t>
  </si>
  <si>
    <t>1 3/4" Rings</t>
  </si>
  <si>
    <t>Balls with Rings</t>
  </si>
  <si>
    <t xml:space="preserve"> Cup and Ball Games, Paddle Games, Basketball Games</t>
  </si>
  <si>
    <t>Smoke Stacks (3 sizes)</t>
  </si>
  <si>
    <t>Small</t>
  </si>
  <si>
    <t>Medium</t>
  </si>
  <si>
    <t>Large</t>
  </si>
  <si>
    <t>Locomotives, Road Grader</t>
  </si>
  <si>
    <t>Locomotives, 2"</t>
  </si>
  <si>
    <t>Locomotives, large</t>
  </si>
  <si>
    <t>yes</t>
  </si>
  <si>
    <t>in work</t>
  </si>
  <si>
    <t>String for Balls, and Rings</t>
  </si>
  <si>
    <t>Done on 3.23.24</t>
  </si>
  <si>
    <t>Done on 6.8.24</t>
  </si>
  <si>
    <t>Done on 7.13.24</t>
  </si>
  <si>
    <t>Done on 7.27.24</t>
  </si>
  <si>
    <t>Done on 8.24.24</t>
  </si>
  <si>
    <t>Cement Trucks</t>
  </si>
  <si>
    <t>-48 to Love Bug Program</t>
  </si>
  <si>
    <t xml:space="preserve">*Note:  </t>
  </si>
  <si>
    <t>Done on 9.7.24</t>
  </si>
  <si>
    <t>Done on
 9.28</t>
  </si>
  <si>
    <t>Done on 9.21</t>
  </si>
  <si>
    <t>Done on
 10.5</t>
  </si>
  <si>
    <t>Done on
 10.12</t>
  </si>
  <si>
    <t>Done on
10.19</t>
  </si>
  <si>
    <t>Done on
10.26</t>
  </si>
  <si>
    <t>Done on
11.2</t>
  </si>
  <si>
    <t xml:space="preserve">Done on
11.9 </t>
  </si>
  <si>
    <t>Done on
11.16</t>
  </si>
  <si>
    <t>Done on
11.23</t>
  </si>
  <si>
    <t>Done on
 11.30</t>
  </si>
  <si>
    <t>`</t>
  </si>
  <si>
    <t>Motor Boats</t>
  </si>
  <si>
    <t>Small Log Trucks</t>
  </si>
  <si>
    <t>Mini-Locomotive</t>
  </si>
  <si>
    <t>Leftover from 2023</t>
  </si>
  <si>
    <t>Made in 2024</t>
  </si>
  <si>
    <t>made in 2024</t>
  </si>
  <si>
    <t>DOUGLAS - RC HEAD START - DOUGLAS</t>
  </si>
  <si>
    <t>handcarry</t>
  </si>
  <si>
    <t>Pennington County Emergency Management Dept</t>
  </si>
  <si>
    <t>Love Bugs or equivalent</t>
  </si>
  <si>
    <t>0 to 7</t>
  </si>
  <si>
    <t>Angela Estes</t>
  </si>
  <si>
    <t xml:space="preserve">610 E Omaha St, Rapid City, SD 57701
angela@blackhillshabitat.org </t>
  </si>
  <si>
    <t>Sue Jorgensen/Darla J</t>
  </si>
  <si>
    <t>12.7.2023</t>
  </si>
  <si>
    <t>Sue Jorgensen/Vicki L</t>
  </si>
  <si>
    <t xml:space="preserve">1920 N. Plaza Blvd, Rapid City, SD 57709-2813  colson@youthandfamilyservices.org </t>
  </si>
  <si>
    <t>ADAMS - Child Development Center - FD/FY HS</t>
  </si>
  <si>
    <t>Sue Jorgensen/Amanda</t>
  </si>
  <si>
    <t>Total for 2024 for YFS:</t>
  </si>
  <si>
    <t xml:space="preserve">Toys allocated for 2024:   </t>
  </si>
  <si>
    <t>2024 Needs</t>
  </si>
  <si>
    <t>(Angela Estes / Al Oines)</t>
  </si>
  <si>
    <t>Name - 2024</t>
  </si>
  <si>
    <t>The Browns - North Carolina/Flood Relief</t>
  </si>
  <si>
    <t>Hedgehogs</t>
  </si>
  <si>
    <t>Toy Count Summary 2023
(same as Qty in Inventory)</t>
  </si>
  <si>
    <t>Toys Leftover from 2023 (unverified)</t>
  </si>
  <si>
    <t>Qty in Inventory (Made in 2024)</t>
  </si>
  <si>
    <t>Pennington County Emergency Mgmnt Dept</t>
  </si>
  <si>
    <t>CUP AND BALL GAME</t>
  </si>
  <si>
    <t>PADDLE GAME</t>
  </si>
  <si>
    <t>Blocks (20 per bag -  10 large, 10 small)</t>
  </si>
  <si>
    <t>RACER 100 (FULLSIZE)</t>
  </si>
  <si>
    <t>RACER 101</t>
  </si>
  <si>
    <t>RACER 102</t>
  </si>
  <si>
    <t>RACER 103 - (SMALL Racer 100)</t>
  </si>
  <si>
    <t>RACER 104 - LARGE LIGHTNING MCQueen</t>
  </si>
  <si>
    <t>RACER 105 - SMALL LIGHTNING MCQueen</t>
  </si>
  <si>
    <t>Racer 106 - small boat like racer</t>
  </si>
  <si>
    <t>Family Racer</t>
  </si>
  <si>
    <t>RACER (LARGE STD) (10" for CFB)</t>
  </si>
  <si>
    <t>RACER (LARGE DELUXE)  (10" for CFB)</t>
  </si>
  <si>
    <t>RACER (LARGE LONG-THIN)  (10" for CFB)</t>
  </si>
  <si>
    <t>BATMAN (LARGE)  (10" for CFB)</t>
  </si>
  <si>
    <t>CATERILLAR 100%</t>
  </si>
  <si>
    <t>CATERILLAR 75%</t>
  </si>
  <si>
    <t>PT CRUISER</t>
  </si>
  <si>
    <t>GANGSTA CAR</t>
  </si>
  <si>
    <t>CHEVY 1949ER</t>
  </si>
  <si>
    <t>LES ROGERS (LR) PATTERNS:  1006-103-1A thru 1006-103- 5D -- [names not available]</t>
  </si>
  <si>
    <t>Pickup Truck Body 1 - can be used for flatbed, tanker, water truck, etc.</t>
  </si>
  <si>
    <t>BATMAN CAR</t>
  </si>
  <si>
    <t>Pickup Truck Body 2 - 4WD - can be used for flatbed, tanker, water truck, etc.</t>
  </si>
  <si>
    <t>CAB ONLY - for Trailer series</t>
  </si>
  <si>
    <t>1965 FORD PICKUP</t>
  </si>
  <si>
    <t xml:space="preserve">2000 GMC SIERRA TRUCK </t>
  </si>
  <si>
    <t>-01 COUPE (5 FAVs - XL)</t>
  </si>
  <si>
    <t>-02 OLDIE  (5 FAVs - XL)</t>
  </si>
  <si>
    <t xml:space="preserve">   -03 PUTT-PUTT  (5 FAVs - XL)</t>
  </si>
  <si>
    <t>-04 STATION WAGON  (5 FAVs - XL)</t>
  </si>
  <si>
    <t>-05 VW BUG  (5 FAVs - XL)</t>
  </si>
  <si>
    <t>-01  Station Wagon  (5 FAVs - L)</t>
  </si>
  <si>
    <t>-02 Putt Putt  (5 FAVs - L)</t>
  </si>
  <si>
    <t xml:space="preserve">   -03 Coupe  (5 FAVs - L)</t>
  </si>
  <si>
    <t>-04 Oldie  (5 FAVs - L)</t>
  </si>
  <si>
    <t>-05 VW Bug  (5 FAVs - L)</t>
  </si>
  <si>
    <t>AMEBA CAR</t>
  </si>
  <si>
    <t>C-CAR</t>
  </si>
  <si>
    <t>Convertible/ATV</t>
  </si>
  <si>
    <t>Older VW Bug</t>
  </si>
  <si>
    <t>Fiat (FIAT 500D)</t>
  </si>
  <si>
    <t>FIAT - 2 (Older FIAT 500)</t>
  </si>
  <si>
    <t xml:space="preserve">SCION </t>
  </si>
  <si>
    <t>KIA SOUL</t>
  </si>
  <si>
    <t>Dachshund w/ears</t>
  </si>
  <si>
    <t>Firetruck 02 - Short - Thick with ladders</t>
  </si>
  <si>
    <t>Firetruck 03 - Short - Thin with ladders</t>
  </si>
  <si>
    <t>Firetruck 04 - Short - Thick -with gap; no ladders</t>
  </si>
  <si>
    <t>BUS, SCHOOL - obsolete - do not use</t>
  </si>
  <si>
    <t>BUS, SCHOOL - 2014 MODEL</t>
  </si>
  <si>
    <t>VW Micro Bus</t>
  </si>
  <si>
    <t>LOCOMOTIVE (R BARES DESIGN)</t>
  </si>
  <si>
    <t>LOCOMOTIVE (RWB Mod Design)</t>
  </si>
  <si>
    <t>JEWELRY BOX (J WIGEN - rectangles)</t>
  </si>
  <si>
    <t>HEART BOX  (R BARES - hearts)</t>
  </si>
  <si>
    <t>HEART BOX  (G GRAVES - half moon or double heart)</t>
  </si>
  <si>
    <t>Chalk Board (Gary Graves Design)</t>
  </si>
  <si>
    <t>-01 STATION WAGON (5 FAVs - S) on 1" popular</t>
  </si>
  <si>
    <t>-02 PUTT-PUTT  (5 FAVs - S)  on 1" popular</t>
  </si>
  <si>
    <t>-03 COUPE  (5 FAVs - S)  on 1" popular</t>
  </si>
  <si>
    <t>-04 OLDIE  (5 FAVs - S)  on 1" popular</t>
  </si>
  <si>
    <t>-05 VW BUG  (5 FAVs - S)  on 1" popular</t>
  </si>
  <si>
    <t>-01 STATION WAGON  (5 FAVs - M) on 2" stock</t>
  </si>
  <si>
    <t>-02 PUTT-PUTT  (5 FAVs - M) on 2" stock</t>
  </si>
  <si>
    <t>-03 COUPE   (5 FAVs - M) on 2" stock</t>
  </si>
  <si>
    <t>-04 OLDIE  (5 FAVs - M) on 2" stock</t>
  </si>
  <si>
    <t>-05 VW BUG  (5 FAVs - M) on 2" stock</t>
  </si>
  <si>
    <t>SMALL CAR 1 - LOVE BUG</t>
  </si>
  <si>
    <t>SMALL CAR 2</t>
  </si>
  <si>
    <t>SMALL CAR 3</t>
  </si>
  <si>
    <t>SMALL CAR 4</t>
  </si>
  <si>
    <t>CARAVAN (VW BUG - WITH TRAILER)</t>
  </si>
  <si>
    <t>Jeep</t>
  </si>
  <si>
    <t>Tater Bug</t>
  </si>
  <si>
    <t>Small Bug</t>
  </si>
  <si>
    <t>HELICOPTER (WAS H01)</t>
  </si>
  <si>
    <t>HELICOPTER (WAS H02) -No wheels</t>
  </si>
  <si>
    <t>HELICOPTER (WAS H03) - comic</t>
  </si>
  <si>
    <t>HELICOPTER (WAS H04) - uses wheels</t>
  </si>
  <si>
    <t>HELICOPTER (WAS 501)</t>
  </si>
  <si>
    <t>HELICOPTER (WAS 601)</t>
  </si>
  <si>
    <t>Helicopter - SMALL - w two blades - Gary Graves</t>
  </si>
  <si>
    <t xml:space="preserve">MINI-VAN </t>
  </si>
  <si>
    <t>SOCCER VAN - 3 windows</t>
  </si>
  <si>
    <t>1963 FORD ECONOLINE VAN</t>
  </si>
  <si>
    <t>CRAYON WHALE</t>
  </si>
  <si>
    <t xml:space="preserve">Roach Coach </t>
  </si>
  <si>
    <t>Toys for 2019 tracing</t>
  </si>
  <si>
    <t>Goal for 2019</t>
  </si>
  <si>
    <t>(deliver in Dec 2024)</t>
  </si>
  <si>
    <t>(deliver in June 2025)</t>
  </si>
  <si>
    <t>(This is the Early Dely for Oct 2025)</t>
  </si>
  <si>
    <t>SD National Guard - 2025</t>
  </si>
  <si>
    <t>Quenten J. Johnson
Tony Verchio</t>
  </si>
  <si>
    <t>Organization Receiving Toys</t>
  </si>
  <si>
    <t>Number of Boxes</t>
  </si>
  <si>
    <t>Name on Box</t>
  </si>
  <si>
    <t>(Patsy or Jerry Hood)</t>
  </si>
  <si>
    <t>(Jim or Maggie Brown)</t>
  </si>
  <si>
    <t>(Jerry or Patsy Hood)</t>
  </si>
  <si>
    <t>(Maggie Brown or Jim Tolley)</t>
  </si>
  <si>
    <t>(SILJA PAA or Rick Weisbeck)</t>
  </si>
  <si>
    <t>(Bob Buchanan or Jerry Hood)</t>
  </si>
  <si>
    <t>Browns - North Carolina/Flood Relief</t>
  </si>
  <si>
    <t>Picked up or Delivered By:</t>
  </si>
  <si>
    <t>(INFO ONLY)</t>
  </si>
  <si>
    <t>Date/Time</t>
  </si>
  <si>
    <t>Org #</t>
  </si>
  <si>
    <t>Youth &amp; Family Services - Prenatal to Five Headstart</t>
  </si>
  <si>
    <t>GROUP NO. ___
BOX __ OF __</t>
  </si>
  <si>
    <t>All Love Bugs</t>
  </si>
  <si>
    <t>Monkey - Koala Pull</t>
  </si>
  <si>
    <t>Monkey/Koala Pull toy</t>
  </si>
  <si>
    <t>6</t>
  </si>
  <si>
    <t>22</t>
  </si>
  <si>
    <t>23</t>
  </si>
  <si>
    <t>4.1</t>
  </si>
  <si>
    <t>LOG TRUCK</t>
  </si>
  <si>
    <t>CEMENT TRUCK</t>
  </si>
  <si>
    <t>TURTLE PULL</t>
  </si>
  <si>
    <t>KOALA/MONKEY</t>
  </si>
  <si>
    <t>HEDGEHOGS</t>
  </si>
  <si>
    <t>New Toys for 2024</t>
  </si>
  <si>
    <t>Rabbit pull push</t>
  </si>
  <si>
    <t>3</t>
  </si>
  <si>
    <t>2</t>
  </si>
  <si>
    <t>Motor Boat</t>
  </si>
  <si>
    <t>1 small cradle,
50 tops for 2025, 15 chalk boards for 2024, 7 heart boxes and 3 turtle banks for WW Show, 2 each of all new toys (8) for 2024 (16)</t>
  </si>
  <si>
    <t>(Tony Verchio/Quenten Johnson)</t>
  </si>
  <si>
    <t>(Rick Weisbeck or C. Simmons)</t>
  </si>
  <si>
    <t xml:space="preserve">Total Number of Boxes: </t>
  </si>
  <si>
    <t>Name of Organizations - 2024</t>
  </si>
  <si>
    <t>Tags for Tables
2024</t>
  </si>
  <si>
    <t>Toys Planned for 2025</t>
  </si>
  <si>
    <t xml:space="preserve">Total Traced for 2025
</t>
  </si>
  <si>
    <t>Toys Leftover from 2024 (verified from Table Tags)</t>
  </si>
  <si>
    <t>Goal for 2025</t>
  </si>
  <si>
    <t>Qty in Inventory (Made in 2025)</t>
  </si>
  <si>
    <t>Toy Count Summary 2025
(same as Qty in Inventory)</t>
  </si>
  <si>
    <t>Leftover from 2024</t>
  </si>
  <si>
    <t>Total Traced on 1-11-25</t>
  </si>
  <si>
    <t>Goal for 2025 per Category</t>
  </si>
  <si>
    <t>Total Traced on 1-25-25</t>
  </si>
  <si>
    <t xml:space="preserve">Total Traced on 2-8-25 </t>
  </si>
  <si>
    <t xml:space="preserve">Total Traced on 2-22-25 </t>
  </si>
  <si>
    <t>Total Traced on 3-8-25</t>
  </si>
  <si>
    <t>Total Traced on 3-22-25</t>
  </si>
  <si>
    <t xml:space="preserve">Total Traced on 4-12-25 </t>
  </si>
  <si>
    <t>Total Traced on 4-26-25</t>
  </si>
  <si>
    <t>NOTE:  NEW LOVE BUG TRACKER IS IN A SEPARATE FILE.</t>
  </si>
  <si>
    <t xml:space="preserve"> </t>
  </si>
  <si>
    <t>Sheet Name</t>
  </si>
  <si>
    <t>Source Info</t>
  </si>
  <si>
    <t>2025 -TOY PROGRAM MGT SYS</t>
  </si>
  <si>
    <t>2024 -TOY PROGRAM MGT SYS</t>
  </si>
  <si>
    <t>WOOD PARTS INVENTORY 2024</t>
  </si>
  <si>
    <t>WHEELS COUNT - Plan - 2024</t>
  </si>
  <si>
    <t>previous CRITTERS MGT SYS</t>
  </si>
  <si>
    <t>Links to first cell of each Sheet</t>
  </si>
  <si>
    <t>Tracing Request Forms(15)</t>
  </si>
  <si>
    <t>2024 TRACING RECORDS</t>
  </si>
  <si>
    <t>revised CRITTERS MGT SYS (2024)</t>
  </si>
  <si>
    <t>Table of Contents</t>
  </si>
  <si>
    <t>Toy Count Summary 2025</t>
  </si>
  <si>
    <t>Toy Count Summary 2024</t>
  </si>
  <si>
    <t>2024 Need Dates_Addresses</t>
  </si>
  <si>
    <t>Distribution Details</t>
  </si>
  <si>
    <t>Toy Pick Lists for printing</t>
  </si>
  <si>
    <t>New Toys for 2023-24</t>
  </si>
  <si>
    <t>LABELS FOR 1ST BOXES</t>
  </si>
  <si>
    <t>LABELS FOR XX BOXES - 4</t>
  </si>
  <si>
    <t>Order for Toy Picks</t>
  </si>
  <si>
    <t>Delivery Checklist 2024</t>
  </si>
  <si>
    <t>Box Counts</t>
  </si>
  <si>
    <t>2022 - Drwg No Sort</t>
  </si>
  <si>
    <t>TOYS COUNT ITD</t>
  </si>
  <si>
    <t>Oranizations List</t>
  </si>
  <si>
    <t>Tracing Request (4)</t>
  </si>
  <si>
    <t>WHEELS COUNT - Plan - 2021 (2)</t>
  </si>
  <si>
    <t>WHEEL PRICING ANALYSIS 2013</t>
  </si>
  <si>
    <t>Changes caused by Leftovers</t>
  </si>
  <si>
    <t>Pics for Labels</t>
  </si>
  <si>
    <t>Hyper links to other parts of the worksheet (CTRL K)</t>
  </si>
  <si>
    <t>TAGS for TABLES</t>
  </si>
  <si>
    <t>Packing Day Checklist</t>
  </si>
  <si>
    <t>Final Checklist 2023</t>
  </si>
  <si>
    <t>Packing Day Job Assignments</t>
  </si>
  <si>
    <t>AHT</t>
  </si>
  <si>
    <t>Tracing Request (four forms)</t>
  </si>
  <si>
    <t>2020 Toy Recipients</t>
  </si>
  <si>
    <t>Parts Fab Workshops</t>
  </si>
  <si>
    <t>GAV MGT SYS</t>
  </si>
  <si>
    <t>Tracing Request (two forms)</t>
  </si>
  <si>
    <t>TOY seeds list</t>
  </si>
  <si>
    <t>old LOVE BUG MGT SYS</t>
  </si>
  <si>
    <t>INVENTORY LOG SHEET</t>
  </si>
  <si>
    <t>END OF WORKSHEET</t>
  </si>
  <si>
    <t>Worksheet # on 2-15-2025</t>
  </si>
  <si>
    <t>THIS IS AN INDEX OR TABLE OF CONTENTS TO ALL WORKSHEETS IN THIS SPREADSHEET</t>
  </si>
  <si>
    <t>Threshing Bee Tractor - 2025A</t>
  </si>
  <si>
    <t>Threshing Bee Tractor - 2025B</t>
  </si>
  <si>
    <t>Threshing Bee Tractor - prior to 2025</t>
  </si>
  <si>
    <t xml:space="preserve">Decimal Size </t>
  </si>
  <si>
    <t>Fractional Size</t>
  </si>
  <si>
    <t>Qty</t>
  </si>
  <si>
    <t>Toy Name</t>
  </si>
  <si>
    <t>3.875 x 5.625</t>
  </si>
  <si>
    <t>3 7/8 x 5 5/8</t>
  </si>
  <si>
    <t>runabout car</t>
  </si>
  <si>
    <t>5.20</t>
  </si>
  <si>
    <t>3.0 x 5 .625</t>
  </si>
  <si>
    <t>3 x 5 5/8</t>
  </si>
  <si>
    <t>golf car</t>
  </si>
  <si>
    <t>3.5 x 7.5</t>
  </si>
  <si>
    <t>3 1/2" x 7 1/2"</t>
  </si>
  <si>
    <t>roadgrader</t>
  </si>
  <si>
    <t>6.20</t>
  </si>
  <si>
    <t>5.375 x 3.375</t>
  </si>
  <si>
    <t>5 3/8 " x 3 3/8 "</t>
  </si>
  <si>
    <t>runabout truck</t>
  </si>
  <si>
    <t>2.75 x 4.5625</t>
  </si>
  <si>
    <t>2 ¾ x 4 9/16</t>
  </si>
  <si>
    <t>oldies</t>
  </si>
  <si>
    <t>2.75 x 4.625</t>
  </si>
  <si>
    <t>2 ¾ x 4 5/8</t>
  </si>
  <si>
    <t>2.75 x 4.875</t>
  </si>
  <si>
    <t>2 ¾ x 4 7/8</t>
  </si>
  <si>
    <t>2.5 x 4.25</t>
  </si>
  <si>
    <t>2 ½ x 4 ¼</t>
  </si>
  <si>
    <t>2.5 x 4.125</t>
  </si>
  <si>
    <t>2 ½ x 4 1/8</t>
  </si>
  <si>
    <t>2.5 x 4.00</t>
  </si>
  <si>
    <t>2 ½ x 4</t>
  </si>
  <si>
    <t>7.20</t>
  </si>
  <si>
    <t>2.75 x 5.00</t>
  </si>
  <si>
    <t>2 3/4 x 5</t>
  </si>
  <si>
    <t>Locomotive</t>
  </si>
  <si>
    <t>done</t>
  </si>
  <si>
    <t>2.5 x 5.00</t>
  </si>
  <si>
    <t>2 1/2 x 5</t>
  </si>
  <si>
    <t>Tractor</t>
  </si>
  <si>
    <t>15.3.1</t>
  </si>
  <si>
    <t>4.375 x 5.625</t>
  </si>
  <si>
    <t>4 3/8 x 5 5/8</t>
  </si>
  <si>
    <t>4.25 x 6.00</t>
  </si>
  <si>
    <t>4 ¼ x 6</t>
  </si>
  <si>
    <t>10+</t>
  </si>
  <si>
    <t>Thin Duck</t>
  </si>
  <si>
    <t>4.375 x 7.00</t>
  </si>
  <si>
    <t>4 3/8 x 7</t>
  </si>
  <si>
    <t>Thin Whale</t>
  </si>
  <si>
    <t>4.5 x 5.5</t>
  </si>
  <si>
    <t>4 ½ x 5 ½</t>
  </si>
  <si>
    <t>Bunny</t>
  </si>
  <si>
    <t>5.5 x 8.5 "</t>
  </si>
  <si>
    <t>5 1/2 x 8 1/2</t>
  </si>
  <si>
    <t>20 for Toy Program; 50 for Comm Event</t>
  </si>
  <si>
    <t>4.75 x 7</t>
  </si>
  <si>
    <t>4 ¾ x 7</t>
  </si>
  <si>
    <t>Koala</t>
  </si>
  <si>
    <t>4 x 6</t>
  </si>
  <si>
    <t>Hedge Hog</t>
  </si>
  <si>
    <t>3.5 x 6</t>
  </si>
  <si>
    <t>3 1/2 x 6</t>
  </si>
  <si>
    <t>Firetruck Short Thin</t>
  </si>
  <si>
    <t>1.625 x 5.3125</t>
  </si>
  <si>
    <t>1 5/8 x 5 5/16</t>
  </si>
  <si>
    <t>Airplane</t>
  </si>
  <si>
    <t>3.375 x 6.25</t>
  </si>
  <si>
    <t>3 3/8 x 6 ¼</t>
  </si>
  <si>
    <t>IceCream Van</t>
  </si>
  <si>
    <t>5 x 5.75</t>
  </si>
  <si>
    <t>5 x 5 ¾</t>
  </si>
  <si>
    <t>Stock for 1 inch toys - 2025</t>
  </si>
  <si>
    <t>2a</t>
  </si>
  <si>
    <t xml:space="preserve"> Final Checklist 2023</t>
  </si>
  <si>
    <t>Category</t>
  </si>
  <si>
    <t>Boiler Plate</t>
  </si>
  <si>
    <t>Tracing</t>
  </si>
  <si>
    <t>Management</t>
  </si>
  <si>
    <t>Parts</t>
  </si>
  <si>
    <t>Inventory Control</t>
  </si>
  <si>
    <t>Distribution Day</t>
  </si>
  <si>
    <t>TRACING</t>
  </si>
  <si>
    <t>MANAGEMENT</t>
  </si>
  <si>
    <t>D</t>
  </si>
  <si>
    <t>I</t>
  </si>
  <si>
    <t>DISTRIBUTION DAY</t>
  </si>
  <si>
    <t>INVENTORY CONTROL</t>
  </si>
  <si>
    <t>PARTS</t>
  </si>
  <si>
    <t>1-Management</t>
  </si>
  <si>
    <t>1-Inventory Control</t>
  </si>
  <si>
    <t>1-Parts</t>
  </si>
  <si>
    <t>1-Tracing</t>
  </si>
  <si>
    <t>1-Distribution Day</t>
  </si>
  <si>
    <t>1-Table of Contents</t>
  </si>
  <si>
    <t>2-Source Info</t>
  </si>
  <si>
    <t>9-END OF WORKSHEET</t>
  </si>
  <si>
    <t xml:space="preserve">Toy Number:                           Name:                   </t>
  </si>
  <si>
    <t>DRILL AXLE HOLES</t>
  </si>
  <si>
    <r>
      <t xml:space="preserve">ASSEMBLY HISTORY TAG </t>
    </r>
    <r>
      <rPr>
        <b/>
        <sz val="9"/>
        <rFont val="Trebuchet MS"/>
        <family val="2"/>
      </rPr>
      <t>r2</t>
    </r>
  </si>
  <si>
    <t>AHT rev 2</t>
  </si>
  <si>
    <t>ITEM/TOY</t>
  </si>
  <si>
    <t>Piece Parts</t>
  </si>
  <si>
    <t>CNC ?</t>
  </si>
  <si>
    <t>Lead:  Bob B/Ken/Lon/Stu/Jim Brown</t>
  </si>
  <si>
    <t>ROCKING CHAIRS</t>
  </si>
  <si>
    <t>Kathie - poly rub</t>
  </si>
  <si>
    <t>Captain:  Cleo/Jerry/Grant</t>
  </si>
  <si>
    <t>Lead:  Al Oines/Various</t>
  </si>
  <si>
    <t>Boxes/Games</t>
  </si>
  <si>
    <t>Lead:  Gary Graves/Nick Spano/Jerry</t>
  </si>
  <si>
    <t>Critters Cutouts (1x Stock)</t>
  </si>
  <si>
    <t>Lead:  Kathie/Keith</t>
  </si>
  <si>
    <t>Patsy/Kathie/Mary Jo</t>
  </si>
  <si>
    <t>Ring Toss</t>
  </si>
  <si>
    <t>Lead:  Al Oines/Jim Brown/Dave Maude</t>
  </si>
  <si>
    <t>lathe</t>
  </si>
  <si>
    <t>Cup &amp; Ball Games</t>
  </si>
  <si>
    <t>Lead:  Al Oines/Jim Brown</t>
  </si>
  <si>
    <t xml:space="preserve">Helicopters - including Simple </t>
  </si>
  <si>
    <t>Lead:  Rick + wheel guys</t>
  </si>
  <si>
    <t>Rotors- 3 sizes</t>
  </si>
  <si>
    <t>Wheels 2 per</t>
  </si>
  <si>
    <t>Axles 3 per</t>
  </si>
  <si>
    <t>Lead:  Bob/Jerry/Roy E/Jim Brown</t>
  </si>
  <si>
    <t>bandsaw</t>
  </si>
  <si>
    <t>Airplane, simple</t>
  </si>
  <si>
    <t>Lead:  Rick/Nick</t>
  </si>
  <si>
    <t>Crayon Vans</t>
  </si>
  <si>
    <t>Leads:  Bob</t>
  </si>
  <si>
    <t>6 holes</t>
  </si>
  <si>
    <t>Cradles - small - new design</t>
  </si>
  <si>
    <t>Leads:  Bob/Frank/Stu</t>
  </si>
  <si>
    <t>Ends 2 per</t>
  </si>
  <si>
    <t>Rails 2 per</t>
  </si>
  <si>
    <t>Bottom 1 per</t>
  </si>
  <si>
    <t>Lead:  Rick / Browns/ various</t>
  </si>
  <si>
    <t>Kathie/Patsy</t>
  </si>
  <si>
    <t>*</t>
  </si>
  <si>
    <t>new in 2025</t>
  </si>
  <si>
    <t>Elephant Push Toy</t>
  </si>
  <si>
    <t>Cradle Small 2025</t>
  </si>
  <si>
    <t>Tow Truck with Bug (Thin)</t>
  </si>
  <si>
    <t>Done on  4-12-2025</t>
  </si>
  <si>
    <t>Done on 5-24-25</t>
  </si>
  <si>
    <t>Done on 6-28-25</t>
  </si>
  <si>
    <t>Done on 7.28-25</t>
  </si>
  <si>
    <t>Done on 8.23-25</t>
  </si>
  <si>
    <t>WIP</t>
  </si>
  <si>
    <t>STATUS 8.22.25</t>
  </si>
  <si>
    <t>CUT and drilled</t>
  </si>
  <si>
    <t>needs all</t>
  </si>
  <si>
    <t>cut and drilled</t>
  </si>
  <si>
    <t>Totals for 2025</t>
  </si>
  <si>
    <t>unaccounted for</t>
  </si>
  <si>
    <t>In WIP ROOM</t>
  </si>
  <si>
    <t>Total in WIP Room</t>
  </si>
  <si>
    <t>Hobby Horse</t>
  </si>
  <si>
    <t>Done on 9.20.25</t>
  </si>
  <si>
    <t>Done on 9.27.25</t>
  </si>
  <si>
    <t>Done on
 10.4.25</t>
  </si>
  <si>
    <t>Done on
 10.11.25</t>
  </si>
  <si>
    <t>Done on
10.18.25</t>
  </si>
  <si>
    <t>Done on
10.25.25</t>
  </si>
  <si>
    <t>Done on
11.1.25</t>
  </si>
  <si>
    <t xml:space="preserve">Done on
11.8.25 </t>
  </si>
  <si>
    <t>Done on
11.15.25</t>
  </si>
  <si>
    <t>Done on
11.22.25</t>
  </si>
  <si>
    <t>Done on
 11.29.25</t>
  </si>
  <si>
    <t>Done on 9.6.24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</si>
</sst>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4" formatCode="_(&quot;$&quot;* #,##0.00_);_(&quot;$&quot;* \(#,##0.00\);_(&quot;$&quot;* &quot;-&quot;??_);_(@_)"/>
    <numFmt numFmtId="43" formatCode="_(* #,##0.00_);_(* \(#,##0.00\);_(* &quot;-&quot;??_);_(@_)"/>
    <numFmt numFmtId="164" formatCode="_(* #,##0_);_(* \(#,##0\);_(* &quot;-&quot;??_);_(@_)"/>
    <numFmt numFmtId="165" formatCode="0.0"/>
  </numFmts>
  <fonts count="75" x14ac:knownFonts="1">
    <font>
      <sz val="10"/>
      <name val="Arial"/>
    </font>
    <font>
      <b/>
      <sz val="12"/>
      <name val="Arial"/>
      <family val="2"/>
    </font>
    <font>
      <b/>
      <sz val="14"/>
      <name val="Arial"/>
      <family val="2"/>
    </font>
    <font>
      <sz val="10"/>
      <name val="Arial"/>
      <family val="2"/>
    </font>
    <font>
      <b/>
      <sz val="10"/>
      <name val="Arial"/>
      <family val="2"/>
    </font>
    <font>
      <b/>
      <sz val="20"/>
      <name val="Arial"/>
      <family val="2"/>
    </font>
    <font>
      <b/>
      <sz val="8"/>
      <name val="Arial"/>
      <family val="2"/>
    </font>
    <font>
      <b/>
      <sz val="7"/>
      <name val="Arial"/>
      <family val="2"/>
    </font>
    <font>
      <b/>
      <sz val="11"/>
      <name val="Arial"/>
      <family val="2"/>
    </font>
    <font>
      <sz val="12"/>
      <name val="Arial"/>
      <family val="2"/>
    </font>
    <font>
      <i/>
      <sz val="10"/>
      <name val="Arial"/>
      <family val="2"/>
    </font>
    <font>
      <sz val="10"/>
      <color indexed="10"/>
      <name val="Arial"/>
      <family val="2"/>
    </font>
    <font>
      <b/>
      <sz val="9"/>
      <color indexed="81"/>
      <name val="Tahoma"/>
      <family val="2"/>
    </font>
    <font>
      <sz val="9"/>
      <color indexed="81"/>
      <name val="Tahoma"/>
      <family val="2"/>
    </font>
    <font>
      <sz val="9"/>
      <color indexed="10"/>
      <name val="Tahoma"/>
      <family val="2"/>
    </font>
    <font>
      <b/>
      <sz val="10"/>
      <color indexed="81"/>
      <name val="Tahoma"/>
      <family val="2"/>
    </font>
    <font>
      <sz val="10"/>
      <color indexed="81"/>
      <name val="Tahoma"/>
      <family val="2"/>
    </font>
    <font>
      <sz val="8"/>
      <name val="Arial"/>
      <family val="2"/>
    </font>
    <font>
      <sz val="11"/>
      <name val="Arial"/>
      <family val="2"/>
    </font>
    <font>
      <sz val="10"/>
      <name val="Arial"/>
      <family val="2"/>
    </font>
    <font>
      <b/>
      <sz val="9"/>
      <name val="Arial"/>
      <family val="2"/>
    </font>
    <font>
      <b/>
      <i/>
      <sz val="11"/>
      <name val="Arial"/>
      <family val="2"/>
    </font>
    <font>
      <sz val="8"/>
      <color indexed="10"/>
      <name val="Arial"/>
      <family val="2"/>
    </font>
    <font>
      <i/>
      <sz val="11"/>
      <name val="Arial"/>
      <family val="2"/>
    </font>
    <font>
      <b/>
      <sz val="10"/>
      <color indexed="23"/>
      <name val="Arial"/>
      <family val="2"/>
    </font>
    <font>
      <sz val="10"/>
      <color indexed="15"/>
      <name val="Arial"/>
      <family val="2"/>
    </font>
    <font>
      <sz val="10"/>
      <color indexed="55"/>
      <name val="Arial"/>
      <family val="2"/>
    </font>
    <font>
      <b/>
      <sz val="16"/>
      <name val="Arial"/>
      <family val="2"/>
    </font>
    <font>
      <b/>
      <sz val="18"/>
      <name val="Arial"/>
      <family val="2"/>
    </font>
    <font>
      <sz val="9"/>
      <name val="Arial"/>
      <family val="2"/>
    </font>
    <font>
      <sz val="18"/>
      <name val="Arial"/>
      <family val="2"/>
    </font>
    <font>
      <b/>
      <sz val="8"/>
      <color indexed="81"/>
      <name val="Tahoma"/>
      <family val="2"/>
    </font>
    <font>
      <sz val="8"/>
      <color indexed="81"/>
      <name val="Tahoma"/>
      <family val="2"/>
    </font>
    <font>
      <sz val="12"/>
      <color indexed="81"/>
      <name val="Tahoma"/>
      <family val="2"/>
    </font>
    <font>
      <sz val="14"/>
      <name val="Arial"/>
      <family val="2"/>
    </font>
    <font>
      <sz val="20"/>
      <name val="Arial"/>
      <family val="2"/>
    </font>
    <font>
      <u/>
      <sz val="20"/>
      <name val="Arial"/>
      <family val="2"/>
    </font>
    <font>
      <u/>
      <sz val="18"/>
      <name val="Arial"/>
      <family val="2"/>
    </font>
    <font>
      <u/>
      <sz val="9"/>
      <color indexed="12"/>
      <name val="Arial"/>
      <family val="2"/>
    </font>
    <font>
      <u/>
      <sz val="9"/>
      <name val="Arial"/>
      <family val="2"/>
    </font>
    <font>
      <sz val="10"/>
      <name val="Verdana"/>
      <family val="2"/>
    </font>
    <font>
      <sz val="9"/>
      <color indexed="8"/>
      <name val="Verdana"/>
      <family val="2"/>
    </font>
    <font>
      <sz val="10"/>
      <color indexed="8"/>
      <name val="Verdana"/>
      <family val="2"/>
    </font>
    <font>
      <sz val="11"/>
      <color indexed="63"/>
      <name val="Arial"/>
      <family val="2"/>
    </font>
    <font>
      <b/>
      <sz val="9"/>
      <color indexed="8"/>
      <name val="Verdana"/>
      <family val="2"/>
    </font>
    <font>
      <b/>
      <i/>
      <sz val="12"/>
      <name val="Arial"/>
      <family val="2"/>
    </font>
    <font>
      <sz val="16"/>
      <name val="Arial"/>
      <family val="2"/>
    </font>
    <font>
      <b/>
      <sz val="20"/>
      <color indexed="81"/>
      <name val="Tahoma"/>
      <family val="2"/>
    </font>
    <font>
      <sz val="20"/>
      <color indexed="81"/>
      <name val="Tahoma"/>
      <family val="2"/>
    </font>
    <font>
      <sz val="48"/>
      <name val="Arial"/>
      <family val="2"/>
    </font>
    <font>
      <b/>
      <sz val="12"/>
      <name val="Times New Roman"/>
      <family val="1"/>
    </font>
    <font>
      <sz val="12"/>
      <name val="Times New Roman"/>
      <family val="1"/>
    </font>
    <font>
      <i/>
      <sz val="12"/>
      <name val="Times New Roman"/>
      <family val="1"/>
    </font>
    <font>
      <b/>
      <sz val="20"/>
      <name val="Trebuchet MS"/>
      <family val="2"/>
    </font>
    <font>
      <b/>
      <sz val="16"/>
      <name val="Trebuchet MS"/>
      <family val="2"/>
    </font>
    <font>
      <b/>
      <sz val="12"/>
      <name val="Trebuchet MS"/>
      <family val="2"/>
    </font>
    <font>
      <sz val="72"/>
      <name val="Arial"/>
      <family val="2"/>
    </font>
    <font>
      <sz val="20"/>
      <name val="Times New Roman"/>
      <family val="1"/>
    </font>
    <font>
      <b/>
      <sz val="20"/>
      <name val="Times New Roman"/>
      <family val="1"/>
    </font>
    <font>
      <sz val="14"/>
      <name val="Times New Roman"/>
      <family val="1"/>
    </font>
    <font>
      <u val="singleAccounting"/>
      <sz val="10"/>
      <name val="Arial"/>
      <family val="2"/>
    </font>
    <font>
      <sz val="26"/>
      <name val="Arial"/>
      <family val="2"/>
    </font>
    <font>
      <i/>
      <sz val="10"/>
      <name val="Times New Roman"/>
      <family val="1"/>
    </font>
    <font>
      <sz val="10"/>
      <name val="Arial"/>
      <family val="2"/>
    </font>
    <font>
      <i/>
      <sz val="12"/>
      <color indexed="81"/>
      <name val="Tahoma"/>
      <family val="2"/>
    </font>
    <font>
      <b/>
      <i/>
      <sz val="8"/>
      <name val="Arial"/>
      <family val="2"/>
    </font>
    <font>
      <sz val="8"/>
      <name val="Arial"/>
      <family val="2"/>
    </font>
    <font>
      <sz val="10"/>
      <color rgb="FFFF0000"/>
      <name val="Arial"/>
      <family val="2"/>
    </font>
    <font>
      <b/>
      <sz val="9"/>
      <color rgb="FFFF0000"/>
      <name val="Arial"/>
      <family val="2"/>
    </font>
    <font>
      <b/>
      <sz val="8"/>
      <color indexed="55"/>
      <name val="Arial"/>
      <family val="2"/>
    </font>
    <font>
      <b/>
      <i/>
      <sz val="10"/>
      <name val="Arial"/>
      <family val="2"/>
    </font>
    <font>
      <i/>
      <sz val="8"/>
      <name val="Arial"/>
      <family val="2"/>
    </font>
    <font>
      <u/>
      <sz val="10"/>
      <color theme="10"/>
      <name val="Arial"/>
      <family val="2"/>
    </font>
    <font>
      <b/>
      <sz val="10"/>
      <name val="Arial"/>
      <family val="2"/>
      <charset val="1"/>
    </font>
    <font>
      <b/>
      <sz val="9"/>
      <name val="Trebuchet MS"/>
      <family val="2"/>
    </font>
  </fonts>
  <fills count="27">
    <fill>
      <patternFill patternType="none"/>
    </fill>
    <fill>
      <patternFill patternType="gray125"/>
    </fill>
    <fill>
      <patternFill patternType="solid">
        <fgColor indexed="41"/>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indexed="44"/>
        <bgColor indexed="64"/>
      </patternFill>
    </fill>
    <fill>
      <patternFill patternType="solid">
        <fgColor indexed="31"/>
        <bgColor indexed="64"/>
      </patternFill>
    </fill>
    <fill>
      <patternFill patternType="solid">
        <fgColor theme="9" tint="0.79998168889431442"/>
        <bgColor indexed="64"/>
      </patternFill>
    </fill>
    <fill>
      <patternFill patternType="solid">
        <fgColor indexed="22"/>
        <bgColor indexed="64"/>
      </patternFill>
    </fill>
    <fill>
      <patternFill patternType="solid">
        <fgColor theme="8" tint="0.79998168889431442"/>
        <bgColor indexed="64"/>
      </patternFill>
    </fill>
    <fill>
      <patternFill patternType="solid">
        <fgColor indexed="42"/>
        <bgColor indexed="64"/>
      </patternFill>
    </fill>
    <fill>
      <patternFill patternType="solid">
        <fgColor theme="7" tint="0.59999389629810485"/>
        <bgColor indexed="64"/>
      </patternFill>
    </fill>
    <fill>
      <patternFill patternType="solid">
        <fgColor theme="2"/>
        <bgColor indexed="64"/>
      </patternFill>
    </fill>
    <fill>
      <patternFill patternType="solid">
        <fgColor theme="0" tint="-0.14999847407452621"/>
        <bgColor indexed="64"/>
      </patternFill>
    </fill>
    <fill>
      <patternFill patternType="solid">
        <fgColor indexed="9"/>
        <bgColor indexed="64"/>
      </patternFill>
    </fill>
    <fill>
      <patternFill patternType="solid">
        <fgColor theme="4" tint="0.59999389629810485"/>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65"/>
        <bgColor indexed="64"/>
      </patternFill>
    </fill>
    <fill>
      <patternFill patternType="solid">
        <fgColor theme="3" tint="0.79998168889431442"/>
        <bgColor indexed="64"/>
      </patternFill>
    </fill>
    <fill>
      <patternFill patternType="solid">
        <fgColor theme="8" tint="0.59999389629810485"/>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diagonal/>
    </border>
    <border>
      <left/>
      <right/>
      <top/>
      <bottom style="medium">
        <color indexed="64"/>
      </bottom>
      <diagonal/>
    </border>
    <border>
      <left style="medium">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top/>
      <bottom/>
      <diagonal/>
    </border>
    <border>
      <left/>
      <right/>
      <top/>
      <bottom style="double">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diagonal/>
    </border>
    <border>
      <left style="medium">
        <color indexed="64"/>
      </left>
      <right style="thin">
        <color indexed="64"/>
      </right>
      <top/>
      <bottom/>
      <diagonal/>
    </border>
    <border>
      <left/>
      <right style="thin">
        <color indexed="64"/>
      </right>
      <top/>
      <bottom style="thin">
        <color indexed="64"/>
      </bottom>
      <diagonal/>
    </border>
  </borders>
  <cellStyleXfs count="8">
    <xf numFmtId="0" fontId="0" fillId="0" borderId="0"/>
    <xf numFmtId="0" fontId="3" fillId="0" borderId="0"/>
    <xf numFmtId="43" fontId="19" fillId="0" borderId="0" applyFont="0" applyFill="0" applyBorder="0" applyAlignment="0" applyProtection="0"/>
    <xf numFmtId="0" fontId="38" fillId="0" borderId="0" applyNumberFormat="0" applyFill="0" applyBorder="0" applyAlignment="0" applyProtection="0">
      <alignment vertical="top"/>
      <protection locked="0"/>
    </xf>
    <xf numFmtId="43" fontId="3" fillId="0" borderId="0" applyFont="0" applyFill="0" applyBorder="0" applyAlignment="0" applyProtection="0"/>
    <xf numFmtId="44" fontId="3" fillId="0" borderId="0" applyFont="0" applyFill="0" applyBorder="0" applyAlignment="0" applyProtection="0"/>
    <xf numFmtId="43" fontId="63" fillId="0" borderId="0" applyFont="0" applyFill="0" applyBorder="0" applyAlignment="0" applyProtection="0"/>
    <xf numFmtId="0" fontId="72" fillId="0" borderId="0" applyNumberFormat="0" applyFill="0" applyBorder="0" applyAlignment="0" applyProtection="0"/>
  </cellStyleXfs>
  <cellXfs count="825">
    <xf numFmtId="0" fontId="0" fillId="0" borderId="0" xfId="0"/>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2" fillId="0" borderId="0" xfId="0" applyFont="1"/>
    <xf numFmtId="0" fontId="0" fillId="0" borderId="0" xfId="0" applyAlignment="1">
      <alignment horizontal="left"/>
    </xf>
    <xf numFmtId="0" fontId="1" fillId="0" borderId="0" xfId="0" applyFont="1"/>
    <xf numFmtId="0" fontId="3" fillId="0" borderId="0" xfId="0" applyFont="1" applyAlignment="1">
      <alignment horizontal="left" indent="2"/>
    </xf>
    <xf numFmtId="0" fontId="0" fillId="0" borderId="0" xfId="0" applyAlignment="1">
      <alignment horizontal="left" indent="2"/>
    </xf>
    <xf numFmtId="0" fontId="4" fillId="0" borderId="0" xfId="0" applyFont="1" applyAlignment="1">
      <alignment horizontal="center" wrapText="1"/>
    </xf>
    <xf numFmtId="0" fontId="0" fillId="2" borderId="1" xfId="0" applyFill="1" applyBorder="1" applyAlignment="1">
      <alignment horizontal="left" wrapText="1"/>
    </xf>
    <xf numFmtId="0" fontId="0" fillId="0" borderId="0" xfId="0" applyAlignment="1">
      <alignment horizontal="left" wrapText="1"/>
    </xf>
    <xf numFmtId="0" fontId="5" fillId="0" borderId="0" xfId="0" applyFont="1"/>
    <xf numFmtId="0" fontId="4" fillId="0" borderId="0" xfId="0" applyFont="1" applyAlignment="1">
      <alignment horizontal="left"/>
    </xf>
    <xf numFmtId="0" fontId="4" fillId="0" borderId="0" xfId="0" applyFont="1" applyAlignment="1">
      <alignment horizontal="center"/>
    </xf>
    <xf numFmtId="0" fontId="1" fillId="4" borderId="1" xfId="0" applyFont="1" applyFill="1" applyBorder="1" applyAlignment="1">
      <alignment horizontal="center"/>
    </xf>
    <xf numFmtId="0" fontId="4" fillId="4" borderId="1" xfId="0" applyFont="1" applyFill="1" applyBorder="1" applyAlignment="1">
      <alignment horizontal="center" wrapText="1"/>
    </xf>
    <xf numFmtId="0" fontId="0" fillId="0" borderId="1" xfId="0" applyBorder="1"/>
    <xf numFmtId="0" fontId="0" fillId="0" borderId="1" xfId="0" applyBorder="1" applyAlignment="1">
      <alignment horizontal="center"/>
    </xf>
    <xf numFmtId="0" fontId="0" fillId="3" borderId="2" xfId="0" applyFill="1" applyBorder="1" applyAlignment="1">
      <alignment horizontal="center"/>
    </xf>
    <xf numFmtId="0" fontId="0" fillId="0" borderId="2" xfId="0" applyBorder="1" applyAlignment="1">
      <alignment horizontal="center"/>
    </xf>
    <xf numFmtId="0" fontId="1" fillId="0" borderId="1" xfId="0" applyFont="1" applyBorder="1" applyAlignment="1">
      <alignment horizontal="center"/>
    </xf>
    <xf numFmtId="0" fontId="9" fillId="0" borderId="1" xfId="0" applyFont="1" applyBorder="1" applyAlignment="1">
      <alignment horizontal="center"/>
    </xf>
    <xf numFmtId="0" fontId="3" fillId="0" borderId="1" xfId="0" applyFont="1" applyBorder="1" applyAlignment="1">
      <alignment horizontal="center"/>
    </xf>
    <xf numFmtId="0" fontId="3" fillId="4" borderId="1" xfId="0" applyFont="1" applyFill="1" applyBorder="1" applyAlignment="1">
      <alignment horizontal="center"/>
    </xf>
    <xf numFmtId="0" fontId="3" fillId="0" borderId="2" xfId="0" applyFont="1" applyBorder="1" applyAlignment="1">
      <alignment horizontal="center"/>
    </xf>
    <xf numFmtId="0" fontId="0" fillId="0" borderId="1" xfId="0" applyBorder="1" applyAlignment="1">
      <alignment horizontal="left" wrapText="1" indent="1"/>
    </xf>
    <xf numFmtId="0" fontId="4" fillId="4" borderId="1" xfId="0" applyFont="1" applyFill="1" applyBorder="1" applyAlignment="1">
      <alignment horizontal="center"/>
    </xf>
    <xf numFmtId="0" fontId="4" fillId="0" borderId="2" xfId="0" applyFont="1" applyBorder="1" applyAlignment="1">
      <alignment horizontal="center"/>
    </xf>
    <xf numFmtId="0" fontId="9" fillId="0" borderId="0" xfId="0" applyFont="1" applyAlignment="1">
      <alignment horizontal="center"/>
    </xf>
    <xf numFmtId="0" fontId="3" fillId="0" borderId="0" xfId="0" applyFont="1"/>
    <xf numFmtId="0" fontId="9" fillId="0" borderId="0" xfId="0" applyFont="1" applyAlignment="1">
      <alignment horizontal="left"/>
    </xf>
    <xf numFmtId="0" fontId="1" fillId="0" borderId="6" xfId="0" applyFont="1" applyBorder="1" applyAlignment="1">
      <alignment horizontal="center"/>
    </xf>
    <xf numFmtId="0" fontId="4" fillId="3" borderId="6" xfId="0" applyFont="1" applyFill="1" applyBorder="1" applyAlignment="1">
      <alignment horizontal="center"/>
    </xf>
    <xf numFmtId="0" fontId="4" fillId="0" borderId="6" xfId="0" applyFont="1" applyBorder="1" applyAlignment="1">
      <alignment horizontal="center"/>
    </xf>
    <xf numFmtId="0" fontId="4" fillId="0" borderId="1" xfId="0" applyFont="1" applyBorder="1"/>
    <xf numFmtId="0" fontId="9" fillId="0" borderId="5" xfId="0" applyFont="1" applyBorder="1" applyAlignment="1">
      <alignment horizontal="left"/>
    </xf>
    <xf numFmtId="0" fontId="3" fillId="0" borderId="7" xfId="0" applyFont="1" applyBorder="1" applyAlignment="1">
      <alignment horizontal="right"/>
    </xf>
    <xf numFmtId="0" fontId="3" fillId="0" borderId="8" xfId="0" applyFont="1" applyBorder="1" applyAlignment="1">
      <alignment horizontal="right"/>
    </xf>
    <xf numFmtId="0" fontId="0" fillId="0" borderId="0" xfId="0" applyAlignment="1">
      <alignment wrapText="1"/>
    </xf>
    <xf numFmtId="0" fontId="3" fillId="0" borderId="0" xfId="0" quotePrefix="1" applyFont="1" applyAlignment="1">
      <alignment horizontal="center"/>
    </xf>
    <xf numFmtId="0" fontId="0" fillId="0" borderId="9" xfId="0" applyBorder="1" applyAlignment="1">
      <alignment horizontal="right"/>
    </xf>
    <xf numFmtId="0" fontId="1" fillId="0" borderId="1" xfId="0" applyFont="1" applyBorder="1" applyAlignment="1">
      <alignment horizontal="left"/>
    </xf>
    <xf numFmtId="0" fontId="4" fillId="0" borderId="1" xfId="0" applyFont="1" applyBorder="1" applyAlignment="1">
      <alignment horizontal="center"/>
    </xf>
    <xf numFmtId="0" fontId="1" fillId="0" borderId="3" xfId="0" applyFont="1" applyBorder="1" applyAlignment="1">
      <alignment horizontal="center"/>
    </xf>
    <xf numFmtId="0" fontId="9" fillId="0" borderId="1" xfId="0" applyFont="1" applyBorder="1" applyAlignment="1">
      <alignment horizontal="left" indent="2"/>
    </xf>
    <xf numFmtId="0" fontId="3" fillId="0" borderId="1" xfId="0" applyFont="1" applyBorder="1" applyAlignment="1">
      <alignment horizontal="left" wrapText="1" indent="1"/>
    </xf>
    <xf numFmtId="0" fontId="3" fillId="0" borderId="1" xfId="0" applyFont="1" applyBorder="1" applyAlignment="1">
      <alignment horizontal="center" wrapText="1"/>
    </xf>
    <xf numFmtId="0" fontId="10" fillId="0" borderId="1" xfId="0" applyFont="1" applyBorder="1" applyAlignment="1">
      <alignment horizontal="center"/>
    </xf>
    <xf numFmtId="0" fontId="11" fillId="0" borderId="1" xfId="0" applyFont="1" applyBorder="1" applyAlignment="1">
      <alignment horizontal="center"/>
    </xf>
    <xf numFmtId="0" fontId="0" fillId="0" borderId="1" xfId="0" applyBorder="1" applyAlignment="1">
      <alignment horizontal="left" wrapText="1" indent="2"/>
    </xf>
    <xf numFmtId="0" fontId="3" fillId="0" borderId="1" xfId="0" applyFont="1" applyBorder="1" applyAlignment="1">
      <alignment horizontal="left" wrapText="1" indent="2"/>
    </xf>
    <xf numFmtId="0" fontId="3" fillId="0" borderId="1" xfId="0" quotePrefix="1" applyFont="1" applyBorder="1" applyAlignment="1">
      <alignment horizontal="center"/>
    </xf>
    <xf numFmtId="0" fontId="0" fillId="0" borderId="1" xfId="0" quotePrefix="1" applyBorder="1" applyAlignment="1">
      <alignment horizontal="center"/>
    </xf>
    <xf numFmtId="0" fontId="3" fillId="0" borderId="1" xfId="0" quotePrefix="1" applyFont="1" applyBorder="1" applyAlignment="1">
      <alignment horizontal="left" wrapText="1" indent="1"/>
    </xf>
    <xf numFmtId="0" fontId="3" fillId="0" borderId="1" xfId="0" applyFont="1" applyBorder="1" applyAlignment="1">
      <alignment horizontal="left" wrapText="1"/>
    </xf>
    <xf numFmtId="0" fontId="0" fillId="0" borderId="1" xfId="0" applyBorder="1" applyAlignment="1">
      <alignment horizontal="left"/>
    </xf>
    <xf numFmtId="0" fontId="3" fillId="0" borderId="1" xfId="0" applyFont="1" applyBorder="1" applyAlignment="1">
      <alignment horizontal="left" indent="1"/>
    </xf>
    <xf numFmtId="0" fontId="11" fillId="0" borderId="1" xfId="0" quotePrefix="1" applyFont="1" applyBorder="1" applyAlignment="1">
      <alignment horizontal="center"/>
    </xf>
    <xf numFmtId="0" fontId="3" fillId="4" borderId="1" xfId="0" applyFont="1" applyFill="1" applyBorder="1" applyAlignment="1">
      <alignment horizontal="left" wrapText="1"/>
    </xf>
    <xf numFmtId="0" fontId="1" fillId="0" borderId="3" xfId="0" applyFont="1" applyBorder="1" applyAlignment="1">
      <alignment horizontal="center" wrapText="1"/>
    </xf>
    <xf numFmtId="0" fontId="6" fillId="0" borderId="5" xfId="0" applyFont="1" applyBorder="1" applyAlignment="1">
      <alignment horizontal="center" wrapText="1"/>
    </xf>
    <xf numFmtId="0" fontId="4" fillId="0" borderId="5" xfId="0" applyFont="1" applyBorder="1" applyAlignment="1">
      <alignment horizontal="center" wrapText="1"/>
    </xf>
    <xf numFmtId="0" fontId="4" fillId="0" borderId="3" xfId="0" applyFont="1" applyBorder="1" applyAlignment="1">
      <alignment horizontal="center" wrapText="1"/>
    </xf>
    <xf numFmtId="0" fontId="8" fillId="3" borderId="4" xfId="0" applyFont="1" applyFill="1" applyBorder="1" applyAlignment="1">
      <alignment horizontal="center" wrapText="1"/>
    </xf>
    <xf numFmtId="0" fontId="6" fillId="5" borderId="5" xfId="0" applyFont="1" applyFill="1" applyBorder="1" applyAlignment="1">
      <alignment horizontal="center" wrapText="1"/>
    </xf>
    <xf numFmtId="0" fontId="7" fillId="0" borderId="5" xfId="0" applyFont="1" applyBorder="1" applyAlignment="1">
      <alignment horizontal="center" wrapText="1"/>
    </xf>
    <xf numFmtId="49" fontId="9" fillId="0" borderId="1" xfId="0" applyNumberFormat="1" applyFont="1" applyBorder="1" applyAlignment="1">
      <alignment horizontal="left" indent="1"/>
    </xf>
    <xf numFmtId="49" fontId="9" fillId="0" borderId="1" xfId="0" quotePrefix="1" applyNumberFormat="1" applyFont="1" applyBorder="1" applyAlignment="1">
      <alignment horizontal="left" indent="1"/>
    </xf>
    <xf numFmtId="49" fontId="9" fillId="0" borderId="1" xfId="0" quotePrefix="1" applyNumberFormat="1" applyFont="1" applyBorder="1" applyAlignment="1">
      <alignment horizontal="center"/>
    </xf>
    <xf numFmtId="49" fontId="9" fillId="0" borderId="1" xfId="0" applyNumberFormat="1" applyFont="1" applyBorder="1" applyAlignment="1">
      <alignment horizontal="left"/>
    </xf>
    <xf numFmtId="49" fontId="9" fillId="0" borderId="1" xfId="0" quotePrefix="1" applyNumberFormat="1" applyFont="1" applyBorder="1" applyAlignment="1">
      <alignment horizontal="left"/>
    </xf>
    <xf numFmtId="49" fontId="9" fillId="0" borderId="1" xfId="0" quotePrefix="1" applyNumberFormat="1" applyFont="1" applyBorder="1" applyAlignment="1">
      <alignment horizontal="left" indent="2"/>
    </xf>
    <xf numFmtId="49" fontId="9" fillId="0" borderId="1" xfId="0" applyNumberFormat="1" applyFont="1" applyBorder="1" applyAlignment="1">
      <alignment horizontal="center"/>
    </xf>
    <xf numFmtId="49" fontId="18" fillId="0" borderId="1" xfId="0" applyNumberFormat="1" applyFont="1" applyBorder="1" applyAlignment="1">
      <alignment horizontal="center"/>
    </xf>
    <xf numFmtId="0" fontId="4" fillId="0" borderId="1" xfId="0" applyFont="1" applyBorder="1" applyAlignment="1">
      <alignment horizontal="left"/>
    </xf>
    <xf numFmtId="0" fontId="4" fillId="4" borderId="1" xfId="0" applyFont="1" applyFill="1" applyBorder="1" applyAlignment="1">
      <alignment horizontal="left"/>
    </xf>
    <xf numFmtId="0" fontId="3" fillId="0" borderId="1" xfId="0" applyFont="1" applyBorder="1" applyAlignment="1">
      <alignment horizontal="left"/>
    </xf>
    <xf numFmtId="0" fontId="3" fillId="0" borderId="1" xfId="0" applyFont="1" applyBorder="1"/>
    <xf numFmtId="0" fontId="3" fillId="0" borderId="1" xfId="0" applyFont="1" applyBorder="1" applyAlignment="1">
      <alignment horizontal="left" indent="2"/>
    </xf>
    <xf numFmtId="49" fontId="3" fillId="0" borderId="1" xfId="0" applyNumberFormat="1" applyFont="1" applyBorder="1" applyAlignment="1">
      <alignment horizontal="center"/>
    </xf>
    <xf numFmtId="49" fontId="3" fillId="0" borderId="1" xfId="0" applyNumberFormat="1" applyFont="1" applyBorder="1" applyAlignment="1">
      <alignment horizontal="left" indent="1"/>
    </xf>
    <xf numFmtId="49" fontId="3" fillId="4" borderId="1" xfId="0" applyNumberFormat="1" applyFont="1" applyFill="1" applyBorder="1" applyAlignment="1">
      <alignment horizontal="center"/>
    </xf>
    <xf numFmtId="49" fontId="3" fillId="4" borderId="1" xfId="0" applyNumberFormat="1" applyFont="1" applyFill="1" applyBorder="1" applyAlignment="1">
      <alignment horizontal="left" indent="1"/>
    </xf>
    <xf numFmtId="49" fontId="3" fillId="4" borderId="1" xfId="0" applyNumberFormat="1" applyFont="1" applyFill="1" applyBorder="1" applyAlignment="1">
      <alignment horizontal="left"/>
    </xf>
    <xf numFmtId="49" fontId="3" fillId="4" borderId="1" xfId="0" quotePrefix="1" applyNumberFormat="1" applyFont="1" applyFill="1" applyBorder="1" applyAlignment="1">
      <alignment horizontal="left"/>
    </xf>
    <xf numFmtId="49" fontId="3" fillId="0" borderId="1" xfId="0" quotePrefix="1" applyNumberFormat="1" applyFont="1" applyBorder="1" applyAlignment="1">
      <alignment horizontal="left" indent="1"/>
    </xf>
    <xf numFmtId="49" fontId="3" fillId="4" borderId="1" xfId="0" quotePrefix="1" applyNumberFormat="1" applyFont="1" applyFill="1" applyBorder="1" applyAlignment="1">
      <alignment horizontal="left" indent="1"/>
    </xf>
    <xf numFmtId="49" fontId="4" fillId="4" borderId="1" xfId="0" quotePrefix="1" applyNumberFormat="1" applyFont="1" applyFill="1" applyBorder="1" applyAlignment="1">
      <alignment horizontal="left" indent="1"/>
    </xf>
    <xf numFmtId="49" fontId="3" fillId="4" borderId="1" xfId="0" quotePrefix="1" applyNumberFormat="1" applyFont="1" applyFill="1" applyBorder="1" applyAlignment="1">
      <alignment horizontal="center"/>
    </xf>
    <xf numFmtId="49" fontId="3" fillId="0" borderId="1" xfId="0" quotePrefix="1" applyNumberFormat="1" applyFont="1" applyBorder="1" applyAlignment="1">
      <alignment horizontal="center"/>
    </xf>
    <xf numFmtId="49" fontId="3" fillId="0" borderId="1" xfId="0" applyNumberFormat="1" applyFont="1" applyBorder="1" applyAlignment="1">
      <alignment horizontal="left"/>
    </xf>
    <xf numFmtId="49" fontId="3" fillId="0" borderId="1" xfId="0" quotePrefix="1" applyNumberFormat="1" applyFont="1" applyBorder="1" applyAlignment="1">
      <alignment horizontal="left"/>
    </xf>
    <xf numFmtId="49" fontId="3" fillId="4" borderId="1" xfId="0" applyNumberFormat="1" applyFont="1" applyFill="1" applyBorder="1"/>
    <xf numFmtId="0" fontId="3" fillId="4" borderId="1" xfId="0" applyFont="1" applyFill="1" applyBorder="1"/>
    <xf numFmtId="49" fontId="3" fillId="0" borderId="1" xfId="0" quotePrefix="1" applyNumberFormat="1" applyFont="1" applyBorder="1" applyAlignment="1">
      <alignment horizontal="left" indent="2"/>
    </xf>
    <xf numFmtId="0" fontId="3" fillId="0" borderId="0" xfId="0" applyFont="1" applyAlignment="1">
      <alignment horizontal="center"/>
    </xf>
    <xf numFmtId="0" fontId="3" fillId="3" borderId="2" xfId="0" applyFont="1" applyFill="1" applyBorder="1" applyAlignment="1">
      <alignment horizontal="center"/>
    </xf>
    <xf numFmtId="0" fontId="3" fillId="0" borderId="1" xfId="0" quotePrefix="1" applyFont="1" applyBorder="1" applyAlignment="1">
      <alignment horizontal="left" wrapText="1"/>
    </xf>
    <xf numFmtId="0" fontId="3" fillId="4" borderId="1" xfId="0" applyFont="1" applyFill="1" applyBorder="1" applyAlignment="1">
      <alignment wrapText="1"/>
    </xf>
    <xf numFmtId="0" fontId="3" fillId="0" borderId="0" xfId="0" applyFont="1" applyAlignment="1">
      <alignment horizontal="left" wrapText="1"/>
    </xf>
    <xf numFmtId="0" fontId="3" fillId="0" borderId="5" xfId="0" applyFont="1" applyBorder="1" applyAlignment="1">
      <alignment horizontal="left" wrapText="1"/>
    </xf>
    <xf numFmtId="0" fontId="3" fillId="0" borderId="7" xfId="0" applyFont="1" applyBorder="1" applyAlignment="1">
      <alignment horizontal="right" wrapText="1"/>
    </xf>
    <xf numFmtId="0" fontId="3" fillId="0" borderId="8" xfId="0" applyFont="1" applyBorder="1" applyAlignment="1">
      <alignment horizontal="right" wrapText="1"/>
    </xf>
    <xf numFmtId="0" fontId="0" fillId="0" borderId="9" xfId="0" applyBorder="1" applyAlignment="1">
      <alignment horizontal="right" wrapText="1"/>
    </xf>
    <xf numFmtId="0" fontId="0" fillId="6" borderId="1" xfId="0" applyFill="1" applyBorder="1" applyAlignment="1">
      <alignment horizontal="center"/>
    </xf>
    <xf numFmtId="0" fontId="1" fillId="6" borderId="1" xfId="0" applyFont="1" applyFill="1" applyBorder="1" applyAlignment="1">
      <alignment horizontal="center"/>
    </xf>
    <xf numFmtId="0" fontId="1" fillId="6" borderId="1" xfId="0" applyFont="1" applyFill="1" applyBorder="1" applyAlignment="1">
      <alignment horizontal="left" wrapText="1"/>
    </xf>
    <xf numFmtId="0" fontId="1" fillId="6" borderId="1" xfId="0" applyFont="1" applyFill="1" applyBorder="1" applyAlignment="1">
      <alignment horizontal="center" wrapText="1"/>
    </xf>
    <xf numFmtId="49" fontId="6" fillId="6" borderId="1" xfId="0" applyNumberFormat="1" applyFont="1" applyFill="1" applyBorder="1" applyAlignment="1">
      <alignment horizontal="center" wrapText="1"/>
    </xf>
    <xf numFmtId="0" fontId="6" fillId="6" borderId="1" xfId="0" applyFont="1" applyFill="1" applyBorder="1" applyAlignment="1">
      <alignment horizontal="center" wrapText="1"/>
    </xf>
    <xf numFmtId="0" fontId="4" fillId="6" borderId="1" xfId="0" applyFont="1" applyFill="1" applyBorder="1" applyAlignment="1">
      <alignment horizontal="center"/>
    </xf>
    <xf numFmtId="0" fontId="7" fillId="6" borderId="1" xfId="0" applyFont="1" applyFill="1" applyBorder="1" applyAlignment="1">
      <alignment horizontal="center" wrapText="1"/>
    </xf>
    <xf numFmtId="0" fontId="4" fillId="6" borderId="1" xfId="0" applyFont="1" applyFill="1" applyBorder="1" applyAlignment="1">
      <alignment horizontal="center" wrapText="1"/>
    </xf>
    <xf numFmtId="0" fontId="8" fillId="6" borderId="1" xfId="0" applyFont="1" applyFill="1" applyBorder="1" applyAlignment="1">
      <alignment horizontal="center" wrapText="1"/>
    </xf>
    <xf numFmtId="0" fontId="0" fillId="6" borderId="0" xfId="0" applyFill="1"/>
    <xf numFmtId="0" fontId="1" fillId="6" borderId="1" xfId="0" applyFont="1" applyFill="1" applyBorder="1" applyAlignment="1">
      <alignment horizontal="left"/>
    </xf>
    <xf numFmtId="49" fontId="9" fillId="6" borderId="1" xfId="0" applyNumberFormat="1" applyFont="1" applyFill="1" applyBorder="1" applyAlignment="1">
      <alignment horizontal="center"/>
    </xf>
    <xf numFmtId="49" fontId="9" fillId="6" borderId="1" xfId="0" applyNumberFormat="1" applyFont="1" applyFill="1" applyBorder="1" applyAlignment="1">
      <alignment horizontal="left" indent="1"/>
    </xf>
    <xf numFmtId="0" fontId="3" fillId="6" borderId="1" xfId="0" applyFont="1" applyFill="1" applyBorder="1" applyAlignment="1">
      <alignment horizontal="left" wrapText="1" indent="1"/>
    </xf>
    <xf numFmtId="0" fontId="9" fillId="6" borderId="1" xfId="0" applyFont="1" applyFill="1" applyBorder="1" applyAlignment="1">
      <alignment horizontal="center"/>
    </xf>
    <xf numFmtId="49" fontId="9" fillId="6" borderId="1" xfId="0" applyNumberFormat="1" applyFont="1" applyFill="1" applyBorder="1" applyAlignment="1">
      <alignment horizontal="left"/>
    </xf>
    <xf numFmtId="0" fontId="3" fillId="6" borderId="1" xfId="0" applyFont="1" applyFill="1" applyBorder="1" applyAlignment="1">
      <alignment horizontal="center"/>
    </xf>
    <xf numFmtId="49" fontId="9" fillId="6" borderId="1" xfId="0" quotePrefix="1" applyNumberFormat="1" applyFont="1" applyFill="1" applyBorder="1" applyAlignment="1">
      <alignment horizontal="left"/>
    </xf>
    <xf numFmtId="0" fontId="0" fillId="6" borderId="1" xfId="0" applyFill="1" applyBorder="1" applyAlignment="1">
      <alignment horizontal="left" wrapText="1"/>
    </xf>
    <xf numFmtId="49" fontId="9" fillId="6" borderId="1" xfId="0" quotePrefix="1" applyNumberFormat="1" applyFont="1" applyFill="1" applyBorder="1" applyAlignment="1">
      <alignment horizontal="left" indent="1"/>
    </xf>
    <xf numFmtId="49" fontId="1" fillId="6" borderId="1" xfId="0" quotePrefix="1" applyNumberFormat="1" applyFont="1" applyFill="1" applyBorder="1" applyAlignment="1">
      <alignment horizontal="left" indent="1"/>
    </xf>
    <xf numFmtId="0" fontId="0" fillId="6" borderId="1" xfId="0" applyFill="1" applyBorder="1" applyAlignment="1">
      <alignment horizontal="left" wrapText="1" indent="1"/>
    </xf>
    <xf numFmtId="0" fontId="3" fillId="6" borderId="1" xfId="0" applyFont="1" applyFill="1" applyBorder="1" applyAlignment="1">
      <alignment horizontal="left" wrapText="1"/>
    </xf>
    <xf numFmtId="0" fontId="0" fillId="6" borderId="1" xfId="0" applyFill="1" applyBorder="1" applyAlignment="1">
      <alignment horizontal="left" wrapText="1" indent="2"/>
    </xf>
    <xf numFmtId="49" fontId="0" fillId="6" borderId="1" xfId="0" applyNumberFormat="1" applyFill="1" applyBorder="1"/>
    <xf numFmtId="0" fontId="0" fillId="6" borderId="1" xfId="0" applyFill="1" applyBorder="1"/>
    <xf numFmtId="49" fontId="0" fillId="6" borderId="1" xfId="0" applyNumberFormat="1" applyFill="1" applyBorder="1" applyAlignment="1">
      <alignment horizontal="left" indent="1"/>
    </xf>
    <xf numFmtId="0" fontId="1" fillId="4" borderId="2" xfId="0" applyFont="1" applyFill="1" applyBorder="1" applyAlignment="1">
      <alignment horizontal="center"/>
    </xf>
    <xf numFmtId="0" fontId="4" fillId="4" borderId="2" xfId="0" applyFont="1" applyFill="1" applyBorder="1" applyAlignment="1">
      <alignment horizontal="left" wrapText="1"/>
    </xf>
    <xf numFmtId="0" fontId="4" fillId="4" borderId="2" xfId="0" applyFont="1" applyFill="1" applyBorder="1" applyAlignment="1">
      <alignment horizontal="center" wrapText="1"/>
    </xf>
    <xf numFmtId="0" fontId="4" fillId="4" borderId="2" xfId="0" applyFont="1" applyFill="1" applyBorder="1" applyAlignment="1">
      <alignment horizontal="center"/>
    </xf>
    <xf numFmtId="49" fontId="4" fillId="4" borderId="2" xfId="0" applyNumberFormat="1" applyFont="1" applyFill="1" applyBorder="1" applyAlignment="1">
      <alignment horizontal="center" wrapText="1"/>
    </xf>
    <xf numFmtId="0" fontId="8" fillId="0" borderId="1" xfId="0" applyFont="1" applyBorder="1" applyAlignment="1">
      <alignment horizontal="center" wrapText="1"/>
    </xf>
    <xf numFmtId="0" fontId="6" fillId="0" borderId="1" xfId="0" applyFont="1" applyBorder="1" applyAlignment="1">
      <alignment horizontal="center" wrapText="1"/>
    </xf>
    <xf numFmtId="0" fontId="7" fillId="0" borderId="1" xfId="0" applyFont="1" applyBorder="1" applyAlignment="1">
      <alignment horizontal="center" wrapText="1"/>
    </xf>
    <xf numFmtId="0" fontId="4" fillId="0" borderId="1" xfId="0" applyFont="1" applyBorder="1" applyAlignment="1">
      <alignment horizontal="center" wrapText="1"/>
    </xf>
    <xf numFmtId="0" fontId="0" fillId="7" borderId="0" xfId="0" applyFill="1"/>
    <xf numFmtId="0" fontId="6" fillId="7" borderId="1" xfId="0" applyFont="1" applyFill="1" applyBorder="1" applyAlignment="1">
      <alignment horizontal="center" wrapText="1"/>
    </xf>
    <xf numFmtId="0" fontId="4" fillId="7" borderId="2" xfId="0" applyFont="1" applyFill="1" applyBorder="1" applyAlignment="1">
      <alignment horizontal="center" wrapText="1"/>
    </xf>
    <xf numFmtId="0" fontId="3" fillId="7" borderId="1" xfId="0" applyFont="1" applyFill="1" applyBorder="1" applyAlignment="1">
      <alignment horizontal="center"/>
    </xf>
    <xf numFmtId="0" fontId="0" fillId="7" borderId="0" xfId="0" applyFill="1" applyAlignment="1">
      <alignment horizontal="center"/>
    </xf>
    <xf numFmtId="0" fontId="0" fillId="7" borderId="0" xfId="0" applyFill="1" applyAlignment="1">
      <alignment wrapText="1"/>
    </xf>
    <xf numFmtId="14" fontId="17" fillId="7" borderId="1" xfId="0" applyNumberFormat="1" applyFont="1" applyFill="1" applyBorder="1"/>
    <xf numFmtId="0" fontId="4" fillId="8" borderId="2" xfId="0" applyFont="1" applyFill="1" applyBorder="1" applyAlignment="1">
      <alignment horizontal="center" wrapText="1"/>
    </xf>
    <xf numFmtId="0" fontId="3" fillId="8" borderId="1" xfId="0" applyFont="1" applyFill="1" applyBorder="1" applyAlignment="1">
      <alignment horizontal="center" wrapText="1"/>
    </xf>
    <xf numFmtId="0" fontId="3" fillId="8" borderId="1" xfId="0" quotePrefix="1" applyFont="1" applyFill="1" applyBorder="1" applyAlignment="1">
      <alignment horizontal="center" wrapText="1"/>
    </xf>
    <xf numFmtId="0" fontId="0" fillId="0" borderId="2" xfId="0" applyBorder="1"/>
    <xf numFmtId="0" fontId="4" fillId="3" borderId="2" xfId="0" applyFont="1" applyFill="1" applyBorder="1" applyAlignment="1">
      <alignment horizontal="center"/>
    </xf>
    <xf numFmtId="0" fontId="3" fillId="9" borderId="1" xfId="0" applyFont="1" applyFill="1" applyBorder="1" applyAlignment="1">
      <alignment horizontal="center"/>
    </xf>
    <xf numFmtId="0" fontId="3" fillId="0" borderId="10" xfId="0" applyFont="1" applyBorder="1" applyAlignment="1">
      <alignment horizontal="left" wrapText="1"/>
    </xf>
    <xf numFmtId="0" fontId="3" fillId="0" borderId="11" xfId="0" applyFont="1" applyBorder="1" applyAlignment="1">
      <alignment horizontal="center"/>
    </xf>
    <xf numFmtId="0" fontId="4" fillId="0" borderId="11" xfId="0" applyFont="1" applyBorder="1" applyAlignment="1">
      <alignment horizontal="center"/>
    </xf>
    <xf numFmtId="0" fontId="3" fillId="0" borderId="5" xfId="0" applyFont="1" applyBorder="1" applyAlignment="1">
      <alignment horizontal="center"/>
    </xf>
    <xf numFmtId="0" fontId="3" fillId="9" borderId="12" xfId="0" applyFont="1" applyFill="1" applyBorder="1" applyAlignment="1">
      <alignment horizontal="center"/>
    </xf>
    <xf numFmtId="0" fontId="3" fillId="9" borderId="13" xfId="0" applyFont="1" applyFill="1" applyBorder="1" applyAlignment="1">
      <alignment horizontal="center"/>
    </xf>
    <xf numFmtId="0" fontId="3" fillId="9" borderId="14" xfId="0" applyFont="1" applyFill="1" applyBorder="1" applyAlignment="1">
      <alignment horizontal="center"/>
    </xf>
    <xf numFmtId="0" fontId="3" fillId="0" borderId="10" xfId="0" quotePrefix="1" applyFont="1" applyBorder="1" applyAlignment="1">
      <alignment horizontal="left" wrapText="1"/>
    </xf>
    <xf numFmtId="0" fontId="3" fillId="4" borderId="2" xfId="0" applyFont="1" applyFill="1" applyBorder="1" applyAlignment="1">
      <alignment horizontal="center"/>
    </xf>
    <xf numFmtId="0" fontId="3" fillId="0" borderId="11" xfId="0" applyFont="1" applyBorder="1"/>
    <xf numFmtId="0" fontId="3" fillId="0" borderId="13" xfId="0" applyFont="1" applyBorder="1" applyAlignment="1">
      <alignment horizontal="center"/>
    </xf>
    <xf numFmtId="0" fontId="3" fillId="4" borderId="5" xfId="0" applyFont="1" applyFill="1" applyBorder="1" applyAlignment="1">
      <alignment horizontal="center"/>
    </xf>
    <xf numFmtId="0" fontId="3" fillId="8" borderId="1" xfId="0" applyFont="1" applyFill="1" applyBorder="1" applyAlignment="1">
      <alignment horizontal="center"/>
    </xf>
    <xf numFmtId="0" fontId="4" fillId="0" borderId="17" xfId="0" applyFont="1" applyBorder="1" applyAlignment="1">
      <alignment horizontal="center"/>
    </xf>
    <xf numFmtId="0" fontId="4" fillId="0" borderId="1" xfId="0" applyFont="1" applyBorder="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2" fillId="0" borderId="0" xfId="0" applyFont="1" applyAlignment="1">
      <alignment horizontal="center" vertical="center" wrapText="1"/>
    </xf>
    <xf numFmtId="0" fontId="20" fillId="0" borderId="0" xfId="0" applyFont="1" applyAlignment="1">
      <alignment horizontal="center" wrapText="1"/>
    </xf>
    <xf numFmtId="0" fontId="1" fillId="0" borderId="0" xfId="0" applyFont="1" applyAlignment="1">
      <alignment horizontal="center" wrapText="1"/>
    </xf>
    <xf numFmtId="0" fontId="1" fillId="0" borderId="0" xfId="0" applyFont="1" applyAlignment="1">
      <alignment horizontal="center" textRotation="90" wrapText="1"/>
    </xf>
    <xf numFmtId="0" fontId="21" fillId="0" borderId="0" xfId="0" applyFont="1" applyAlignment="1">
      <alignment horizontal="right" vertical="center" wrapText="1"/>
    </xf>
    <xf numFmtId="3" fontId="0" fillId="0" borderId="0" xfId="0" applyNumberFormat="1" applyAlignment="1">
      <alignment horizontal="center"/>
    </xf>
    <xf numFmtId="0" fontId="22" fillId="0" borderId="0" xfId="0" applyFont="1" applyAlignment="1">
      <alignment horizontal="center" wrapText="1"/>
    </xf>
    <xf numFmtId="0" fontId="2" fillId="0" borderId="0" xfId="1" applyFont="1" applyAlignment="1">
      <alignment horizontal="center" vertical="top" wrapText="1"/>
    </xf>
    <xf numFmtId="0" fontId="23" fillId="0" borderId="0" xfId="0" applyFont="1" applyAlignment="1">
      <alignment horizontal="right" vertical="center" wrapText="1"/>
    </xf>
    <xf numFmtId="0" fontId="22" fillId="0" borderId="18" xfId="0" applyFont="1" applyBorder="1" applyAlignment="1">
      <alignment horizontal="center" wrapText="1"/>
    </xf>
    <xf numFmtId="0" fontId="24" fillId="0" borderId="0" xfId="1" applyFont="1" applyAlignment="1">
      <alignment horizontal="center" vertical="center" wrapText="1"/>
    </xf>
    <xf numFmtId="0" fontId="11" fillId="0" borderId="18" xfId="0" applyFont="1" applyBorder="1" applyAlignment="1">
      <alignment horizontal="center"/>
    </xf>
    <xf numFmtId="0" fontId="19" fillId="0" borderId="0" xfId="0" applyFont="1" applyAlignment="1">
      <alignment horizontal="center" wrapText="1"/>
    </xf>
    <xf numFmtId="0" fontId="25" fillId="0" borderId="0" xfId="0" applyFont="1" applyAlignment="1">
      <alignment horizontal="center" wrapText="1"/>
    </xf>
    <xf numFmtId="0" fontId="2" fillId="0" borderId="0" xfId="0" applyFont="1" applyAlignment="1">
      <alignment horizontal="left" wrapText="1"/>
    </xf>
    <xf numFmtId="0" fontId="26" fillId="0" borderId="0" xfId="0" applyFont="1" applyAlignment="1">
      <alignment horizontal="left"/>
    </xf>
    <xf numFmtId="0" fontId="0" fillId="0" borderId="0" xfId="0" applyAlignment="1">
      <alignment horizontal="center" wrapText="1"/>
    </xf>
    <xf numFmtId="0" fontId="10" fillId="0" borderId="0" xfId="0" applyFont="1" applyAlignment="1">
      <alignment horizontal="center" vertical="center"/>
    </xf>
    <xf numFmtId="0" fontId="0" fillId="10" borderId="0" xfId="0" applyFill="1" applyAlignment="1">
      <alignment wrapText="1"/>
    </xf>
    <xf numFmtId="0" fontId="4" fillId="11" borderId="1" xfId="0" applyFont="1" applyFill="1" applyBorder="1" applyAlignment="1">
      <alignment horizontal="center" wrapText="1"/>
    </xf>
    <xf numFmtId="0" fontId="0" fillId="0" borderId="0" xfId="0" quotePrefix="1" applyAlignment="1">
      <alignment horizontal="center"/>
    </xf>
    <xf numFmtId="0" fontId="0" fillId="12" borderId="0" xfId="0" applyFill="1" applyAlignment="1">
      <alignment horizontal="center"/>
    </xf>
    <xf numFmtId="0" fontId="27" fillId="0" borderId="0" xfId="0" applyFont="1" applyAlignment="1">
      <alignment horizontal="center"/>
    </xf>
    <xf numFmtId="0" fontId="4" fillId="0" borderId="15" xfId="0" applyFont="1" applyBorder="1" applyAlignment="1">
      <alignment wrapText="1"/>
    </xf>
    <xf numFmtId="0" fontId="0" fillId="13" borderId="8" xfId="0" applyFill="1" applyBorder="1" applyAlignment="1">
      <alignment horizontal="center"/>
    </xf>
    <xf numFmtId="0" fontId="28" fillId="14" borderId="1" xfId="0" applyFont="1" applyFill="1" applyBorder="1" applyAlignment="1">
      <alignment horizontal="center"/>
    </xf>
    <xf numFmtId="0" fontId="28" fillId="7" borderId="1" xfId="0" applyFont="1" applyFill="1" applyBorder="1" applyAlignment="1">
      <alignment horizontal="center"/>
    </xf>
    <xf numFmtId="0" fontId="0" fillId="15" borderId="1" xfId="0" applyFill="1" applyBorder="1" applyAlignment="1">
      <alignment horizontal="center"/>
    </xf>
    <xf numFmtId="0" fontId="29" fillId="0" borderId="0" xfId="0" applyFont="1" applyAlignment="1">
      <alignment horizontal="center"/>
    </xf>
    <xf numFmtId="0" fontId="0" fillId="13" borderId="7" xfId="0" applyFill="1" applyBorder="1" applyAlignment="1">
      <alignment horizontal="center"/>
    </xf>
    <xf numFmtId="0" fontId="4" fillId="0" borderId="0" xfId="0" applyFont="1" applyAlignment="1">
      <alignment wrapText="1"/>
    </xf>
    <xf numFmtId="0" fontId="0" fillId="12" borderId="1" xfId="0" applyFill="1" applyBorder="1" applyAlignment="1">
      <alignment horizontal="center"/>
    </xf>
    <xf numFmtId="0" fontId="3" fillId="0" borderId="0" xfId="0" applyFont="1" applyAlignment="1">
      <alignment horizontal="right" wrapText="1"/>
    </xf>
    <xf numFmtId="0" fontId="0" fillId="0" borderId="0" xfId="0" quotePrefix="1" applyAlignment="1">
      <alignment horizontal="center" wrapText="1"/>
    </xf>
    <xf numFmtId="0" fontId="0" fillId="0" borderId="0" xfId="0" applyAlignment="1">
      <alignment horizontal="right" wrapText="1"/>
    </xf>
    <xf numFmtId="0" fontId="2" fillId="12" borderId="1" xfId="0" applyFont="1" applyFill="1" applyBorder="1" applyAlignment="1">
      <alignment horizontal="center"/>
    </xf>
    <xf numFmtId="0" fontId="3" fillId="0" borderId="0" xfId="0" applyFont="1" applyAlignment="1">
      <alignment horizontal="right"/>
    </xf>
    <xf numFmtId="0" fontId="10" fillId="0" borderId="0" xfId="0" applyFont="1" applyAlignment="1">
      <alignment horizontal="center"/>
    </xf>
    <xf numFmtId="0" fontId="34" fillId="0" borderId="0" xfId="1" applyFont="1"/>
    <xf numFmtId="0" fontId="34" fillId="0" borderId="0" xfId="1" applyFont="1" applyAlignment="1">
      <alignment horizontal="center"/>
    </xf>
    <xf numFmtId="0" fontId="34" fillId="0" borderId="0" xfId="1" applyFont="1" applyAlignment="1">
      <alignment horizontal="left"/>
    </xf>
    <xf numFmtId="0" fontId="34" fillId="0" borderId="22" xfId="1" applyFont="1" applyBorder="1"/>
    <xf numFmtId="0" fontId="34" fillId="16" borderId="1" xfId="1" applyFont="1" applyFill="1" applyBorder="1" applyAlignment="1">
      <alignment horizontal="center"/>
    </xf>
    <xf numFmtId="0" fontId="34" fillId="0" borderId="1" xfId="1" applyFont="1" applyBorder="1" applyAlignment="1">
      <alignment horizontal="center"/>
    </xf>
    <xf numFmtId="0" fontId="1" fillId="0" borderId="10" xfId="0" applyFont="1" applyBorder="1" applyAlignment="1">
      <alignment horizontal="left" vertical="center" wrapText="1"/>
    </xf>
    <xf numFmtId="0" fontId="34" fillId="0" borderId="5" xfId="1" applyFont="1" applyBorder="1" applyAlignment="1">
      <alignment horizontal="center"/>
    </xf>
    <xf numFmtId="0" fontId="34" fillId="17" borderId="5" xfId="1" applyFont="1" applyFill="1" applyBorder="1" applyAlignment="1">
      <alignment horizontal="center"/>
    </xf>
    <xf numFmtId="0" fontId="35" fillId="0" borderId="0" xfId="0" applyFont="1" applyAlignment="1">
      <alignment horizontal="center" vertical="center" wrapText="1"/>
    </xf>
    <xf numFmtId="0" fontId="34" fillId="17" borderId="1" xfId="1" applyFont="1" applyFill="1" applyBorder="1" applyAlignment="1">
      <alignment horizontal="center"/>
    </xf>
    <xf numFmtId="0" fontId="34" fillId="0" borderId="0" xfId="0" applyFont="1" applyAlignment="1">
      <alignment horizontal="center" vertical="center" wrapText="1"/>
    </xf>
    <xf numFmtId="0" fontId="1" fillId="0" borderId="1" xfId="1" applyFont="1" applyBorder="1" applyAlignment="1">
      <alignment horizontal="center" vertical="center" wrapText="1"/>
    </xf>
    <xf numFmtId="0" fontId="1" fillId="17" borderId="1" xfId="1" applyFont="1" applyFill="1" applyBorder="1" applyAlignment="1">
      <alignment horizontal="center" vertical="center" wrapText="1"/>
    </xf>
    <xf numFmtId="0" fontId="1" fillId="0" borderId="1" xfId="1" applyFont="1" applyBorder="1" applyAlignment="1">
      <alignment horizontal="center" vertical="center"/>
    </xf>
    <xf numFmtId="0" fontId="36" fillId="0" borderId="0" xfId="0" applyFont="1" applyAlignment="1">
      <alignment horizontal="center" vertical="center" wrapText="1"/>
    </xf>
    <xf numFmtId="0" fontId="17" fillId="0" borderId="1" xfId="0" applyFont="1" applyBorder="1" applyAlignment="1">
      <alignment horizontal="center"/>
    </xf>
    <xf numFmtId="0" fontId="0" fillId="0" borderId="10" xfId="0" applyBorder="1" applyAlignment="1">
      <alignment horizontal="center"/>
    </xf>
    <xf numFmtId="0" fontId="0" fillId="7" borderId="1" xfId="0" applyFill="1" applyBorder="1" applyAlignment="1">
      <alignment horizontal="center"/>
    </xf>
    <xf numFmtId="0" fontId="0" fillId="7" borderId="1" xfId="0" applyFill="1" applyBorder="1"/>
    <xf numFmtId="0" fontId="4" fillId="0" borderId="15" xfId="0" applyFont="1" applyBorder="1" applyAlignment="1">
      <alignment horizontal="center"/>
    </xf>
    <xf numFmtId="0" fontId="0" fillId="4" borderId="1" xfId="0" applyFill="1" applyBorder="1" applyAlignment="1">
      <alignment horizontal="center"/>
    </xf>
    <xf numFmtId="0" fontId="0" fillId="4" borderId="10" xfId="0" applyFill="1" applyBorder="1" applyAlignment="1">
      <alignment horizontal="center"/>
    </xf>
    <xf numFmtId="0" fontId="1" fillId="10" borderId="0" xfId="0" applyFont="1" applyFill="1" applyAlignment="1">
      <alignment horizontal="center" vertical="center" wrapText="1"/>
    </xf>
    <xf numFmtId="14" fontId="1" fillId="0" borderId="1"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14" fontId="9" fillId="10" borderId="1" xfId="0" applyNumberFormat="1" applyFont="1" applyFill="1" applyBorder="1" applyAlignment="1">
      <alignment horizontal="center" vertical="center" wrapText="1"/>
    </xf>
    <xf numFmtId="0" fontId="9" fillId="10" borderId="0" xfId="0" applyFont="1" applyFill="1" applyAlignment="1">
      <alignment horizontal="center" vertical="center"/>
    </xf>
    <xf numFmtId="0" fontId="0" fillId="10" borderId="1" xfId="0" applyFill="1" applyBorder="1"/>
    <xf numFmtId="0" fontId="4" fillId="10" borderId="1" xfId="0" applyFont="1" applyFill="1" applyBorder="1" applyAlignment="1">
      <alignment horizontal="center"/>
    </xf>
    <xf numFmtId="0" fontId="0" fillId="10" borderId="1" xfId="0" applyFill="1" applyBorder="1" applyAlignment="1">
      <alignment wrapText="1"/>
    </xf>
    <xf numFmtId="0" fontId="18" fillId="10" borderId="1" xfId="0" applyFont="1" applyFill="1" applyBorder="1" applyAlignment="1">
      <alignment horizontal="center" vertical="center"/>
    </xf>
    <xf numFmtId="0" fontId="0" fillId="10" borderId="0" xfId="0" applyFill="1"/>
    <xf numFmtId="0" fontId="0" fillId="0" borderId="1" xfId="0" applyBorder="1" applyAlignment="1">
      <alignment wrapText="1"/>
    </xf>
    <xf numFmtId="0" fontId="18" fillId="10" borderId="1" xfId="0" quotePrefix="1" applyFont="1" applyFill="1" applyBorder="1" applyAlignment="1">
      <alignment horizontal="center" vertical="center"/>
    </xf>
    <xf numFmtId="0" fontId="9" fillId="10" borderId="1" xfId="0" applyFont="1" applyFill="1" applyBorder="1" applyAlignment="1">
      <alignment horizontal="center" vertical="center"/>
    </xf>
    <xf numFmtId="0" fontId="1" fillId="0" borderId="23" xfId="0" applyFont="1" applyBorder="1" applyAlignment="1">
      <alignment horizontal="left" vertical="center" wrapText="1"/>
    </xf>
    <xf numFmtId="0" fontId="8"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10" borderId="22" xfId="0" applyFill="1" applyBorder="1"/>
    <xf numFmtId="0" fontId="4" fillId="0" borderId="0" xfId="0" applyFont="1"/>
    <xf numFmtId="164" fontId="4" fillId="0" borderId="0" xfId="2" applyNumberFormat="1" applyFont="1" applyAlignment="1">
      <alignment horizontal="center"/>
    </xf>
    <xf numFmtId="164" fontId="4" fillId="0" borderId="0" xfId="2" applyNumberFormat="1" applyFont="1" applyBorder="1" applyAlignment="1">
      <alignment horizontal="center"/>
    </xf>
    <xf numFmtId="164" fontId="0" fillId="0" borderId="0" xfId="2" applyNumberFormat="1" applyFont="1" applyAlignment="1">
      <alignment horizontal="left" wrapText="1" indent="1"/>
    </xf>
    <xf numFmtId="0" fontId="0" fillId="0" borderId="21" xfId="0" applyBorder="1" applyAlignment="1">
      <alignment wrapText="1"/>
    </xf>
    <xf numFmtId="164" fontId="0" fillId="0" borderId="0" xfId="2" applyNumberFormat="1" applyFont="1" applyAlignment="1">
      <alignment wrapText="1"/>
    </xf>
    <xf numFmtId="0" fontId="0" fillId="0" borderId="21" xfId="0" applyBorder="1"/>
    <xf numFmtId="14" fontId="9" fillId="0" borderId="17" xfId="0" applyNumberFormat="1" applyFont="1" applyBorder="1" applyAlignment="1">
      <alignment horizontal="center" vertical="center" wrapText="1"/>
    </xf>
    <xf numFmtId="0" fontId="34" fillId="0" borderId="1" xfId="0" applyFont="1" applyBorder="1" applyAlignment="1">
      <alignment horizontal="center" vertical="center"/>
    </xf>
    <xf numFmtId="0" fontId="2" fillId="0" borderId="1" xfId="0" applyFont="1" applyBorder="1" applyAlignment="1">
      <alignment horizontal="center"/>
    </xf>
    <xf numFmtId="0" fontId="34" fillId="0" borderId="1" xfId="0" applyFont="1" applyBorder="1"/>
    <xf numFmtId="0" fontId="34" fillId="10" borderId="0" xfId="0" applyFont="1" applyFill="1"/>
    <xf numFmtId="0" fontId="34" fillId="0" borderId="1" xfId="0" applyFont="1" applyBorder="1" applyAlignment="1">
      <alignment horizontal="center" wrapText="1"/>
    </xf>
    <xf numFmtId="0" fontId="34" fillId="0" borderId="1" xfId="0" applyFont="1" applyBorder="1" applyAlignment="1">
      <alignment wrapText="1"/>
    </xf>
    <xf numFmtId="0" fontId="34" fillId="0" borderId="1" xfId="0" applyFont="1" applyBorder="1" applyAlignment="1">
      <alignment horizontal="center"/>
    </xf>
    <xf numFmtId="0" fontId="2" fillId="10" borderId="0" xfId="0" applyFont="1" applyFill="1" applyAlignment="1">
      <alignment horizontal="center"/>
    </xf>
    <xf numFmtId="0" fontId="34" fillId="10" borderId="21" xfId="0" applyFont="1" applyFill="1" applyBorder="1"/>
    <xf numFmtId="0" fontId="2" fillId="0" borderId="0" xfId="0" applyFont="1" applyAlignment="1">
      <alignment horizontal="right" wrapText="1"/>
    </xf>
    <xf numFmtId="0" fontId="8" fillId="0" borderId="0" xfId="0" applyFont="1" applyAlignment="1">
      <alignment horizontal="center" wrapText="1"/>
    </xf>
    <xf numFmtId="0" fontId="8" fillId="0" borderId="0" xfId="0" applyFont="1" applyAlignment="1">
      <alignment horizontal="center"/>
    </xf>
    <xf numFmtId="0" fontId="19" fillId="0" borderId="0" xfId="0" applyFont="1" applyAlignment="1">
      <alignment horizontal="left"/>
    </xf>
    <xf numFmtId="0" fontId="0" fillId="0" borderId="1" xfId="0" applyBorder="1" applyAlignment="1">
      <alignment horizontal="center" wrapText="1"/>
    </xf>
    <xf numFmtId="0" fontId="40" fillId="0" borderId="1" xfId="0" applyFont="1" applyBorder="1" applyAlignment="1">
      <alignment horizontal="left" wrapText="1"/>
    </xf>
    <xf numFmtId="0" fontId="39" fillId="0" borderId="1" xfId="3" applyFont="1" applyBorder="1" applyAlignment="1" applyProtection="1">
      <alignment horizontal="left"/>
    </xf>
    <xf numFmtId="0" fontId="38" fillId="0" borderId="1" xfId="3" applyBorder="1" applyAlignment="1" applyProtection="1">
      <alignment horizontal="left"/>
    </xf>
    <xf numFmtId="0" fontId="3" fillId="18" borderId="1" xfId="0" applyFont="1" applyFill="1" applyBorder="1" applyAlignment="1">
      <alignment horizontal="center"/>
    </xf>
    <xf numFmtId="0" fontId="41" fillId="0" borderId="1" xfId="0" applyFont="1" applyBorder="1" applyAlignment="1">
      <alignment wrapText="1"/>
    </xf>
    <xf numFmtId="0" fontId="38" fillId="0" borderId="1" xfId="3" applyBorder="1" applyAlignment="1" applyProtection="1">
      <alignment horizontal="left" wrapText="1"/>
    </xf>
    <xf numFmtId="0" fontId="0" fillId="0" borderId="1" xfId="0" applyBorder="1" applyAlignment="1">
      <alignment horizontal="left" wrapText="1"/>
    </xf>
    <xf numFmtId="0" fontId="19" fillId="0" borderId="1" xfId="0" applyFont="1" applyBorder="1" applyAlignment="1">
      <alignment horizontal="center"/>
    </xf>
    <xf numFmtId="0" fontId="41" fillId="0" borderId="1" xfId="0" applyFont="1" applyBorder="1" applyAlignment="1">
      <alignment horizontal="left" wrapText="1"/>
    </xf>
    <xf numFmtId="0" fontId="0" fillId="3" borderId="1" xfId="0" applyFill="1" applyBorder="1" applyAlignment="1">
      <alignment horizontal="center"/>
    </xf>
    <xf numFmtId="0" fontId="41" fillId="3" borderId="1" xfId="0" applyFont="1" applyFill="1" applyBorder="1" applyAlignment="1">
      <alignment horizontal="left" wrapText="1"/>
    </xf>
    <xf numFmtId="0" fontId="42" fillId="0" borderId="1" xfId="0" applyFont="1" applyBorder="1" applyAlignment="1">
      <alignment horizontal="center" wrapText="1"/>
    </xf>
    <xf numFmtId="0" fontId="29" fillId="19" borderId="1" xfId="3" applyFont="1" applyFill="1" applyBorder="1" applyAlignment="1" applyProtection="1">
      <alignment horizontal="left" wrapText="1"/>
    </xf>
    <xf numFmtId="0" fontId="43" fillId="0" borderId="0" xfId="0" applyFont="1"/>
    <xf numFmtId="0" fontId="3" fillId="0" borderId="1" xfId="0" applyFont="1" applyBorder="1" applyAlignment="1">
      <alignment wrapText="1"/>
    </xf>
    <xf numFmtId="0" fontId="44" fillId="0" borderId="0" xfId="0" applyFont="1"/>
    <xf numFmtId="0" fontId="4" fillId="0" borderId="0" xfId="1" applyFont="1" applyAlignment="1">
      <alignment horizontal="center"/>
    </xf>
    <xf numFmtId="0" fontId="3" fillId="0" borderId="0" xfId="1" applyAlignment="1">
      <alignment horizontal="center"/>
    </xf>
    <xf numFmtId="0" fontId="3" fillId="0" borderId="0" xfId="1"/>
    <xf numFmtId="0" fontId="3" fillId="0" borderId="0" xfId="1" applyAlignment="1">
      <alignment horizontal="center" vertical="center" wrapText="1"/>
    </xf>
    <xf numFmtId="0" fontId="4" fillId="0" borderId="0" xfId="1" applyFont="1" applyAlignment="1">
      <alignment horizontal="center" vertical="center" wrapText="1"/>
    </xf>
    <xf numFmtId="0" fontId="3" fillId="0" borderId="0" xfId="1" applyAlignment="1">
      <alignment horizontal="center" wrapText="1"/>
    </xf>
    <xf numFmtId="0" fontId="4" fillId="0" borderId="0" xfId="1" applyFont="1" applyAlignment="1">
      <alignment horizontal="left" wrapText="1" indent="1"/>
    </xf>
    <xf numFmtId="0" fontId="3" fillId="3" borderId="0" xfId="1" applyFill="1"/>
    <xf numFmtId="0" fontId="3" fillId="0" borderId="0" xfId="1" quotePrefix="1" applyAlignment="1">
      <alignment horizontal="center" wrapText="1"/>
    </xf>
    <xf numFmtId="0" fontId="3" fillId="0" borderId="0" xfId="1" applyAlignment="1">
      <alignment horizontal="left" wrapText="1"/>
    </xf>
    <xf numFmtId="0" fontId="4" fillId="0" borderId="19" xfId="0" applyFont="1" applyBorder="1" applyAlignment="1">
      <alignment horizontal="left" wrapText="1" indent="1"/>
    </xf>
    <xf numFmtId="0" fontId="3" fillId="0" borderId="25" xfId="1" applyBorder="1" applyAlignment="1">
      <alignment horizontal="center"/>
    </xf>
    <xf numFmtId="0" fontId="0" fillId="0" borderId="25" xfId="0" applyBorder="1" applyAlignment="1">
      <alignment horizontal="center"/>
    </xf>
    <xf numFmtId="0" fontId="9" fillId="0" borderId="0" xfId="0" applyFont="1"/>
    <xf numFmtId="0" fontId="1" fillId="0" borderId="0" xfId="1" applyFont="1"/>
    <xf numFmtId="0" fontId="1" fillId="0" borderId="0" xfId="1" applyFont="1" applyAlignment="1">
      <alignment horizontal="center"/>
    </xf>
    <xf numFmtId="0" fontId="3" fillId="0" borderId="0" xfId="1" quotePrefix="1" applyAlignment="1">
      <alignment horizontal="center"/>
    </xf>
    <xf numFmtId="0" fontId="3" fillId="0" borderId="0" xfId="1" applyAlignment="1">
      <alignment horizontal="center" vertical="center"/>
    </xf>
    <xf numFmtId="0" fontId="3" fillId="0" borderId="1" xfId="1" applyBorder="1" applyAlignment="1">
      <alignment horizontal="center"/>
    </xf>
    <xf numFmtId="0" fontId="46" fillId="0" borderId="1" xfId="1" applyFont="1" applyBorder="1"/>
    <xf numFmtId="0" fontId="3" fillId="0" borderId="1" xfId="1" applyBorder="1"/>
    <xf numFmtId="0" fontId="9" fillId="0" borderId="1" xfId="1" applyFont="1" applyBorder="1" applyAlignment="1">
      <alignment horizontal="center"/>
    </xf>
    <xf numFmtId="0" fontId="9" fillId="0" borderId="1" xfId="1" applyFont="1" applyBorder="1"/>
    <xf numFmtId="0" fontId="9" fillId="0" borderId="1" xfId="1" applyFont="1" applyBorder="1" applyAlignment="1">
      <alignment wrapText="1"/>
    </xf>
    <xf numFmtId="0" fontId="9" fillId="0" borderId="1" xfId="1" applyFont="1" applyBorder="1" applyAlignment="1">
      <alignment horizontal="left" indent="2"/>
    </xf>
    <xf numFmtId="0" fontId="50" fillId="0" borderId="1" xfId="1" applyFont="1" applyBorder="1"/>
    <xf numFmtId="0" fontId="51" fillId="0" borderId="1" xfId="1" applyFont="1" applyBorder="1" applyAlignment="1">
      <alignment horizontal="left"/>
    </xf>
    <xf numFmtId="0" fontId="51" fillId="0" borderId="1" xfId="1" applyFont="1" applyBorder="1"/>
    <xf numFmtId="0" fontId="51" fillId="0" borderId="1" xfId="1" applyFont="1" applyBorder="1" applyAlignment="1">
      <alignment wrapText="1"/>
    </xf>
    <xf numFmtId="0" fontId="51" fillId="0" borderId="1" xfId="1" applyFont="1" applyBorder="1" applyAlignment="1">
      <alignment horizontal="left" wrapText="1" indent="3"/>
    </xf>
    <xf numFmtId="0" fontId="51" fillId="0" borderId="1" xfId="1" applyFont="1" applyBorder="1" applyAlignment="1">
      <alignment horizontal="left" wrapText="1"/>
    </xf>
    <xf numFmtId="0" fontId="51" fillId="0" borderId="11" xfId="1" applyFont="1" applyBorder="1" applyAlignment="1">
      <alignment horizontal="left"/>
    </xf>
    <xf numFmtId="0" fontId="51" fillId="0" borderId="1" xfId="1" applyFont="1" applyBorder="1" applyAlignment="1">
      <alignment horizontal="left" indent="4"/>
    </xf>
    <xf numFmtId="0" fontId="50" fillId="0" borderId="10" xfId="1" applyFont="1" applyBorder="1"/>
    <xf numFmtId="0" fontId="4" fillId="0" borderId="1" xfId="1" applyFont="1" applyBorder="1" applyAlignment="1">
      <alignment horizontal="left" indent="1"/>
    </xf>
    <xf numFmtId="0" fontId="4" fillId="0" borderId="1" xfId="1" applyFont="1" applyBorder="1" applyAlignment="1">
      <alignment horizontal="left" wrapText="1" indent="2"/>
    </xf>
    <xf numFmtId="0" fontId="4" fillId="0" borderId="1" xfId="1" applyFont="1" applyBorder="1" applyAlignment="1">
      <alignment horizontal="left" indent="2"/>
    </xf>
    <xf numFmtId="0" fontId="3" fillId="0" borderId="1" xfId="1" applyBorder="1" applyAlignment="1">
      <alignment horizontal="left" indent="1"/>
    </xf>
    <xf numFmtId="0" fontId="3" fillId="0" borderId="1" xfId="1" applyBorder="1" applyAlignment="1">
      <alignment horizontal="left" wrapText="1" indent="2"/>
    </xf>
    <xf numFmtId="0" fontId="3" fillId="0" borderId="0" xfId="1" applyAlignment="1">
      <alignment horizontal="left" indent="1"/>
    </xf>
    <xf numFmtId="0" fontId="3" fillId="0" borderId="0" xfId="1" applyAlignment="1">
      <alignment horizontal="left" wrapText="1" indent="2"/>
    </xf>
    <xf numFmtId="0" fontId="3" fillId="0" borderId="0" xfId="1" applyAlignment="1">
      <alignment horizontal="left" indent="2"/>
    </xf>
    <xf numFmtId="0" fontId="1" fillId="0" borderId="15" xfId="1" applyFont="1" applyBorder="1" applyAlignment="1">
      <alignment horizontal="center" vertical="center"/>
    </xf>
    <xf numFmtId="0" fontId="1" fillId="0" borderId="29" xfId="1" applyFont="1" applyBorder="1" applyAlignment="1">
      <alignment horizontal="left" vertical="center"/>
    </xf>
    <xf numFmtId="0" fontId="1" fillId="0" borderId="30" xfId="1" applyFont="1" applyBorder="1" applyAlignment="1">
      <alignment horizontal="center" vertical="center"/>
    </xf>
    <xf numFmtId="0" fontId="1" fillId="0" borderId="30" xfId="1" applyFont="1" applyBorder="1" applyAlignment="1">
      <alignment vertical="center"/>
    </xf>
    <xf numFmtId="0" fontId="1" fillId="0" borderId="31" xfId="1" applyFont="1" applyBorder="1" applyAlignment="1">
      <alignment horizontal="center" vertical="center"/>
    </xf>
    <xf numFmtId="0" fontId="4" fillId="0" borderId="32" xfId="1" applyFont="1" applyBorder="1" applyAlignment="1">
      <alignment horizontal="center"/>
    </xf>
    <xf numFmtId="0" fontId="55" fillId="0" borderId="2" xfId="1" applyFont="1" applyBorder="1" applyAlignment="1">
      <alignment horizontal="left" indent="1"/>
    </xf>
    <xf numFmtId="0" fontId="3" fillId="0" borderId="2" xfId="1" applyBorder="1"/>
    <xf numFmtId="0" fontId="3" fillId="0" borderId="16" xfId="1" applyBorder="1"/>
    <xf numFmtId="0" fontId="3" fillId="0" borderId="33" xfId="1" applyBorder="1"/>
    <xf numFmtId="0" fontId="4" fillId="0" borderId="34" xfId="1" applyFont="1" applyBorder="1" applyAlignment="1">
      <alignment horizontal="center"/>
    </xf>
    <xf numFmtId="0" fontId="55" fillId="0" borderId="1" xfId="1" applyFont="1" applyBorder="1" applyAlignment="1">
      <alignment horizontal="left" indent="1"/>
    </xf>
    <xf numFmtId="0" fontId="3" fillId="0" borderId="10" xfId="1" applyBorder="1"/>
    <xf numFmtId="0" fontId="3" fillId="0" borderId="35" xfId="1" applyBorder="1"/>
    <xf numFmtId="0" fontId="55" fillId="0" borderId="17" xfId="1" applyFont="1" applyBorder="1" applyAlignment="1">
      <alignment horizontal="left" indent="1"/>
    </xf>
    <xf numFmtId="0" fontId="4" fillId="0" borderId="36" xfId="1" applyFont="1" applyBorder="1" applyAlignment="1">
      <alignment horizontal="center"/>
    </xf>
    <xf numFmtId="0" fontId="55" fillId="0" borderId="37" xfId="1" applyFont="1" applyBorder="1" applyAlignment="1">
      <alignment horizontal="left" indent="1"/>
    </xf>
    <xf numFmtId="0" fontId="3" fillId="0" borderId="37" xfId="1" applyBorder="1"/>
    <xf numFmtId="0" fontId="3" fillId="0" borderId="38" xfId="1" applyBorder="1"/>
    <xf numFmtId="0" fontId="3" fillId="0" borderId="39" xfId="1" applyBorder="1"/>
    <xf numFmtId="0" fontId="1" fillId="0" borderId="40" xfId="1" applyFont="1" applyBorder="1" applyAlignment="1">
      <alignment vertical="center"/>
    </xf>
    <xf numFmtId="0" fontId="1" fillId="0" borderId="41" xfId="1" applyFont="1" applyBorder="1" applyAlignment="1">
      <alignment vertical="center"/>
    </xf>
    <xf numFmtId="0" fontId="27" fillId="0" borderId="0" xfId="0" applyFont="1"/>
    <xf numFmtId="0" fontId="34" fillId="0" borderId="0" xfId="1" applyFont="1" applyAlignment="1">
      <alignment horizontal="center" vertical="center" wrapText="1"/>
    </xf>
    <xf numFmtId="0" fontId="30" fillId="0" borderId="0" xfId="1" applyFont="1"/>
    <xf numFmtId="0" fontId="35" fillId="0" borderId="0" xfId="1" applyFont="1" applyAlignment="1">
      <alignment horizontal="center" vertical="center" wrapText="1"/>
    </xf>
    <xf numFmtId="0" fontId="56" fillId="0" borderId="0" xfId="1" applyFont="1" applyAlignment="1">
      <alignment horizontal="center" vertical="top"/>
    </xf>
    <xf numFmtId="0" fontId="56" fillId="0" borderId="0" xfId="1" quotePrefix="1" applyFont="1" applyAlignment="1">
      <alignment horizontal="center" vertical="top"/>
    </xf>
    <xf numFmtId="0" fontId="35" fillId="0" borderId="0" xfId="1" applyFont="1" applyAlignment="1">
      <alignment horizontal="center" vertical="center"/>
    </xf>
    <xf numFmtId="0" fontId="57" fillId="0" borderId="0" xfId="1" applyFont="1" applyAlignment="1">
      <alignment horizontal="center" wrapText="1"/>
    </xf>
    <xf numFmtId="0" fontId="58" fillId="0" borderId="21" xfId="1" applyFont="1" applyBorder="1" applyAlignment="1">
      <alignment horizontal="center" wrapText="1"/>
    </xf>
    <xf numFmtId="0" fontId="1" fillId="0" borderId="1" xfId="1" applyFont="1" applyBorder="1" applyAlignment="1">
      <alignment horizontal="center"/>
    </xf>
    <xf numFmtId="0" fontId="58" fillId="0" borderId="0" xfId="1" applyFont="1" applyAlignment="1">
      <alignment horizontal="left" wrapText="1" indent="4"/>
    </xf>
    <xf numFmtId="164" fontId="0" fillId="0" borderId="1" xfId="4" applyNumberFormat="1" applyFont="1" applyBorder="1"/>
    <xf numFmtId="0" fontId="59" fillId="0" borderId="0" xfId="1" applyFont="1" applyAlignment="1">
      <alignment horizontal="center" wrapText="1"/>
    </xf>
    <xf numFmtId="0" fontId="28" fillId="0" borderId="0" xfId="1" applyFont="1" applyAlignment="1">
      <alignment horizontal="center" vertical="center"/>
    </xf>
    <xf numFmtId="0" fontId="1" fillId="0" borderId="0" xfId="1" applyFont="1" applyAlignment="1">
      <alignment horizontal="left" vertical="center" wrapText="1"/>
    </xf>
    <xf numFmtId="0" fontId="3" fillId="0" borderId="0" xfId="1" applyAlignment="1">
      <alignment wrapText="1"/>
    </xf>
    <xf numFmtId="0" fontId="34" fillId="0" borderId="0" xfId="1" applyFont="1" applyAlignment="1">
      <alignment horizontal="center" wrapText="1"/>
    </xf>
    <xf numFmtId="0" fontId="4" fillId="0" borderId="0" xfId="1" applyFont="1" applyAlignment="1">
      <alignment horizontal="left" vertical="center" wrapText="1" indent="2"/>
    </xf>
    <xf numFmtId="0" fontId="3" fillId="0" borderId="1" xfId="1" applyBorder="1" applyAlignment="1">
      <alignment wrapText="1"/>
    </xf>
    <xf numFmtId="0" fontId="9" fillId="0" borderId="0" xfId="1" applyFont="1" applyAlignment="1">
      <alignment horizontal="left" wrapText="1"/>
    </xf>
    <xf numFmtId="0" fontId="4" fillId="0" borderId="0" xfId="1" applyFont="1" applyAlignment="1">
      <alignment horizontal="left" vertical="center" wrapText="1" indent="3"/>
    </xf>
    <xf numFmtId="0" fontId="34" fillId="0" borderId="0" xfId="1" applyFont="1" applyAlignment="1">
      <alignment horizontal="center" vertical="center"/>
    </xf>
    <xf numFmtId="0" fontId="34" fillId="0" borderId="0" xfId="1" applyFont="1" applyAlignment="1">
      <alignment horizontal="right"/>
    </xf>
    <xf numFmtId="0" fontId="9" fillId="0" borderId="0" xfId="1" applyFont="1" applyAlignment="1">
      <alignment horizontal="left"/>
    </xf>
    <xf numFmtId="0" fontId="2" fillId="0" borderId="0" xfId="1" applyFont="1"/>
    <xf numFmtId="0" fontId="3" fillId="0" borderId="0" xfId="1" applyAlignment="1">
      <alignment horizontal="left"/>
    </xf>
    <xf numFmtId="0" fontId="4" fillId="0" borderId="1" xfId="1" applyFont="1" applyBorder="1" applyAlignment="1">
      <alignment horizontal="center" wrapText="1"/>
    </xf>
    <xf numFmtId="0" fontId="4" fillId="0" borderId="1" xfId="1" applyFont="1" applyBorder="1" applyAlignment="1">
      <alignment horizontal="left" wrapText="1"/>
    </xf>
    <xf numFmtId="0" fontId="3" fillId="10" borderId="1" xfId="1" applyFill="1" applyBorder="1"/>
    <xf numFmtId="0" fontId="3" fillId="10" borderId="1" xfId="1" applyFill="1" applyBorder="1" applyAlignment="1">
      <alignment horizontal="left" wrapText="1"/>
    </xf>
    <xf numFmtId="0" fontId="3" fillId="10" borderId="1" xfId="1" applyFill="1" applyBorder="1" applyAlignment="1">
      <alignment horizontal="center"/>
    </xf>
    <xf numFmtId="0" fontId="3" fillId="10" borderId="1" xfId="1" applyFill="1" applyBorder="1" applyAlignment="1">
      <alignment horizontal="left"/>
    </xf>
    <xf numFmtId="0" fontId="3" fillId="0" borderId="1" xfId="1" applyBorder="1" applyAlignment="1">
      <alignment horizontal="left" wrapText="1"/>
    </xf>
    <xf numFmtId="0" fontId="4" fillId="0" borderId="1" xfId="1" applyFont="1" applyBorder="1" applyAlignment="1">
      <alignment horizontal="center"/>
    </xf>
    <xf numFmtId="0" fontId="3" fillId="0" borderId="1" xfId="1" applyBorder="1" applyAlignment="1">
      <alignment horizontal="right"/>
    </xf>
    <xf numFmtId="0" fontId="3" fillId="0" borderId="1" xfId="1" quotePrefix="1" applyBorder="1" applyAlignment="1">
      <alignment horizontal="left"/>
    </xf>
    <xf numFmtId="14" fontId="3" fillId="0" borderId="1" xfId="1" applyNumberFormat="1" applyBorder="1" applyAlignment="1">
      <alignment horizontal="left"/>
    </xf>
    <xf numFmtId="17" fontId="3" fillId="0" borderId="1" xfId="1" applyNumberFormat="1" applyBorder="1" applyAlignment="1">
      <alignment horizontal="left"/>
    </xf>
    <xf numFmtId="0" fontId="3" fillId="0" borderId="37" xfId="1" applyBorder="1" applyAlignment="1">
      <alignment horizontal="center"/>
    </xf>
    <xf numFmtId="0" fontId="3" fillId="0" borderId="1" xfId="1" applyBorder="1" applyAlignment="1">
      <alignment horizontal="left"/>
    </xf>
    <xf numFmtId="0" fontId="3" fillId="0" borderId="2" xfId="1" applyBorder="1" applyAlignment="1">
      <alignment horizontal="center"/>
    </xf>
    <xf numFmtId="0" fontId="3" fillId="0" borderId="1" xfId="1" applyBorder="1" applyAlignment="1">
      <alignment horizontal="center" wrapText="1"/>
    </xf>
    <xf numFmtId="14" fontId="3" fillId="0" borderId="1" xfId="1" applyNumberFormat="1" applyBorder="1" applyAlignment="1">
      <alignment horizontal="left" wrapText="1"/>
    </xf>
    <xf numFmtId="0" fontId="3" fillId="20" borderId="1" xfId="1" applyFill="1" applyBorder="1"/>
    <xf numFmtId="0" fontId="3" fillId="20" borderId="1" xfId="1" applyFill="1" applyBorder="1" applyAlignment="1">
      <alignment horizontal="left" wrapText="1"/>
    </xf>
    <xf numFmtId="0" fontId="3" fillId="20" borderId="1" xfId="1" applyFill="1" applyBorder="1" applyAlignment="1">
      <alignment horizontal="center"/>
    </xf>
    <xf numFmtId="0" fontId="3" fillId="20" borderId="1" xfId="1" applyFill="1" applyBorder="1" applyAlignment="1">
      <alignment horizontal="left"/>
    </xf>
    <xf numFmtId="0" fontId="1" fillId="10" borderId="0" xfId="1" applyFont="1" applyFill="1" applyAlignment="1">
      <alignment horizontal="center" vertical="center" wrapText="1"/>
    </xf>
    <xf numFmtId="14" fontId="1" fillId="0" borderId="1" xfId="1" applyNumberFormat="1" applyFont="1" applyBorder="1" applyAlignment="1">
      <alignment horizontal="center" vertical="center" wrapText="1"/>
    </xf>
    <xf numFmtId="14" fontId="9" fillId="0" borderId="1" xfId="1" applyNumberFormat="1" applyFont="1" applyBorder="1" applyAlignment="1">
      <alignment horizontal="center" vertical="center" wrapText="1"/>
    </xf>
    <xf numFmtId="14" fontId="9" fillId="10" borderId="1" xfId="1" applyNumberFormat="1" applyFont="1" applyFill="1" applyBorder="1" applyAlignment="1">
      <alignment horizontal="center" vertical="center" wrapText="1"/>
    </xf>
    <xf numFmtId="14" fontId="9" fillId="0" borderId="17" xfId="1" applyNumberFormat="1" applyFont="1" applyBorder="1" applyAlignment="1">
      <alignment horizontal="center" vertical="center" wrapText="1"/>
    </xf>
    <xf numFmtId="0" fontId="9" fillId="10" borderId="0" xfId="1" applyFont="1" applyFill="1" applyAlignment="1">
      <alignment horizontal="center" vertical="center"/>
    </xf>
    <xf numFmtId="0" fontId="4" fillId="10" borderId="1" xfId="1" applyFont="1" applyFill="1" applyBorder="1" applyAlignment="1">
      <alignment horizontal="center"/>
    </xf>
    <xf numFmtId="0" fontId="3" fillId="10" borderId="1" xfId="1" applyFill="1" applyBorder="1" applyAlignment="1">
      <alignment wrapText="1"/>
    </xf>
    <xf numFmtId="0" fontId="1" fillId="0" borderId="10" xfId="1" applyFont="1" applyBorder="1" applyAlignment="1">
      <alignment horizontal="left" vertical="center" wrapText="1"/>
    </xf>
    <xf numFmtId="0" fontId="18" fillId="10" borderId="1" xfId="1" applyFont="1" applyFill="1" applyBorder="1" applyAlignment="1">
      <alignment horizontal="center" vertical="center"/>
    </xf>
    <xf numFmtId="0" fontId="18" fillId="0" borderId="1" xfId="1" applyFont="1" applyBorder="1" applyAlignment="1">
      <alignment horizontal="center" vertical="center"/>
    </xf>
    <xf numFmtId="0" fontId="3" fillId="10" borderId="0" xfId="1" applyFill="1"/>
    <xf numFmtId="0" fontId="1" fillId="21" borderId="10" xfId="1" applyFont="1" applyFill="1" applyBorder="1" applyAlignment="1">
      <alignment horizontal="left" vertical="center" wrapText="1"/>
    </xf>
    <xf numFmtId="0" fontId="4" fillId="22" borderId="1" xfId="1" applyFont="1" applyFill="1" applyBorder="1" applyAlignment="1">
      <alignment horizontal="center"/>
    </xf>
    <xf numFmtId="0" fontId="4" fillId="10" borderId="0" xfId="1" applyFont="1" applyFill="1" applyAlignment="1">
      <alignment horizontal="center"/>
    </xf>
    <xf numFmtId="0" fontId="18" fillId="10" borderId="1" xfId="1" quotePrefix="1" applyFont="1" applyFill="1" applyBorder="1" applyAlignment="1">
      <alignment horizontal="center" vertical="center"/>
    </xf>
    <xf numFmtId="0" fontId="9" fillId="10" borderId="1" xfId="1" applyFont="1" applyFill="1" applyBorder="1" applyAlignment="1">
      <alignment horizontal="center" vertical="center"/>
    </xf>
    <xf numFmtId="0" fontId="3" fillId="10" borderId="21" xfId="1" applyFill="1" applyBorder="1"/>
    <xf numFmtId="0" fontId="1" fillId="0" borderId="23" xfId="1" applyFont="1" applyBorder="1" applyAlignment="1">
      <alignment horizontal="left" vertical="center" wrapText="1"/>
    </xf>
    <xf numFmtId="0" fontId="8" fillId="0" borderId="1" xfId="1" applyFont="1" applyBorder="1" applyAlignment="1">
      <alignment horizontal="left" vertical="center" wrapText="1"/>
    </xf>
    <xf numFmtId="0" fontId="3" fillId="10" borderId="22" xfId="1" applyFill="1" applyBorder="1"/>
    <xf numFmtId="164" fontId="4" fillId="0" borderId="11" xfId="4" applyNumberFormat="1" applyFont="1" applyBorder="1" applyAlignment="1">
      <alignment horizontal="center"/>
    </xf>
    <xf numFmtId="0" fontId="1" fillId="22" borderId="1" xfId="1" applyFont="1" applyFill="1" applyBorder="1" applyAlignment="1">
      <alignment horizontal="center"/>
    </xf>
    <xf numFmtId="14" fontId="1" fillId="0" borderId="0" xfId="1" applyNumberFormat="1" applyFont="1" applyAlignment="1">
      <alignment horizontal="center" vertical="center" wrapText="1"/>
    </xf>
    <xf numFmtId="0" fontId="4" fillId="0" borderId="0" xfId="1" applyFont="1"/>
    <xf numFmtId="164" fontId="4" fillId="0" borderId="18" xfId="4" applyNumberFormat="1" applyFont="1" applyBorder="1" applyAlignment="1">
      <alignment horizontal="center"/>
    </xf>
    <xf numFmtId="164" fontId="4" fillId="0" borderId="0" xfId="4" applyNumberFormat="1" applyFont="1" applyAlignment="1">
      <alignment horizontal="center"/>
    </xf>
    <xf numFmtId="164" fontId="4" fillId="0" borderId="0" xfId="4" applyNumberFormat="1" applyFont="1" applyBorder="1" applyAlignment="1">
      <alignment horizontal="center"/>
    </xf>
    <xf numFmtId="164" fontId="0" fillId="0" borderId="0" xfId="4" applyNumberFormat="1" applyFont="1" applyAlignment="1">
      <alignment horizontal="left" wrapText="1" indent="1"/>
    </xf>
    <xf numFmtId="0" fontId="3" fillId="0" borderId="21" xfId="1" applyBorder="1" applyAlignment="1">
      <alignment wrapText="1"/>
    </xf>
    <xf numFmtId="164" fontId="0" fillId="0" borderId="0" xfId="4" applyNumberFormat="1" applyFont="1" applyAlignment="1">
      <alignment wrapText="1"/>
    </xf>
    <xf numFmtId="0" fontId="3" fillId="0" borderId="21" xfId="1" applyBorder="1"/>
    <xf numFmtId="0" fontId="4" fillId="22" borderId="0" xfId="1" applyFont="1" applyFill="1"/>
    <xf numFmtId="0" fontId="10" fillId="0" borderId="0" xfId="1" applyFont="1"/>
    <xf numFmtId="0" fontId="10" fillId="0" borderId="0" xfId="1" applyFont="1" applyAlignment="1">
      <alignment wrapText="1"/>
    </xf>
    <xf numFmtId="44" fontId="0" fillId="0" borderId="0" xfId="5" applyFont="1"/>
    <xf numFmtId="44" fontId="0" fillId="0" borderId="21" xfId="5" applyFont="1" applyBorder="1"/>
    <xf numFmtId="0" fontId="3" fillId="2" borderId="0" xfId="1" applyFill="1"/>
    <xf numFmtId="0" fontId="3" fillId="2" borderId="0" xfId="1" applyFill="1" applyAlignment="1">
      <alignment wrapText="1"/>
    </xf>
    <xf numFmtId="44" fontId="60" fillId="0" borderId="0" xfId="5" applyFont="1"/>
    <xf numFmtId="44" fontId="3" fillId="0" borderId="0" xfId="1" applyNumberFormat="1"/>
    <xf numFmtId="0" fontId="27" fillId="0" borderId="0" xfId="1" applyFont="1"/>
    <xf numFmtId="0" fontId="2" fillId="0" borderId="0" xfId="1" applyFont="1" applyAlignment="1">
      <alignment horizontal="left"/>
    </xf>
    <xf numFmtId="164" fontId="0" fillId="0" borderId="0" xfId="4" applyNumberFormat="1" applyFont="1"/>
    <xf numFmtId="14" fontId="3" fillId="0" borderId="0" xfId="1" applyNumberFormat="1"/>
    <xf numFmtId="164" fontId="0" fillId="0" borderId="18" xfId="4" applyNumberFormat="1" applyFont="1" applyBorder="1"/>
    <xf numFmtId="0" fontId="4" fillId="0" borderId="5" xfId="1" applyFont="1" applyBorder="1" applyAlignment="1">
      <alignment horizontal="center"/>
    </xf>
    <xf numFmtId="0" fontId="17" fillId="0" borderId="0" xfId="1" applyFont="1"/>
    <xf numFmtId="0" fontId="9" fillId="0" borderId="1" xfId="1" applyFont="1" applyBorder="1" applyAlignment="1">
      <alignment horizontal="right" vertical="center"/>
    </xf>
    <xf numFmtId="0" fontId="9" fillId="0" borderId="1" xfId="1" applyFont="1" applyBorder="1" applyAlignment="1">
      <alignment vertical="center"/>
    </xf>
    <xf numFmtId="0" fontId="9" fillId="0" borderId="1" xfId="1" applyFont="1" applyBorder="1" applyAlignment="1">
      <alignment horizontal="right" vertical="center" indent="1"/>
    </xf>
    <xf numFmtId="0" fontId="30" fillId="0" borderId="1" xfId="1" applyFont="1" applyBorder="1" applyAlignment="1">
      <alignment horizontal="left" vertical="center" indent="2"/>
    </xf>
    <xf numFmtId="0" fontId="3" fillId="0" borderId="1" xfId="1" applyBorder="1" applyAlignment="1">
      <alignment horizontal="left" vertical="center" indent="2"/>
    </xf>
    <xf numFmtId="0" fontId="3" fillId="0" borderId="1" xfId="1" applyBorder="1" applyAlignment="1">
      <alignment horizontal="left" vertical="center" indent="3"/>
    </xf>
    <xf numFmtId="0" fontId="9" fillId="0" borderId="0" xfId="1" applyFont="1" applyAlignment="1">
      <alignment horizontal="right" vertical="center" indent="1"/>
    </xf>
    <xf numFmtId="0" fontId="3" fillId="0" borderId="0" xfId="1" applyAlignment="1">
      <alignment horizontal="left" vertical="center" indent="3"/>
    </xf>
    <xf numFmtId="0" fontId="3" fillId="3" borderId="24" xfId="1" applyFill="1" applyBorder="1"/>
    <xf numFmtId="0" fontId="3" fillId="3" borderId="20" xfId="1" applyFill="1" applyBorder="1"/>
    <xf numFmtId="0" fontId="3" fillId="0" borderId="1" xfId="1" applyBorder="1" applyAlignment="1">
      <alignment horizontal="left" vertical="center" indent="5"/>
    </xf>
    <xf numFmtId="0" fontId="3" fillId="3" borderId="24" xfId="1" applyFill="1" applyBorder="1" applyAlignment="1">
      <alignment horizontal="right" vertical="center" indent="1"/>
    </xf>
    <xf numFmtId="0" fontId="4" fillId="0" borderId="0" xfId="1" applyFont="1" applyAlignment="1">
      <alignment horizontal="left"/>
    </xf>
    <xf numFmtId="0" fontId="4" fillId="22" borderId="0" xfId="1" applyFont="1" applyFill="1" applyAlignment="1">
      <alignment horizontal="left"/>
    </xf>
    <xf numFmtId="0" fontId="3" fillId="13" borderId="0" xfId="1" applyFill="1"/>
    <xf numFmtId="0" fontId="4" fillId="0" borderId="0" xfId="1" applyFont="1" applyAlignment="1">
      <alignment horizontal="left" wrapText="1"/>
    </xf>
    <xf numFmtId="0" fontId="4" fillId="0" borderId="0" xfId="1" applyFont="1" applyAlignment="1">
      <alignment horizontal="center" wrapText="1"/>
    </xf>
    <xf numFmtId="0" fontId="3" fillId="2" borderId="1" xfId="1" applyFill="1" applyBorder="1" applyAlignment="1">
      <alignment horizontal="left" wrapText="1"/>
    </xf>
    <xf numFmtId="0" fontId="5" fillId="0" borderId="0" xfId="1" applyFont="1"/>
    <xf numFmtId="0" fontId="28" fillId="0" borderId="0" xfId="1" applyFont="1" applyAlignment="1">
      <alignment horizontal="center"/>
    </xf>
    <xf numFmtId="0" fontId="4" fillId="0" borderId="1" xfId="1" quotePrefix="1" applyFont="1" applyBorder="1" applyAlignment="1">
      <alignment horizontal="center"/>
    </xf>
    <xf numFmtId="0" fontId="4" fillId="0" borderId="10" xfId="1" applyFont="1" applyBorder="1" applyAlignment="1">
      <alignment horizontal="center"/>
    </xf>
    <xf numFmtId="0" fontId="4" fillId="0" borderId="10" xfId="1" applyFont="1" applyBorder="1" applyAlignment="1">
      <alignment horizontal="center" wrapText="1"/>
    </xf>
    <xf numFmtId="0" fontId="2" fillId="0" borderId="1" xfId="1" applyFont="1" applyBorder="1" applyAlignment="1">
      <alignment horizontal="center"/>
    </xf>
    <xf numFmtId="0" fontId="2" fillId="0" borderId="1" xfId="1" applyFont="1" applyBorder="1" applyAlignment="1">
      <alignment horizontal="left"/>
    </xf>
    <xf numFmtId="0" fontId="3" fillId="0" borderId="10" xfId="1" applyBorder="1" applyAlignment="1">
      <alignment horizontal="center"/>
    </xf>
    <xf numFmtId="0" fontId="8" fillId="0" borderId="1" xfId="1" applyFont="1" applyBorder="1" applyAlignment="1">
      <alignment horizontal="center" vertical="center"/>
    </xf>
    <xf numFmtId="0" fontId="6" fillId="0" borderId="1" xfId="1" quotePrefix="1" applyFont="1" applyBorder="1" applyAlignment="1">
      <alignment horizontal="left" vertical="center"/>
    </xf>
    <xf numFmtId="0" fontId="18" fillId="0" borderId="1" xfId="1" applyFont="1" applyBorder="1" applyAlignment="1">
      <alignment horizontal="left" vertical="center"/>
    </xf>
    <xf numFmtId="0" fontId="10" fillId="0" borderId="1" xfId="1" quotePrefix="1" applyFont="1" applyBorder="1" applyAlignment="1">
      <alignment horizontal="left"/>
    </xf>
    <xf numFmtId="0" fontId="10" fillId="0" borderId="1" xfId="1" applyFont="1" applyBorder="1" applyAlignment="1">
      <alignment horizontal="left"/>
    </xf>
    <xf numFmtId="0" fontId="3" fillId="0" borderId="1" xfId="1" applyBorder="1" applyAlignment="1">
      <alignment horizontal="left" wrapText="1" indent="1"/>
    </xf>
    <xf numFmtId="0" fontId="3" fillId="23" borderId="1" xfId="1" applyFill="1" applyBorder="1" applyAlignment="1">
      <alignment horizontal="center"/>
    </xf>
    <xf numFmtId="0" fontId="3" fillId="0" borderId="5" xfId="1" applyBorder="1" applyAlignment="1">
      <alignment horizontal="left" wrapText="1" indent="1"/>
    </xf>
    <xf numFmtId="0" fontId="10" fillId="0" borderId="10" xfId="1" quotePrefix="1" applyFont="1" applyBorder="1" applyAlignment="1">
      <alignment horizontal="left"/>
    </xf>
    <xf numFmtId="0" fontId="3" fillId="0" borderId="15" xfId="1" applyBorder="1" applyAlignment="1">
      <alignment horizontal="left" wrapText="1" indent="1"/>
    </xf>
    <xf numFmtId="0" fontId="3" fillId="0" borderId="11" xfId="1" applyBorder="1" applyAlignment="1">
      <alignment horizontal="center"/>
    </xf>
    <xf numFmtId="0" fontId="4" fillId="0" borderId="17" xfId="1" applyFont="1" applyBorder="1" applyAlignment="1">
      <alignment horizontal="left" wrapText="1"/>
    </xf>
    <xf numFmtId="0" fontId="18" fillId="0" borderId="1" xfId="1" quotePrefix="1" applyFont="1" applyBorder="1" applyAlignment="1">
      <alignment horizontal="left" vertical="center"/>
    </xf>
    <xf numFmtId="0" fontId="18" fillId="0" borderId="1" xfId="1" applyFont="1" applyBorder="1" applyAlignment="1">
      <alignment horizontal="left" vertical="center" wrapText="1"/>
    </xf>
    <xf numFmtId="0" fontId="3" fillId="0" borderId="1" xfId="1" quotePrefix="1" applyBorder="1" applyAlignment="1">
      <alignment horizontal="left" wrapText="1" indent="1"/>
    </xf>
    <xf numFmtId="0" fontId="1" fillId="8" borderId="1" xfId="1" applyFont="1" applyFill="1" applyBorder="1" applyAlignment="1">
      <alignment horizontal="center" vertical="center"/>
    </xf>
    <xf numFmtId="0" fontId="8" fillId="0" borderId="1" xfId="1" quotePrefix="1" applyFont="1" applyBorder="1" applyAlignment="1">
      <alignment horizontal="left" vertical="center"/>
    </xf>
    <xf numFmtId="0" fontId="3" fillId="0" borderId="10" xfId="1" applyBorder="1" applyAlignment="1">
      <alignment horizontal="left"/>
    </xf>
    <xf numFmtId="0" fontId="3" fillId="0" borderId="2" xfId="1" applyBorder="1" applyAlignment="1">
      <alignment horizontal="left" wrapText="1" indent="1"/>
    </xf>
    <xf numFmtId="0" fontId="3" fillId="0" borderId="10" xfId="1" quotePrefix="1" applyBorder="1" applyAlignment="1">
      <alignment horizontal="left"/>
    </xf>
    <xf numFmtId="0" fontId="3" fillId="0" borderId="17" xfId="1" applyBorder="1" applyAlignment="1">
      <alignment horizontal="left" wrapText="1" indent="1"/>
    </xf>
    <xf numFmtId="0" fontId="3" fillId="0" borderId="0" xfId="1" applyAlignment="1">
      <alignment horizontal="left" wrapText="1" indent="1"/>
    </xf>
    <xf numFmtId="0" fontId="8" fillId="0" borderId="2" xfId="1" applyFont="1" applyBorder="1" applyAlignment="1">
      <alignment horizontal="left" vertical="center" wrapText="1"/>
    </xf>
    <xf numFmtId="0" fontId="3" fillId="15" borderId="1" xfId="1" applyFill="1" applyBorder="1"/>
    <xf numFmtId="0" fontId="4" fillId="0" borderId="1" xfId="1" applyFont="1" applyBorder="1" applyAlignment="1">
      <alignment horizontal="center" vertical="center"/>
    </xf>
    <xf numFmtId="0" fontId="3" fillId="4" borderId="0" xfId="1" applyFill="1"/>
    <xf numFmtId="0" fontId="3" fillId="0" borderId="18" xfId="1" applyBorder="1" applyAlignment="1">
      <alignment horizontal="center"/>
    </xf>
    <xf numFmtId="0" fontId="3" fillId="0" borderId="0" xfId="0" applyFont="1" applyAlignment="1">
      <alignment horizontal="left"/>
    </xf>
    <xf numFmtId="0" fontId="28" fillId="8" borderId="1" xfId="0" applyFont="1" applyFill="1" applyBorder="1" applyAlignment="1">
      <alignment horizontal="center"/>
    </xf>
    <xf numFmtId="0" fontId="0" fillId="8" borderId="0" xfId="0" applyFill="1" applyAlignment="1">
      <alignment horizontal="center" wrapText="1"/>
    </xf>
    <xf numFmtId="0" fontId="30" fillId="0" borderId="0" xfId="1" applyFont="1" applyAlignment="1">
      <alignment horizontal="center" wrapText="1"/>
    </xf>
    <xf numFmtId="0" fontId="4" fillId="0" borderId="1" xfId="1" quotePrefix="1" applyFont="1" applyBorder="1" applyAlignment="1">
      <alignment horizontal="center" wrapText="1"/>
    </xf>
    <xf numFmtId="0" fontId="3" fillId="0" borderId="1" xfId="1" applyBorder="1" applyAlignment="1">
      <alignment horizontal="center" vertical="center" wrapText="1"/>
    </xf>
    <xf numFmtId="0" fontId="4" fillId="0" borderId="11" xfId="1" applyFont="1" applyBorder="1" applyAlignment="1">
      <alignment horizontal="center" wrapText="1"/>
    </xf>
    <xf numFmtId="0" fontId="4" fillId="0" borderId="43" xfId="1" applyFont="1" applyBorder="1" applyAlignment="1">
      <alignment horizontal="center"/>
    </xf>
    <xf numFmtId="0" fontId="4" fillId="0" borderId="42" xfId="1" applyFont="1" applyBorder="1" applyAlignment="1">
      <alignment horizontal="center" wrapText="1"/>
    </xf>
    <xf numFmtId="0" fontId="4" fillId="0" borderId="42" xfId="1" applyFont="1" applyBorder="1" applyAlignment="1">
      <alignment horizontal="center"/>
    </xf>
    <xf numFmtId="0" fontId="3" fillId="0" borderId="12" xfId="0" applyFont="1" applyBorder="1" applyAlignment="1">
      <alignment horizontal="center"/>
    </xf>
    <xf numFmtId="0" fontId="3" fillId="0" borderId="14" xfId="0" applyFont="1" applyBorder="1" applyAlignment="1">
      <alignment horizontal="center"/>
    </xf>
    <xf numFmtId="0" fontId="62" fillId="24" borderId="1" xfId="1" applyFont="1" applyFill="1" applyBorder="1" applyAlignment="1">
      <alignment horizontal="left" indent="2"/>
    </xf>
    <xf numFmtId="0" fontId="62" fillId="24" borderId="17" xfId="1" applyFont="1" applyFill="1" applyBorder="1" applyAlignment="1">
      <alignment horizontal="left" indent="2"/>
    </xf>
    <xf numFmtId="0" fontId="4" fillId="0" borderId="0" xfId="1" applyFont="1" applyAlignment="1">
      <alignment horizontal="right" vertical="center" wrapText="1"/>
    </xf>
    <xf numFmtId="0" fontId="3" fillId="0" borderId="0" xfId="1" quotePrefix="1" applyAlignment="1">
      <alignment horizontal="left" vertical="center" wrapText="1" indent="1"/>
    </xf>
    <xf numFmtId="0" fontId="45" fillId="0" borderId="0" xfId="1" applyFont="1" applyAlignment="1">
      <alignment horizontal="left" vertical="center" wrapText="1" indent="1"/>
    </xf>
    <xf numFmtId="0" fontId="3" fillId="0" borderId="0" xfId="1" applyAlignment="1">
      <alignment horizontal="left" vertical="center" wrapText="1" indent="1"/>
    </xf>
    <xf numFmtId="0" fontId="17" fillId="0" borderId="0" xfId="1" applyFont="1" applyAlignment="1">
      <alignment horizontal="left" vertical="center" wrapText="1" indent="1"/>
    </xf>
    <xf numFmtId="0" fontId="17" fillId="0" borderId="0" xfId="1" applyFont="1" applyAlignment="1">
      <alignment horizontal="center" wrapText="1"/>
    </xf>
    <xf numFmtId="0" fontId="1" fillId="0" borderId="0" xfId="1" applyFont="1" applyAlignment="1">
      <alignment horizontal="left" vertical="center" wrapText="1" indent="1"/>
    </xf>
    <xf numFmtId="0" fontId="1" fillId="0" borderId="1" xfId="1" applyFont="1" applyBorder="1" applyAlignment="1">
      <alignment horizontal="left" vertical="center" indent="1"/>
    </xf>
    <xf numFmtId="0" fontId="1" fillId="0" borderId="1" xfId="0" applyFont="1" applyBorder="1" applyAlignment="1">
      <alignment horizontal="left" vertical="center" wrapText="1" indent="1"/>
    </xf>
    <xf numFmtId="0" fontId="1" fillId="0" borderId="10" xfId="0" applyFont="1" applyBorder="1" applyAlignment="1">
      <alignment horizontal="left" vertical="center" wrapText="1" indent="1"/>
    </xf>
    <xf numFmtId="0" fontId="34" fillId="0" borderId="0" xfId="1" quotePrefix="1" applyFont="1" applyAlignment="1">
      <alignment horizontal="left" indent="1"/>
    </xf>
    <xf numFmtId="0" fontId="34" fillId="0" borderId="0" xfId="1" applyFont="1" applyAlignment="1">
      <alignment horizontal="left" indent="1"/>
    </xf>
    <xf numFmtId="0" fontId="10" fillId="0" borderId="25" xfId="0" applyFont="1" applyBorder="1" applyAlignment="1">
      <alignment horizontal="center"/>
    </xf>
    <xf numFmtId="0" fontId="9" fillId="0" borderId="1" xfId="0" applyFont="1" applyBorder="1" applyAlignment="1">
      <alignment horizontal="center" wrapText="1"/>
    </xf>
    <xf numFmtId="0" fontId="46" fillId="0" borderId="1" xfId="0" applyFont="1" applyBorder="1"/>
    <xf numFmtId="0" fontId="4" fillId="0" borderId="5" xfId="0" applyFont="1" applyBorder="1" applyAlignment="1">
      <alignment horizontal="center"/>
    </xf>
    <xf numFmtId="0" fontId="17" fillId="0" borderId="0" xfId="0" applyFont="1"/>
    <xf numFmtId="0" fontId="9" fillId="0" borderId="1" xfId="0" applyFont="1" applyBorder="1" applyAlignment="1">
      <alignment horizontal="right" vertical="center"/>
    </xf>
    <xf numFmtId="0" fontId="9" fillId="0" borderId="1" xfId="0" applyFont="1" applyBorder="1" applyAlignment="1">
      <alignment vertical="center"/>
    </xf>
    <xf numFmtId="0" fontId="9" fillId="0" borderId="1" xfId="0" applyFont="1" applyBorder="1" applyAlignment="1">
      <alignment horizontal="right" vertical="center" indent="1"/>
    </xf>
    <xf numFmtId="0" fontId="30" fillId="0" borderId="1" xfId="0" applyFont="1" applyBorder="1" applyAlignment="1">
      <alignment horizontal="left" vertical="center" indent="2"/>
    </xf>
    <xf numFmtId="0" fontId="3" fillId="0" borderId="1" xfId="0" applyFont="1" applyBorder="1" applyAlignment="1">
      <alignment horizontal="left" vertical="center" indent="2"/>
    </xf>
    <xf numFmtId="0" fontId="3" fillId="0" borderId="1" xfId="0" applyFont="1" applyBorder="1" applyAlignment="1">
      <alignment horizontal="left" vertical="center" indent="3"/>
    </xf>
    <xf numFmtId="0" fontId="9" fillId="0" borderId="0" xfId="0" applyFont="1" applyAlignment="1">
      <alignment horizontal="right" vertical="center" indent="1"/>
    </xf>
    <xf numFmtId="0" fontId="3" fillId="0" borderId="0" xfId="0" applyFont="1" applyAlignment="1">
      <alignment horizontal="left" vertical="center" indent="3"/>
    </xf>
    <xf numFmtId="0" fontId="4" fillId="0" borderId="23" xfId="0" applyFont="1" applyBorder="1" applyAlignment="1">
      <alignment horizontal="center"/>
    </xf>
    <xf numFmtId="164" fontId="0" fillId="0" borderId="0" xfId="6" applyNumberFormat="1" applyFont="1" applyAlignment="1">
      <alignment horizontal="center"/>
    </xf>
    <xf numFmtId="41" fontId="0" fillId="0" borderId="0" xfId="6" applyNumberFormat="1" applyFont="1"/>
    <xf numFmtId="41" fontId="0" fillId="0" borderId="18" xfId="6" applyNumberFormat="1" applyFont="1" applyBorder="1"/>
    <xf numFmtId="164" fontId="0" fillId="0" borderId="0" xfId="6" applyNumberFormat="1" applyFont="1" applyBorder="1" applyAlignment="1">
      <alignment horizontal="center"/>
    </xf>
    <xf numFmtId="164" fontId="4" fillId="0" borderId="0" xfId="6" applyNumberFormat="1" applyFont="1" applyAlignment="1"/>
    <xf numFmtId="164" fontId="0" fillId="0" borderId="0" xfId="0" applyNumberFormat="1"/>
    <xf numFmtId="41" fontId="0" fillId="0" borderId="0" xfId="6" applyNumberFormat="1" applyFont="1" applyBorder="1"/>
    <xf numFmtId="164" fontId="0" fillId="0" borderId="0" xfId="6" applyNumberFormat="1" applyFont="1" applyBorder="1" applyAlignment="1"/>
    <xf numFmtId="14" fontId="0" fillId="0" borderId="0" xfId="0" applyNumberFormat="1"/>
    <xf numFmtId="164" fontId="0" fillId="0" borderId="0" xfId="6" applyNumberFormat="1" applyFont="1" applyAlignment="1"/>
    <xf numFmtId="164" fontId="0" fillId="0" borderId="18" xfId="6" applyNumberFormat="1" applyFont="1" applyBorder="1" applyAlignment="1"/>
    <xf numFmtId="164" fontId="63" fillId="0" borderId="0" xfId="6" applyNumberFormat="1" applyFont="1" applyBorder="1" applyAlignment="1"/>
    <xf numFmtId="164" fontId="63" fillId="0" borderId="0" xfId="6" applyNumberFormat="1" applyFont="1" applyAlignment="1"/>
    <xf numFmtId="164" fontId="11" fillId="0" borderId="0" xfId="6" applyNumberFormat="1" applyFont="1" applyAlignment="1"/>
    <xf numFmtId="164" fontId="4" fillId="0" borderId="0" xfId="0" applyNumberFormat="1" applyFont="1"/>
    <xf numFmtId="164" fontId="3" fillId="0" borderId="0" xfId="6" applyNumberFormat="1" applyFont="1" applyAlignment="1"/>
    <xf numFmtId="164" fontId="3" fillId="0" borderId="0" xfId="6" quotePrefix="1" applyNumberFormat="1" applyFont="1" applyAlignment="1">
      <alignment horizontal="center"/>
    </xf>
    <xf numFmtId="164" fontId="3" fillId="0" borderId="21" xfId="6" applyNumberFormat="1" applyFont="1" applyBorder="1" applyAlignment="1"/>
    <xf numFmtId="164" fontId="3" fillId="22" borderId="21" xfId="6" applyNumberFormat="1" applyFont="1" applyFill="1" applyBorder="1" applyAlignment="1"/>
    <xf numFmtId="164" fontId="0" fillId="0" borderId="0" xfId="6" applyNumberFormat="1" applyFont="1" applyBorder="1"/>
    <xf numFmtId="0" fontId="28" fillId="0" borderId="0" xfId="0" applyFont="1"/>
    <xf numFmtId="17" fontId="0" fillId="0" borderId="0" xfId="0" applyNumberFormat="1"/>
    <xf numFmtId="0" fontId="34" fillId="4" borderId="1" xfId="1" applyFont="1" applyFill="1" applyBorder="1" applyAlignment="1">
      <alignment horizontal="center"/>
    </xf>
    <xf numFmtId="0" fontId="3" fillId="8" borderId="1" xfId="0" applyFont="1" applyFill="1" applyBorder="1"/>
    <xf numFmtId="0" fontId="4" fillId="8" borderId="1" xfId="0" applyFont="1" applyFill="1" applyBorder="1" applyAlignment="1">
      <alignment horizontal="center"/>
    </xf>
    <xf numFmtId="0" fontId="6" fillId="8" borderId="1" xfId="0" applyFont="1" applyFill="1" applyBorder="1" applyAlignment="1">
      <alignment horizontal="center" wrapText="1"/>
    </xf>
    <xf numFmtId="0" fontId="30" fillId="0" borderId="0" xfId="0" applyFont="1"/>
    <xf numFmtId="0" fontId="6" fillId="0" borderId="1" xfId="0" applyFont="1" applyBorder="1" applyAlignment="1">
      <alignment horizontal="left" vertical="center"/>
    </xf>
    <xf numFmtId="0" fontId="3" fillId="0" borderId="17" xfId="0" applyFont="1" applyBorder="1" applyAlignment="1">
      <alignment horizontal="center"/>
    </xf>
    <xf numFmtId="0" fontId="20" fillId="0" borderId="1" xfId="0" applyFont="1" applyBorder="1" applyAlignment="1">
      <alignment horizontal="left" vertical="center"/>
    </xf>
    <xf numFmtId="0" fontId="3" fillId="8" borderId="2" xfId="0" applyFont="1" applyFill="1" applyBorder="1" applyAlignment="1">
      <alignment horizontal="center" wrapText="1"/>
    </xf>
    <xf numFmtId="0" fontId="0" fillId="0" borderId="16" xfId="0" applyBorder="1" applyAlignment="1">
      <alignment horizontal="center"/>
    </xf>
    <xf numFmtId="0" fontId="0" fillId="7" borderId="2" xfId="0" applyFill="1" applyBorder="1" applyAlignment="1">
      <alignment horizontal="center"/>
    </xf>
    <xf numFmtId="16" fontId="4" fillId="0" borderId="0" xfId="0" applyNumberFormat="1" applyFont="1" applyAlignment="1">
      <alignment horizontal="center"/>
    </xf>
    <xf numFmtId="0" fontId="6" fillId="4" borderId="1" xfId="0" applyFont="1" applyFill="1" applyBorder="1" applyAlignment="1">
      <alignment horizontal="center" wrapText="1"/>
    </xf>
    <xf numFmtId="0" fontId="0" fillId="4" borderId="16" xfId="0" applyFill="1" applyBorder="1" applyAlignment="1">
      <alignment horizontal="center"/>
    </xf>
    <xf numFmtId="0" fontId="0" fillId="9" borderId="1" xfId="0" applyFill="1" applyBorder="1" applyAlignment="1">
      <alignment horizontal="center"/>
    </xf>
    <xf numFmtId="0" fontId="0" fillId="9" borderId="2" xfId="0" applyFill="1" applyBorder="1" applyAlignment="1">
      <alignment horizontal="center"/>
    </xf>
    <xf numFmtId="0" fontId="0" fillId="9" borderId="5" xfId="0" applyFill="1" applyBorder="1" applyAlignment="1">
      <alignment horizontal="center"/>
    </xf>
    <xf numFmtId="0" fontId="68" fillId="4" borderId="1" xfId="1" applyFont="1" applyFill="1" applyBorder="1" applyAlignment="1">
      <alignment horizontal="center" vertical="center" wrapText="1"/>
    </xf>
    <xf numFmtId="0" fontId="21" fillId="0" borderId="0" xfId="1" applyFont="1" applyAlignment="1">
      <alignment horizontal="right" vertical="center" wrapText="1"/>
    </xf>
    <xf numFmtId="0" fontId="41" fillId="0" borderId="0" xfId="0" applyFont="1" applyAlignment="1">
      <alignment horizontal="left" wrapText="1"/>
    </xf>
    <xf numFmtId="0" fontId="4" fillId="0" borderId="1" xfId="1" applyFont="1" applyBorder="1" applyAlignment="1">
      <alignment horizontal="left" vertical="center" wrapText="1" indent="1"/>
    </xf>
    <xf numFmtId="0" fontId="3" fillId="0" borderId="5" xfId="0" applyFont="1" applyBorder="1"/>
    <xf numFmtId="0" fontId="0" fillId="0" borderId="5" xfId="0" applyBorder="1"/>
    <xf numFmtId="0" fontId="19" fillId="4" borderId="0" xfId="0" applyFont="1" applyFill="1" applyAlignment="1">
      <alignment horizontal="center" wrapText="1"/>
    </xf>
    <xf numFmtId="0" fontId="3" fillId="0" borderId="1" xfId="1" quotePrefix="1" applyBorder="1" applyAlignment="1">
      <alignment horizontal="left" vertical="center" wrapText="1" indent="1"/>
    </xf>
    <xf numFmtId="0" fontId="3" fillId="0" borderId="1" xfId="1" applyBorder="1" applyAlignment="1">
      <alignment horizontal="left" vertical="center" wrapText="1" indent="1"/>
    </xf>
    <xf numFmtId="0" fontId="17" fillId="0" borderId="1" xfId="1" applyFont="1" applyBorder="1" applyAlignment="1">
      <alignment horizontal="center" vertical="center" wrapText="1"/>
    </xf>
    <xf numFmtId="0" fontId="41" fillId="0" borderId="1" xfId="0" applyFont="1" applyBorder="1" applyAlignment="1">
      <alignment horizontal="left" indent="2"/>
    </xf>
    <xf numFmtId="0" fontId="2" fillId="12" borderId="10" xfId="0" applyFont="1" applyFill="1" applyBorder="1" applyAlignment="1">
      <alignment horizontal="center"/>
    </xf>
    <xf numFmtId="0" fontId="0" fillId="12" borderId="5" xfId="0" applyFill="1" applyBorder="1" applyAlignment="1">
      <alignment horizontal="center"/>
    </xf>
    <xf numFmtId="0" fontId="10" fillId="0" borderId="2" xfId="0" applyFont="1" applyBorder="1" applyAlignment="1">
      <alignment horizontal="center"/>
    </xf>
    <xf numFmtId="0" fontId="0" fillId="0" borderId="15" xfId="0" applyBorder="1" applyAlignment="1">
      <alignment horizontal="center"/>
    </xf>
    <xf numFmtId="0" fontId="69" fillId="0" borderId="0" xfId="0" applyFont="1" applyAlignment="1">
      <alignment horizontal="center"/>
    </xf>
    <xf numFmtId="0" fontId="17" fillId="0" borderId="0" xfId="0" applyFont="1" applyAlignment="1">
      <alignment horizontal="center" vertical="top"/>
    </xf>
    <xf numFmtId="0" fontId="4" fillId="0" borderId="44" xfId="0" applyFont="1" applyBorder="1" applyAlignment="1">
      <alignment horizontal="left" wrapText="1"/>
    </xf>
    <xf numFmtId="0" fontId="3" fillId="8" borderId="0" xfId="0" applyFont="1" applyFill="1" applyAlignment="1">
      <alignment horizontal="center" wrapText="1"/>
    </xf>
    <xf numFmtId="0" fontId="3" fillId="0" borderId="0" xfId="0" applyFont="1" applyAlignment="1">
      <alignment wrapText="1"/>
    </xf>
    <xf numFmtId="0" fontId="28" fillId="8" borderId="17" xfId="0" applyFont="1" applyFill="1" applyBorder="1" applyAlignment="1">
      <alignment horizontal="center"/>
    </xf>
    <xf numFmtId="0" fontId="4" fillId="0" borderId="44" xfId="0" applyFont="1" applyBorder="1" applyAlignment="1">
      <alignment wrapText="1"/>
    </xf>
    <xf numFmtId="0" fontId="0" fillId="13" borderId="27" xfId="0" applyFill="1" applyBorder="1" applyAlignment="1">
      <alignment horizontal="center"/>
    </xf>
    <xf numFmtId="0" fontId="0" fillId="8" borderId="1" xfId="0" applyFill="1" applyBorder="1" applyAlignment="1">
      <alignment horizontal="center" wrapText="1"/>
    </xf>
    <xf numFmtId="0" fontId="70" fillId="11" borderId="17" xfId="0" applyFont="1" applyFill="1" applyBorder="1" applyAlignment="1">
      <alignment horizontal="center"/>
    </xf>
    <xf numFmtId="0" fontId="70" fillId="11" borderId="1" xfId="0" applyFont="1" applyFill="1" applyBorder="1" applyAlignment="1">
      <alignment horizontal="center"/>
    </xf>
    <xf numFmtId="0" fontId="17" fillId="0" borderId="1" xfId="1" applyFont="1" applyBorder="1" applyAlignment="1">
      <alignment horizontal="left" vertical="center" wrapText="1" indent="1"/>
    </xf>
    <xf numFmtId="49" fontId="9" fillId="0" borderId="1" xfId="0" applyNumberFormat="1" applyFont="1" applyBorder="1" applyAlignment="1">
      <alignment horizontal="center" wrapText="1"/>
    </xf>
    <xf numFmtId="164" fontId="0" fillId="0" borderId="23" xfId="0" applyNumberFormat="1" applyBorder="1"/>
    <xf numFmtId="164" fontId="0" fillId="4" borderId="0" xfId="0" applyNumberFormat="1" applyFill="1"/>
    <xf numFmtId="0" fontId="4" fillId="0" borderId="0" xfId="0" applyFont="1" applyAlignment="1">
      <alignment horizontal="left" wrapText="1" indent="3"/>
    </xf>
    <xf numFmtId="0" fontId="9" fillId="0" borderId="5" xfId="0" applyFont="1" applyBorder="1" applyAlignment="1">
      <alignment horizontal="center"/>
    </xf>
    <xf numFmtId="0" fontId="4" fillId="0" borderId="1" xfId="0" applyFont="1" applyBorder="1" applyAlignment="1">
      <alignment horizontal="left" wrapText="1" indent="3"/>
    </xf>
    <xf numFmtId="0" fontId="4" fillId="0" borderId="1" xfId="0" applyFont="1" applyBorder="1" applyAlignment="1">
      <alignment wrapText="1"/>
    </xf>
    <xf numFmtId="0" fontId="4" fillId="0" borderId="1" xfId="0" applyFont="1" applyBorder="1" applyAlignment="1">
      <alignment horizontal="left" wrapText="1"/>
    </xf>
    <xf numFmtId="0" fontId="0" fillId="0" borderId="11" xfId="0" applyBorder="1" applyAlignment="1">
      <alignment horizontal="center"/>
    </xf>
    <xf numFmtId="0" fontId="0" fillId="0" borderId="5" xfId="0" applyBorder="1" applyAlignment="1">
      <alignment horizontal="center"/>
    </xf>
    <xf numFmtId="0" fontId="0" fillId="0" borderId="15" xfId="0" applyBorder="1"/>
    <xf numFmtId="0" fontId="1" fillId="0" borderId="1" xfId="0" quotePrefix="1" applyFont="1" applyBorder="1" applyAlignment="1">
      <alignment horizontal="center"/>
    </xf>
    <xf numFmtId="0" fontId="71" fillId="0" borderId="0" xfId="0" applyFont="1" applyAlignment="1">
      <alignment horizontal="center"/>
    </xf>
    <xf numFmtId="16" fontId="3" fillId="0" borderId="1" xfId="0" applyNumberFormat="1" applyFont="1" applyBorder="1" applyAlignment="1">
      <alignment horizontal="center"/>
    </xf>
    <xf numFmtId="16" fontId="3" fillId="0" borderId="11" xfId="0" applyNumberFormat="1" applyFont="1" applyBorder="1" applyAlignment="1">
      <alignment horizontal="center"/>
    </xf>
    <xf numFmtId="14" fontId="3" fillId="0" borderId="1" xfId="0" applyNumberFormat="1" applyFont="1" applyBorder="1" applyAlignment="1">
      <alignment horizontal="center"/>
    </xf>
    <xf numFmtId="0" fontId="19" fillId="0" borderId="1" xfId="0" applyFont="1" applyBorder="1" applyAlignment="1">
      <alignment horizontal="center" wrapText="1"/>
    </xf>
    <xf numFmtId="0" fontId="0" fillId="0" borderId="1" xfId="0" quotePrefix="1" applyBorder="1" applyAlignment="1">
      <alignment horizontal="center" wrapText="1"/>
    </xf>
    <xf numFmtId="16" fontId="3" fillId="0" borderId="1" xfId="0" applyNumberFormat="1" applyFont="1" applyBorder="1" applyAlignment="1">
      <alignment horizontal="center" wrapText="1"/>
    </xf>
    <xf numFmtId="14" fontId="0" fillId="0" borderId="11" xfId="0" applyNumberFormat="1" applyBorder="1" applyAlignment="1">
      <alignment horizontal="center"/>
    </xf>
    <xf numFmtId="0" fontId="27" fillId="0" borderId="0" xfId="1" applyFont="1" applyAlignment="1">
      <alignment horizontal="center" vertical="center" wrapText="1"/>
    </xf>
    <xf numFmtId="0" fontId="46" fillId="0" borderId="0" xfId="1" applyFont="1" applyAlignment="1">
      <alignment horizontal="center" vertical="center"/>
    </xf>
    <xf numFmtId="0" fontId="23" fillId="0" borderId="0" xfId="1" applyFont="1" applyAlignment="1">
      <alignment horizontal="center" vertical="center"/>
    </xf>
    <xf numFmtId="0" fontId="23" fillId="0" borderId="0" xfId="1" applyFont="1" applyAlignment="1">
      <alignment horizontal="center" vertical="center" wrapText="1"/>
    </xf>
    <xf numFmtId="0" fontId="23" fillId="0" borderId="0" xfId="1" applyFont="1" applyAlignment="1">
      <alignment vertical="center"/>
    </xf>
    <xf numFmtId="0" fontId="34" fillId="0" borderId="1" xfId="1" applyFont="1" applyBorder="1" applyAlignment="1">
      <alignment horizontal="center" vertical="center"/>
    </xf>
    <xf numFmtId="0" fontId="34" fillId="0" borderId="0" xfId="1" applyFont="1" applyAlignment="1">
      <alignment vertical="center"/>
    </xf>
    <xf numFmtId="0" fontId="28" fillId="0" borderId="1" xfId="0" applyFont="1" applyBorder="1" applyAlignment="1">
      <alignment horizontal="center"/>
    </xf>
    <xf numFmtId="2" fontId="1" fillId="0" borderId="1" xfId="1" applyNumberFormat="1" applyFont="1" applyBorder="1" applyAlignment="1">
      <alignment horizontal="center" vertical="center"/>
    </xf>
    <xf numFmtId="49" fontId="3" fillId="0" borderId="0" xfId="0" quotePrefix="1" applyNumberFormat="1" applyFont="1" applyAlignment="1">
      <alignment horizontal="left" indent="1"/>
    </xf>
    <xf numFmtId="0" fontId="4" fillId="0" borderId="2" xfId="0" applyFont="1" applyBorder="1" applyAlignment="1">
      <alignment horizontal="center" wrapText="1"/>
    </xf>
    <xf numFmtId="0" fontId="65" fillId="0" borderId="1" xfId="0" applyFont="1" applyBorder="1" applyAlignment="1">
      <alignment horizontal="left" vertical="center"/>
    </xf>
    <xf numFmtId="0" fontId="34" fillId="0" borderId="1" xfId="1" applyFont="1" applyBorder="1" applyAlignment="1">
      <alignment horizontal="left"/>
    </xf>
    <xf numFmtId="0" fontId="35" fillId="0" borderId="1" xfId="0" applyFont="1" applyBorder="1" applyAlignment="1">
      <alignment horizontal="left" vertical="center" wrapText="1"/>
    </xf>
    <xf numFmtId="0" fontId="35" fillId="0" borderId="1" xfId="0" applyFont="1" applyBorder="1" applyAlignment="1">
      <alignment horizontal="center" vertical="center" wrapText="1"/>
    </xf>
    <xf numFmtId="0" fontId="30" fillId="0" borderId="1" xfId="0" applyFont="1" applyBorder="1" applyAlignment="1">
      <alignment horizontal="left" vertical="center" wrapText="1"/>
    </xf>
    <xf numFmtId="0" fontId="30" fillId="0" borderId="1" xfId="0" applyFont="1" applyBorder="1" applyAlignment="1">
      <alignment horizontal="center" vertical="center" wrapText="1"/>
    </xf>
    <xf numFmtId="0" fontId="17" fillId="0" borderId="1" xfId="0" applyFont="1" applyBorder="1" applyAlignment="1">
      <alignment horizontal="left" vertical="center"/>
    </xf>
    <xf numFmtId="16" fontId="4" fillId="0" borderId="1" xfId="0" applyNumberFormat="1" applyFont="1" applyBorder="1" applyAlignment="1">
      <alignment horizontal="center"/>
    </xf>
    <xf numFmtId="49" fontId="3" fillId="25" borderId="1" xfId="0" quotePrefix="1" applyNumberFormat="1" applyFont="1" applyFill="1" applyBorder="1" applyAlignment="1">
      <alignment horizontal="center"/>
    </xf>
    <xf numFmtId="49" fontId="3" fillId="25" borderId="1" xfId="0" applyNumberFormat="1" applyFont="1" applyFill="1" applyBorder="1" applyAlignment="1">
      <alignment horizontal="center"/>
    </xf>
    <xf numFmtId="0" fontId="29" fillId="0" borderId="1" xfId="0" applyFont="1" applyBorder="1" applyAlignment="1">
      <alignment horizontal="left" vertical="center"/>
    </xf>
    <xf numFmtId="0" fontId="4" fillId="3" borderId="2" xfId="0" applyFont="1" applyFill="1" applyBorder="1" applyAlignment="1">
      <alignment horizontal="center" wrapText="1"/>
    </xf>
    <xf numFmtId="0" fontId="0" fillId="3" borderId="1" xfId="0" applyFill="1" applyBorder="1"/>
    <xf numFmtId="0" fontId="1" fillId="3" borderId="2" xfId="0" applyFont="1" applyFill="1" applyBorder="1" applyAlignment="1">
      <alignment horizontal="center"/>
    </xf>
    <xf numFmtId="0" fontId="4" fillId="3" borderId="2" xfId="0" applyFont="1" applyFill="1" applyBorder="1" applyAlignment="1">
      <alignment horizontal="left" vertical="center" wrapText="1"/>
    </xf>
    <xf numFmtId="49" fontId="4" fillId="3" borderId="2" xfId="0" applyNumberFormat="1" applyFont="1" applyFill="1" applyBorder="1" applyAlignment="1">
      <alignment horizontal="center" wrapText="1"/>
    </xf>
    <xf numFmtId="0" fontId="4" fillId="3" borderId="1" xfId="0" applyFont="1" applyFill="1" applyBorder="1" applyAlignment="1">
      <alignment horizontal="center" wrapText="1"/>
    </xf>
    <xf numFmtId="0" fontId="3" fillId="3" borderId="1" xfId="0" applyFont="1" applyFill="1" applyBorder="1" applyAlignment="1">
      <alignment horizontal="center"/>
    </xf>
    <xf numFmtId="0" fontId="1" fillId="3" borderId="1" xfId="0" applyFont="1" applyFill="1" applyBorder="1" applyAlignment="1">
      <alignment horizontal="center"/>
    </xf>
    <xf numFmtId="0" fontId="4" fillId="3" borderId="1" xfId="0" applyFont="1" applyFill="1" applyBorder="1" applyAlignment="1">
      <alignment horizontal="left" vertical="center" wrapText="1"/>
    </xf>
    <xf numFmtId="0" fontId="4" fillId="3" borderId="1" xfId="0" applyFont="1" applyFill="1" applyBorder="1" applyAlignment="1">
      <alignment horizontal="center"/>
    </xf>
    <xf numFmtId="49" fontId="3" fillId="3" borderId="1" xfId="0" applyNumberFormat="1" applyFont="1" applyFill="1" applyBorder="1" applyAlignment="1">
      <alignment horizontal="center"/>
    </xf>
    <xf numFmtId="49" fontId="3" fillId="3" borderId="1" xfId="0" applyNumberFormat="1" applyFont="1" applyFill="1" applyBorder="1" applyAlignment="1">
      <alignment horizontal="left" indent="1"/>
    </xf>
    <xf numFmtId="0" fontId="3" fillId="3" borderId="1" xfId="0" applyFont="1" applyFill="1" applyBorder="1" applyAlignment="1">
      <alignment horizontal="left" wrapText="1"/>
    </xf>
    <xf numFmtId="0" fontId="4" fillId="3" borderId="1" xfId="0" applyFont="1" applyFill="1" applyBorder="1" applyAlignment="1">
      <alignment horizontal="left" vertical="center"/>
    </xf>
    <xf numFmtId="49" fontId="3" fillId="3" borderId="1" xfId="0" applyNumberFormat="1" applyFont="1" applyFill="1" applyBorder="1" applyAlignment="1">
      <alignment horizontal="left"/>
    </xf>
    <xf numFmtId="49" fontId="3" fillId="3" borderId="1" xfId="0" quotePrefix="1" applyNumberFormat="1" applyFont="1" applyFill="1" applyBorder="1" applyAlignment="1">
      <alignment horizontal="left"/>
    </xf>
    <xf numFmtId="49" fontId="3" fillId="3" borderId="1" xfId="0" quotePrefix="1" applyNumberFormat="1" applyFont="1" applyFill="1" applyBorder="1" applyAlignment="1">
      <alignment horizontal="left" indent="1"/>
    </xf>
    <xf numFmtId="49" fontId="4" fillId="3" borderId="1" xfId="0" quotePrefix="1" applyNumberFormat="1" applyFont="1" applyFill="1" applyBorder="1" applyAlignment="1">
      <alignment horizontal="left" indent="1"/>
    </xf>
    <xf numFmtId="49" fontId="3" fillId="3" borderId="1" xfId="0" applyNumberFormat="1" applyFont="1" applyFill="1" applyBorder="1"/>
    <xf numFmtId="0" fontId="3" fillId="3" borderId="1" xfId="0" applyFont="1" applyFill="1" applyBorder="1" applyAlignment="1">
      <alignment wrapText="1"/>
    </xf>
    <xf numFmtId="0" fontId="3" fillId="3" borderId="1" xfId="0" applyFont="1" applyFill="1" applyBorder="1"/>
    <xf numFmtId="49" fontId="3" fillId="3" borderId="2" xfId="0" applyNumberFormat="1" applyFont="1" applyFill="1" applyBorder="1" applyAlignment="1">
      <alignment horizontal="center"/>
    </xf>
    <xf numFmtId="49" fontId="3" fillId="3" borderId="2" xfId="0" quotePrefix="1" applyNumberFormat="1" applyFont="1" applyFill="1" applyBorder="1" applyAlignment="1">
      <alignment horizontal="left"/>
    </xf>
    <xf numFmtId="0" fontId="3" fillId="3" borderId="2" xfId="0" applyFont="1" applyFill="1" applyBorder="1" applyAlignment="1">
      <alignment horizontal="left" wrapText="1"/>
    </xf>
    <xf numFmtId="0" fontId="4" fillId="3" borderId="2" xfId="0" applyFont="1" applyFill="1" applyBorder="1" applyAlignment="1">
      <alignment horizontal="left" vertical="center"/>
    </xf>
    <xf numFmtId="0" fontId="3" fillId="3" borderId="1" xfId="0" applyFont="1" applyFill="1" applyBorder="1" applyAlignment="1">
      <alignment horizontal="center" wrapText="1"/>
    </xf>
    <xf numFmtId="0" fontId="18" fillId="0" borderId="1" xfId="1" applyFont="1" applyBorder="1" applyAlignment="1">
      <alignment horizontal="left" vertical="center" wrapText="1" indent="1"/>
    </xf>
    <xf numFmtId="165" fontId="1" fillId="0" borderId="1" xfId="1" applyNumberFormat="1" applyFont="1" applyBorder="1" applyAlignment="1">
      <alignment horizontal="center" vertical="center"/>
    </xf>
    <xf numFmtId="0" fontId="9" fillId="0" borderId="0" xfId="1" applyFont="1" applyAlignment="1">
      <alignment horizontal="center"/>
    </xf>
    <xf numFmtId="0" fontId="4" fillId="0" borderId="1" xfId="1" applyFont="1" applyBorder="1" applyAlignment="1">
      <alignment horizontal="left"/>
    </xf>
    <xf numFmtId="0" fontId="10" fillId="0" borderId="1" xfId="1" applyFont="1" applyBorder="1" applyAlignment="1">
      <alignment horizontal="center"/>
    </xf>
    <xf numFmtId="0" fontId="3" fillId="4" borderId="17" xfId="0" applyFont="1" applyFill="1" applyBorder="1" applyAlignment="1">
      <alignment horizontal="center"/>
    </xf>
    <xf numFmtId="0" fontId="0" fillId="0" borderId="17" xfId="0" applyBorder="1" applyAlignment="1">
      <alignment horizontal="center"/>
    </xf>
    <xf numFmtId="0" fontId="0" fillId="4" borderId="17" xfId="0" applyFill="1" applyBorder="1" applyAlignment="1">
      <alignment horizontal="center"/>
    </xf>
    <xf numFmtId="0" fontId="0" fillId="4" borderId="2" xfId="0" applyFill="1" applyBorder="1" applyAlignment="1">
      <alignment horizontal="center"/>
    </xf>
    <xf numFmtId="16" fontId="4" fillId="0" borderId="2" xfId="0" applyNumberFormat="1" applyFont="1" applyBorder="1" applyAlignment="1">
      <alignment horizontal="center"/>
    </xf>
    <xf numFmtId="16" fontId="4" fillId="4" borderId="2" xfId="0" applyNumberFormat="1" applyFont="1" applyFill="1" applyBorder="1" applyAlignment="1">
      <alignment horizontal="center"/>
    </xf>
    <xf numFmtId="0" fontId="29" fillId="0" borderId="1" xfId="0" applyFont="1" applyBorder="1" applyAlignment="1">
      <alignment horizontal="center" wrapText="1"/>
    </xf>
    <xf numFmtId="49" fontId="17" fillId="0" borderId="1" xfId="0" applyNumberFormat="1" applyFont="1" applyBorder="1" applyAlignment="1">
      <alignment horizontal="center"/>
    </xf>
    <xf numFmtId="49" fontId="17" fillId="0" borderId="1" xfId="0" applyNumberFormat="1" applyFont="1" applyBorder="1" applyAlignment="1">
      <alignment horizontal="left" indent="1"/>
    </xf>
    <xf numFmtId="49" fontId="17" fillId="0" borderId="1" xfId="0" quotePrefix="1" applyNumberFormat="1" applyFont="1" applyBorder="1" applyAlignment="1">
      <alignment horizontal="left" indent="1"/>
    </xf>
    <xf numFmtId="49" fontId="17" fillId="25" borderId="1" xfId="0" applyNumberFormat="1" applyFont="1" applyFill="1" applyBorder="1" applyAlignment="1">
      <alignment horizontal="center"/>
    </xf>
    <xf numFmtId="49" fontId="17" fillId="25" borderId="1" xfId="0" quotePrefix="1" applyNumberFormat="1" applyFont="1" applyFill="1" applyBorder="1" applyAlignment="1">
      <alignment horizontal="center"/>
    </xf>
    <xf numFmtId="49" fontId="17" fillId="0" borderId="1" xfId="0" quotePrefix="1" applyNumberFormat="1" applyFont="1" applyBorder="1" applyAlignment="1">
      <alignment horizontal="center"/>
    </xf>
    <xf numFmtId="49" fontId="17" fillId="0" borderId="1" xfId="0" applyNumberFormat="1" applyFont="1" applyBorder="1" applyAlignment="1">
      <alignment horizontal="left"/>
    </xf>
    <xf numFmtId="49" fontId="17" fillId="0" borderId="1" xfId="0" quotePrefix="1" applyNumberFormat="1" applyFont="1" applyBorder="1" applyAlignment="1">
      <alignment horizontal="left"/>
    </xf>
    <xf numFmtId="0" fontId="17" fillId="0" borderId="1" xfId="0" quotePrefix="1" applyFont="1" applyBorder="1" applyAlignment="1">
      <alignment horizontal="center"/>
    </xf>
    <xf numFmtId="0" fontId="8" fillId="0" borderId="1" xfId="0" applyFont="1" applyBorder="1" applyAlignment="1">
      <alignment horizontal="center"/>
    </xf>
    <xf numFmtId="0" fontId="0" fillId="0" borderId="10" xfId="0" applyBorder="1"/>
    <xf numFmtId="0" fontId="17" fillId="0" borderId="2" xfId="0" applyFont="1" applyBorder="1" applyAlignment="1">
      <alignment horizontal="left" vertical="center"/>
    </xf>
    <xf numFmtId="49" fontId="3" fillId="0" borderId="2" xfId="0" applyNumberFormat="1" applyFont="1" applyBorder="1" applyAlignment="1">
      <alignment horizontal="center"/>
    </xf>
    <xf numFmtId="0" fontId="3" fillId="0" borderId="2" xfId="0" applyFont="1" applyBorder="1" applyAlignment="1">
      <alignment horizontal="left" wrapText="1"/>
    </xf>
    <xf numFmtId="0" fontId="4" fillId="0" borderId="12" xfId="0" applyFont="1" applyBorder="1" applyAlignment="1">
      <alignment horizontal="center"/>
    </xf>
    <xf numFmtId="0" fontId="0" fillId="0" borderId="13" xfId="0" applyBorder="1"/>
    <xf numFmtId="0" fontId="3" fillId="0" borderId="13" xfId="0" applyFont="1" applyBorder="1"/>
    <xf numFmtId="0" fontId="0" fillId="0" borderId="14" xfId="0" applyBorder="1"/>
    <xf numFmtId="0" fontId="0" fillId="0" borderId="20" xfId="0" applyBorder="1"/>
    <xf numFmtId="0" fontId="4" fillId="0" borderId="20" xfId="0" applyFont="1" applyBorder="1" applyAlignment="1">
      <alignment horizontal="center"/>
    </xf>
    <xf numFmtId="0" fontId="3" fillId="0" borderId="20" xfId="0" applyFont="1" applyBorder="1"/>
    <xf numFmtId="0" fontId="4" fillId="0" borderId="45" xfId="0" applyFont="1" applyBorder="1" applyAlignment="1">
      <alignment horizontal="center"/>
    </xf>
    <xf numFmtId="0" fontId="0" fillId="0" borderId="45" xfId="0" applyBorder="1"/>
    <xf numFmtId="0" fontId="3" fillId="0" borderId="45" xfId="0" applyFont="1" applyBorder="1"/>
    <xf numFmtId="0" fontId="0" fillId="0" borderId="24" xfId="0" applyBorder="1"/>
    <xf numFmtId="0" fontId="3" fillId="4" borderId="0" xfId="0" applyFont="1" applyFill="1" applyAlignment="1">
      <alignment horizontal="center"/>
    </xf>
    <xf numFmtId="0" fontId="0" fillId="4" borderId="0" xfId="0" applyFill="1" applyAlignment="1">
      <alignment horizontal="center"/>
    </xf>
    <xf numFmtId="16" fontId="4" fillId="4" borderId="0" xfId="0" applyNumberFormat="1" applyFont="1" applyFill="1" applyAlignment="1">
      <alignment horizontal="center"/>
    </xf>
    <xf numFmtId="0" fontId="20" fillId="0" borderId="1" xfId="0" applyFont="1" applyBorder="1" applyAlignment="1">
      <alignment horizontal="center" wrapText="1"/>
    </xf>
    <xf numFmtId="0" fontId="10" fillId="0" borderId="1" xfId="0" applyFont="1" applyBorder="1" applyAlignment="1">
      <alignment wrapText="1"/>
    </xf>
    <xf numFmtId="0" fontId="20" fillId="0" borderId="2" xfId="0" applyFont="1" applyBorder="1" applyAlignment="1">
      <alignment horizontal="left" vertical="center"/>
    </xf>
    <xf numFmtId="0" fontId="3" fillId="0" borderId="2" xfId="0" quotePrefix="1" applyFont="1" applyBorder="1" applyAlignment="1">
      <alignment horizontal="center"/>
    </xf>
    <xf numFmtId="0" fontId="3" fillId="0" borderId="0" xfId="0" applyFont="1" applyAlignment="1">
      <alignment horizontal="center" wrapText="1"/>
    </xf>
    <xf numFmtId="0" fontId="3" fillId="0" borderId="17" xfId="0" applyFont="1" applyBorder="1" applyAlignment="1">
      <alignment horizontal="left" wrapText="1"/>
    </xf>
    <xf numFmtId="0" fontId="3" fillId="0" borderId="5" xfId="1" applyBorder="1"/>
    <xf numFmtId="0" fontId="3" fillId="0" borderId="5" xfId="1" applyBorder="1" applyAlignment="1">
      <alignment horizontal="right"/>
    </xf>
    <xf numFmtId="0" fontId="3" fillId="0" borderId="5" xfId="1" applyBorder="1" applyAlignment="1">
      <alignment horizontal="left"/>
    </xf>
    <xf numFmtId="0" fontId="3" fillId="0" borderId="5" xfId="1" applyBorder="1" applyAlignment="1">
      <alignment horizontal="center"/>
    </xf>
    <xf numFmtId="0" fontId="3" fillId="0" borderId="3" xfId="1" applyBorder="1" applyAlignment="1">
      <alignment horizontal="center"/>
    </xf>
    <xf numFmtId="0" fontId="3" fillId="18" borderId="1" xfId="1" applyFill="1" applyBorder="1" applyAlignment="1">
      <alignment horizontal="left" wrapText="1" indent="1"/>
    </xf>
    <xf numFmtId="0" fontId="28" fillId="0" borderId="1" xfId="1" quotePrefix="1" applyFont="1" applyBorder="1" applyAlignment="1">
      <alignment horizontal="left" vertical="center"/>
    </xf>
    <xf numFmtId="0" fontId="6" fillId="0" borderId="1" xfId="1" applyFont="1" applyBorder="1" applyAlignment="1">
      <alignment horizontal="center" wrapText="1"/>
    </xf>
    <xf numFmtId="0" fontId="3" fillId="0" borderId="15" xfId="1" applyBorder="1"/>
    <xf numFmtId="0" fontId="10" fillId="0" borderId="0" xfId="1" applyFont="1" applyAlignment="1">
      <alignment horizontal="center" wrapText="1"/>
    </xf>
    <xf numFmtId="0" fontId="2" fillId="0" borderId="0" xfId="0" applyFont="1" applyAlignment="1">
      <alignment horizontal="center"/>
    </xf>
    <xf numFmtId="0" fontId="4" fillId="10" borderId="0" xfId="0" applyFont="1" applyFill="1" applyAlignment="1">
      <alignment horizontal="center"/>
    </xf>
    <xf numFmtId="0" fontId="0" fillId="0" borderId="0" xfId="0" applyAlignment="1">
      <alignment horizontal="left" vertical="top"/>
    </xf>
    <xf numFmtId="1" fontId="0" fillId="0" borderId="0" xfId="2" applyNumberFormat="1" applyFont="1"/>
    <xf numFmtId="0" fontId="4" fillId="10" borderId="1" xfId="0" applyFont="1" applyFill="1" applyBorder="1" applyAlignment="1">
      <alignment horizontal="center" vertical="center" wrapText="1"/>
    </xf>
    <xf numFmtId="1" fontId="4" fillId="0" borderId="1" xfId="2"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10" borderId="1" xfId="0" applyFont="1" applyFill="1" applyBorder="1" applyAlignment="1">
      <alignment horizontal="center" vertical="center"/>
    </xf>
    <xf numFmtId="1" fontId="3" fillId="10" borderId="1" xfId="2" applyNumberFormat="1" applyFont="1" applyFill="1" applyBorder="1"/>
    <xf numFmtId="0" fontId="3" fillId="10" borderId="1" xfId="0" applyFont="1" applyFill="1" applyBorder="1"/>
    <xf numFmtId="14" fontId="3" fillId="0" borderId="1" xfId="0" applyNumberFormat="1" applyFont="1" applyBorder="1" applyAlignment="1">
      <alignment horizontal="left" vertical="top" wrapText="1"/>
    </xf>
    <xf numFmtId="41" fontId="3" fillId="0" borderId="1" xfId="2" applyNumberFormat="1" applyFont="1" applyBorder="1" applyAlignment="1">
      <alignment horizontal="center" vertical="center"/>
    </xf>
    <xf numFmtId="1" fontId="3" fillId="0" borderId="1" xfId="2" applyNumberFormat="1" applyFont="1" applyBorder="1" applyAlignment="1">
      <alignment horizontal="center" vertical="center"/>
    </xf>
    <xf numFmtId="14" fontId="3" fillId="0" borderId="1" xfId="0" applyNumberFormat="1" applyFont="1" applyBorder="1" applyAlignment="1">
      <alignment horizontal="left" vertical="top" wrapText="1" indent="2"/>
    </xf>
    <xf numFmtId="164" fontId="1" fillId="0" borderId="11" xfId="2" applyNumberFormat="1" applyFont="1" applyBorder="1" applyAlignment="1">
      <alignment horizontal="center"/>
    </xf>
    <xf numFmtId="164" fontId="1" fillId="0" borderId="18" xfId="2" applyNumberFormat="1" applyFont="1" applyBorder="1" applyAlignment="1">
      <alignment horizontal="center"/>
    </xf>
    <xf numFmtId="164" fontId="1" fillId="0" borderId="0" xfId="2" applyNumberFormat="1" applyFont="1" applyAlignment="1">
      <alignment horizontal="center"/>
    </xf>
    <xf numFmtId="14" fontId="3" fillId="0" borderId="1" xfId="0" applyNumberFormat="1" applyFont="1" applyBorder="1" applyAlignment="1">
      <alignment horizontal="left" vertical="top" wrapText="1" indent="1"/>
    </xf>
    <xf numFmtId="14" fontId="3" fillId="0" borderId="1" xfId="0" applyNumberFormat="1" applyFont="1" applyBorder="1" applyAlignment="1">
      <alignment horizontal="left" vertical="top" wrapText="1" indent="5"/>
    </xf>
    <xf numFmtId="0" fontId="3" fillId="0" borderId="10" xfId="0" applyFont="1" applyBorder="1"/>
    <xf numFmtId="0" fontId="0" fillId="0" borderId="0" xfId="0" quotePrefix="1" applyAlignment="1">
      <alignment horizontal="left"/>
    </xf>
    <xf numFmtId="49" fontId="3" fillId="18" borderId="1" xfId="0" applyNumberFormat="1" applyFont="1" applyFill="1" applyBorder="1" applyAlignment="1">
      <alignment horizontal="center"/>
    </xf>
    <xf numFmtId="49" fontId="3" fillId="18" borderId="1" xfId="0" applyNumberFormat="1" applyFont="1" applyFill="1" applyBorder="1" applyAlignment="1">
      <alignment horizontal="left"/>
    </xf>
    <xf numFmtId="0" fontId="3" fillId="18" borderId="1" xfId="0" applyFont="1" applyFill="1" applyBorder="1" applyAlignment="1">
      <alignment horizontal="left" wrapText="1"/>
    </xf>
    <xf numFmtId="0" fontId="0" fillId="18" borderId="1" xfId="0" applyFill="1" applyBorder="1" applyAlignment="1">
      <alignment horizontal="center"/>
    </xf>
    <xf numFmtId="0" fontId="0" fillId="18" borderId="1" xfId="0" applyFill="1" applyBorder="1"/>
    <xf numFmtId="0" fontId="17" fillId="0" borderId="0" xfId="1" applyFont="1" applyAlignment="1">
      <alignment horizontal="center"/>
    </xf>
    <xf numFmtId="0" fontId="72" fillId="0" borderId="1" xfId="7" applyBorder="1" applyAlignment="1" applyProtection="1">
      <alignment horizontal="left"/>
    </xf>
    <xf numFmtId="0" fontId="0" fillId="0" borderId="2" xfId="0" applyBorder="1" applyAlignment="1">
      <alignment horizontal="center" wrapText="1"/>
    </xf>
    <xf numFmtId="16" fontId="3" fillId="0" borderId="2" xfId="0" applyNumberFormat="1" applyFont="1" applyBorder="1" applyAlignment="1">
      <alignment horizontal="center"/>
    </xf>
    <xf numFmtId="0" fontId="1" fillId="0" borderId="0" xfId="1" applyFont="1" applyAlignment="1">
      <alignment horizontal="center" vertical="center" wrapText="1"/>
    </xf>
    <xf numFmtId="0" fontId="4" fillId="8" borderId="2" xfId="0" applyFont="1" applyFill="1" applyBorder="1" applyAlignment="1">
      <alignment horizontal="center"/>
    </xf>
    <xf numFmtId="0" fontId="27" fillId="0" borderId="1" xfId="0" applyFont="1" applyBorder="1" applyAlignment="1">
      <alignment horizontal="center"/>
    </xf>
    <xf numFmtId="0" fontId="27" fillId="0" borderId="1" xfId="0" applyFont="1" applyBorder="1" applyAlignment="1">
      <alignment horizontal="center" wrapText="1"/>
    </xf>
    <xf numFmtId="0" fontId="4" fillId="0" borderId="1" xfId="0" quotePrefix="1" applyFont="1" applyBorder="1" applyAlignment="1">
      <alignment horizontal="center"/>
    </xf>
    <xf numFmtId="0" fontId="1" fillId="0" borderId="1" xfId="0" applyFont="1" applyBorder="1"/>
    <xf numFmtId="0" fontId="10" fillId="0" borderId="1" xfId="1" applyFont="1" applyBorder="1" applyAlignment="1">
      <alignment horizontal="center" vertical="center"/>
    </xf>
    <xf numFmtId="0" fontId="0" fillId="0" borderId="1" xfId="0" applyBorder="1" applyAlignment="1">
      <alignment horizontal="left" indent="2"/>
    </xf>
    <xf numFmtId="0" fontId="10" fillId="0" borderId="1" xfId="1" applyFont="1" applyBorder="1" applyAlignment="1">
      <alignment horizontal="center" vertical="center" wrapText="1"/>
    </xf>
    <xf numFmtId="0" fontId="49" fillId="0" borderId="0" xfId="1" applyFont="1" applyAlignment="1">
      <alignment vertical="center" wrapText="1"/>
    </xf>
    <xf numFmtId="0" fontId="17" fillId="0" borderId="1" xfId="0" applyFont="1" applyBorder="1" applyAlignment="1">
      <alignment horizontal="left" wrapText="1"/>
    </xf>
    <xf numFmtId="0" fontId="1" fillId="0" borderId="1" xfId="0" applyFont="1" applyBorder="1" applyAlignment="1">
      <alignment horizontal="center" wrapText="1"/>
    </xf>
    <xf numFmtId="0" fontId="4" fillId="0" borderId="10" xfId="0" applyFont="1" applyBorder="1" applyAlignment="1">
      <alignment horizontal="right" wrapText="1"/>
    </xf>
    <xf numFmtId="0" fontId="4" fillId="0" borderId="10" xfId="0" applyFont="1" applyBorder="1" applyAlignment="1">
      <alignment horizontal="center"/>
    </xf>
    <xf numFmtId="0" fontId="4" fillId="0" borderId="24" xfId="0" applyFont="1" applyBorder="1" applyAlignment="1">
      <alignment horizontal="center"/>
    </xf>
    <xf numFmtId="0" fontId="4" fillId="0" borderId="1" xfId="0" applyFont="1" applyBorder="1" applyAlignment="1">
      <alignment horizontal="left" wrapText="1" indent="1"/>
    </xf>
    <xf numFmtId="0" fontId="0" fillId="0" borderId="46" xfId="0" applyBorder="1" applyAlignment="1">
      <alignment horizontal="center"/>
    </xf>
    <xf numFmtId="0" fontId="0" fillId="0" borderId="4" xfId="0" applyBorder="1" applyAlignment="1">
      <alignment horizontal="center"/>
    </xf>
    <xf numFmtId="0" fontId="8" fillId="4" borderId="1" xfId="0" applyFont="1" applyFill="1" applyBorder="1" applyAlignment="1">
      <alignment horizontal="center" wrapText="1"/>
    </xf>
    <xf numFmtId="0" fontId="4" fillId="0" borderId="1" xfId="0" quotePrefix="1" applyFont="1" applyBorder="1" applyAlignment="1">
      <alignment horizontal="center" wrapText="1"/>
    </xf>
    <xf numFmtId="0" fontId="1" fillId="4" borderId="1" xfId="1" applyFont="1" applyFill="1" applyBorder="1" applyAlignment="1">
      <alignment horizontal="center" vertical="center" wrapText="1"/>
    </xf>
    <xf numFmtId="0" fontId="3" fillId="0" borderId="0" xfId="1" applyAlignment="1">
      <alignment horizontal="left" vertical="center"/>
    </xf>
    <xf numFmtId="0" fontId="4" fillId="0" borderId="0" xfId="0" applyFont="1" applyAlignment="1">
      <alignment horizontal="center" vertical="top" wrapText="1"/>
    </xf>
    <xf numFmtId="0" fontId="73" fillId="0" borderId="1" xfId="1" applyFont="1" applyBorder="1" applyAlignment="1">
      <alignment horizontal="center"/>
    </xf>
    <xf numFmtId="0" fontId="72" fillId="0" borderId="0" xfId="7"/>
    <xf numFmtId="0" fontId="72" fillId="0" borderId="0" xfId="7" quotePrefix="1"/>
    <xf numFmtId="0" fontId="70" fillId="0" borderId="0" xfId="0" applyFont="1" applyAlignment="1">
      <alignment vertical="center"/>
    </xf>
    <xf numFmtId="0" fontId="3" fillId="0" borderId="0" xfId="1" applyNumberFormat="1"/>
    <xf numFmtId="0" fontId="4" fillId="0" borderId="0" xfId="1" applyFont="1" applyAlignment="1">
      <alignment horizontal="left" vertical="center" wrapText="1" indent="5"/>
    </xf>
    <xf numFmtId="0" fontId="17" fillId="4" borderId="1" xfId="0" applyFont="1" applyFill="1" applyBorder="1" applyAlignment="1">
      <alignment horizontal="left" vertical="center"/>
    </xf>
    <xf numFmtId="0" fontId="29" fillId="4" borderId="1" xfId="0" applyFont="1" applyFill="1" applyBorder="1" applyAlignment="1">
      <alignment horizontal="left" vertical="center"/>
    </xf>
    <xf numFmtId="0" fontId="1" fillId="0" borderId="2" xfId="0" applyFont="1" applyBorder="1" applyAlignment="1">
      <alignment horizontal="center"/>
    </xf>
    <xf numFmtId="0" fontId="4" fillId="0" borderId="2" xfId="0" applyFont="1" applyBorder="1"/>
    <xf numFmtId="49" fontId="3" fillId="0" borderId="24" xfId="0" quotePrefix="1" applyNumberFormat="1" applyFont="1" applyBorder="1" applyAlignment="1">
      <alignment horizontal="left" indent="1"/>
    </xf>
    <xf numFmtId="49" fontId="3" fillId="0" borderId="5" xfId="0" applyNumberFormat="1" applyFont="1" applyBorder="1" applyAlignment="1">
      <alignment horizontal="center"/>
    </xf>
    <xf numFmtId="0" fontId="0" fillId="0" borderId="0" xfId="0" applyFill="1" applyAlignment="1">
      <alignment horizontal="center"/>
    </xf>
    <xf numFmtId="0" fontId="6" fillId="0" borderId="1" xfId="0" applyFont="1" applyFill="1" applyBorder="1" applyAlignment="1">
      <alignment horizontal="center" wrapText="1"/>
    </xf>
    <xf numFmtId="0" fontId="0" fillId="0" borderId="1" xfId="0" applyFill="1" applyBorder="1" applyAlignment="1">
      <alignment horizontal="center"/>
    </xf>
    <xf numFmtId="0" fontId="0" fillId="0" borderId="2" xfId="0" applyFill="1" applyBorder="1" applyAlignment="1">
      <alignment horizontal="center"/>
    </xf>
    <xf numFmtId="0" fontId="4" fillId="0" borderId="11" xfId="0" applyFont="1" applyFill="1" applyBorder="1" applyAlignment="1">
      <alignment horizontal="center"/>
    </xf>
    <xf numFmtId="0" fontId="4" fillId="0" borderId="1" xfId="0" applyFont="1" applyFill="1" applyBorder="1" applyAlignment="1">
      <alignment horizontal="center"/>
    </xf>
    <xf numFmtId="0" fontId="3" fillId="0" borderId="0" xfId="0" applyFont="1" applyFill="1" applyAlignment="1">
      <alignment horizontal="center"/>
    </xf>
    <xf numFmtId="0" fontId="0" fillId="0" borderId="0" xfId="0" applyFill="1"/>
    <xf numFmtId="0" fontId="4" fillId="9" borderId="1" xfId="0" applyFont="1" applyFill="1" applyBorder="1" applyAlignment="1">
      <alignment horizontal="center"/>
    </xf>
    <xf numFmtId="0" fontId="4" fillId="26" borderId="1" xfId="0" applyFont="1" applyFill="1" applyBorder="1"/>
    <xf numFmtId="0" fontId="0" fillId="26" borderId="1" xfId="0" applyFill="1" applyBorder="1"/>
    <xf numFmtId="0" fontId="3" fillId="26" borderId="1" xfId="0" applyFont="1" applyFill="1" applyBorder="1"/>
    <xf numFmtId="0" fontId="0" fillId="26" borderId="2" xfId="0" applyFill="1" applyBorder="1"/>
    <xf numFmtId="0" fontId="3" fillId="0" borderId="0" xfId="0" applyFont="1" applyFill="1"/>
    <xf numFmtId="0" fontId="3" fillId="0" borderId="1" xfId="0" applyFont="1" applyFill="1" applyBorder="1"/>
    <xf numFmtId="0" fontId="0" fillId="0" borderId="0" xfId="0" quotePrefix="1" applyFill="1" applyAlignment="1">
      <alignment horizontal="left"/>
    </xf>
    <xf numFmtId="0" fontId="61" fillId="0" borderId="10" xfId="0" applyFont="1" applyBorder="1" applyAlignment="1">
      <alignment horizontal="center"/>
    </xf>
    <xf numFmtId="0" fontId="61" fillId="0" borderId="11" xfId="0" applyFont="1" applyBorder="1" applyAlignment="1">
      <alignment horizontal="center"/>
    </xf>
    <xf numFmtId="0" fontId="61" fillId="0" borderId="10" xfId="1" applyFont="1" applyBorder="1" applyAlignment="1">
      <alignment horizontal="center"/>
    </xf>
    <xf numFmtId="0" fontId="61" fillId="0" borderId="11" xfId="1" applyFont="1" applyBorder="1" applyAlignment="1">
      <alignment horizontal="center"/>
    </xf>
    <xf numFmtId="0" fontId="53" fillId="0" borderId="27" xfId="1" applyFont="1" applyBorder="1" applyAlignment="1">
      <alignment horizontal="center"/>
    </xf>
    <xf numFmtId="0" fontId="53" fillId="0" borderId="26" xfId="1" applyFont="1" applyBorder="1" applyAlignment="1">
      <alignment horizontal="center"/>
    </xf>
    <xf numFmtId="0" fontId="53" fillId="0" borderId="28" xfId="1" applyFont="1" applyBorder="1" applyAlignment="1">
      <alignment horizontal="center"/>
    </xf>
    <xf numFmtId="0" fontId="54" fillId="0" borderId="27" xfId="1" applyFont="1" applyBorder="1" applyAlignment="1">
      <alignment horizontal="left" wrapText="1"/>
    </xf>
    <xf numFmtId="0" fontId="54" fillId="0" borderId="26" xfId="1" applyFont="1" applyBorder="1" applyAlignment="1">
      <alignment horizontal="left"/>
    </xf>
    <xf numFmtId="0" fontId="54" fillId="0" borderId="28" xfId="1" applyFont="1" applyBorder="1" applyAlignment="1">
      <alignment horizontal="left"/>
    </xf>
    <xf numFmtId="0" fontId="1" fillId="0" borderId="1" xfId="1"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cellXfs>
  <cellStyles count="8">
    <cellStyle name="Comma" xfId="2" builtinId="3"/>
    <cellStyle name="Comma 2" xfId="4" xr:uid="{ED78E86C-A5FD-4FB6-8112-A828524BADEB}"/>
    <cellStyle name="Comma 3" xfId="6" xr:uid="{31D42876-44C6-4EED-BDAA-F7AF23FEBAF7}"/>
    <cellStyle name="Currency 2" xfId="5" xr:uid="{6A284628-4B0D-484C-B9C2-F6CC225EDA87}"/>
    <cellStyle name="Hyperlink" xfId="7" builtinId="8"/>
    <cellStyle name="Hyperlink 2" xfId="3" xr:uid="{AF6C4087-72D8-4466-99E5-2970A8BE32C1}"/>
    <cellStyle name="Normal" xfId="0" builtinId="0"/>
    <cellStyle name="Normal 2" xfId="1" xr:uid="{0895BF93-B134-441F-84DC-99E71F526B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Toys Per Year</a:t>
            </a:r>
          </a:p>
        </c:rich>
      </c:tx>
      <c:overlay val="0"/>
      <c:spPr>
        <a:noFill/>
        <a:ln w="25400">
          <a:noFill/>
        </a:ln>
      </c:spPr>
    </c:title>
    <c:autoTitleDeleted val="0"/>
    <c:plotArea>
      <c:layout/>
      <c:lineChart>
        <c:grouping val="standard"/>
        <c:varyColors val="0"/>
        <c:ser>
          <c:idx val="0"/>
          <c:order val="0"/>
          <c:marker>
            <c:symbol val="none"/>
          </c:marker>
          <c:cat>
            <c:numRef>
              <c:f>'TOYS COUNT ITD'!$K$20:$K$35</c:f>
              <c:numCache>
                <c:formatCode>General</c:formatCode>
                <c:ptCount val="16"/>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numCache>
            </c:numRef>
          </c:cat>
          <c:val>
            <c:numRef>
              <c:f>'TOYS COUNT ITD'!$K$20:$K$34</c:f>
              <c:numCache>
                <c:formatCode>General</c:formatCode>
                <c:ptCount val="15"/>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numCache>
            </c:numRef>
          </c:val>
          <c:smooth val="0"/>
          <c:extLst>
            <c:ext xmlns:c16="http://schemas.microsoft.com/office/drawing/2014/chart" uri="{C3380CC4-5D6E-409C-BE32-E72D297353CC}">
              <c16:uniqueId val="{00000000-A585-4FAB-BC7E-557F0A6091C6}"/>
            </c:ext>
          </c:extLst>
        </c:ser>
        <c:ser>
          <c:idx val="1"/>
          <c:order val="1"/>
          <c:spPr>
            <a:ln w="28575" cap="rnd">
              <a:solidFill>
                <a:schemeClr val="accent1"/>
              </a:solidFill>
              <a:round/>
            </a:ln>
            <a:effectLst/>
          </c:spPr>
          <c:marker>
            <c:symbol val="none"/>
          </c:marker>
          <c:cat>
            <c:numRef>
              <c:f>'TOYS COUNT ITD'!$K$20:$K$35</c:f>
              <c:numCache>
                <c:formatCode>General</c:formatCode>
                <c:ptCount val="16"/>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numCache>
            </c:numRef>
          </c:cat>
          <c:val>
            <c:numRef>
              <c:f>'TOYS COUNT ITD'!$L$20:$L$35</c:f>
              <c:numCache>
                <c:formatCode>_(* #,##0_);_(* \(#,##0\);_(* "-"??_);_(@_)</c:formatCode>
                <c:ptCount val="16"/>
                <c:pt idx="0">
                  <c:v>400</c:v>
                </c:pt>
                <c:pt idx="1">
                  <c:v>1260</c:v>
                </c:pt>
                <c:pt idx="2">
                  <c:v>1430</c:v>
                </c:pt>
                <c:pt idx="3">
                  <c:v>1620</c:v>
                </c:pt>
                <c:pt idx="4">
                  <c:v>2001</c:v>
                </c:pt>
                <c:pt idx="5">
                  <c:v>2316</c:v>
                </c:pt>
                <c:pt idx="6">
                  <c:v>2519</c:v>
                </c:pt>
                <c:pt idx="7">
                  <c:v>2804</c:v>
                </c:pt>
                <c:pt idx="8">
                  <c:v>3144</c:v>
                </c:pt>
                <c:pt idx="9">
                  <c:v>3397</c:v>
                </c:pt>
                <c:pt idx="10">
                  <c:v>4053</c:v>
                </c:pt>
                <c:pt idx="11">
                  <c:v>4427</c:v>
                </c:pt>
                <c:pt idx="12">
                  <c:v>2942</c:v>
                </c:pt>
                <c:pt idx="13">
                  <c:v>3509</c:v>
                </c:pt>
                <c:pt idx="14">
                  <c:v>3462</c:v>
                </c:pt>
                <c:pt idx="15">
                  <c:v>4263</c:v>
                </c:pt>
              </c:numCache>
            </c:numRef>
          </c:val>
          <c:smooth val="0"/>
          <c:extLst>
            <c:ext xmlns:c16="http://schemas.microsoft.com/office/drawing/2014/chart" uri="{C3380CC4-5D6E-409C-BE32-E72D297353CC}">
              <c16:uniqueId val="{00000001-A585-4FAB-BC7E-557F0A6091C6}"/>
            </c:ext>
          </c:extLst>
        </c:ser>
        <c:dLbls>
          <c:showLegendKey val="0"/>
          <c:showVal val="0"/>
          <c:showCatName val="0"/>
          <c:showSerName val="0"/>
          <c:showPercent val="0"/>
          <c:showBubbleSize val="0"/>
        </c:dLbls>
        <c:smooth val="0"/>
        <c:axId val="817951967"/>
        <c:axId val="1"/>
      </c:lineChart>
      <c:catAx>
        <c:axId val="8179519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
        <c:crosses val="autoZero"/>
        <c:auto val="1"/>
        <c:lblAlgn val="ctr"/>
        <c:lblOffset val="100"/>
        <c:noMultiLvlLbl val="0"/>
      </c:catAx>
      <c:valAx>
        <c:axId val="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7951967"/>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10</xdr:col>
      <xdr:colOff>19049</xdr:colOff>
      <xdr:row>1</xdr:row>
      <xdr:rowOff>47626</xdr:rowOff>
    </xdr:from>
    <xdr:to>
      <xdr:col>19</xdr:col>
      <xdr:colOff>381000</xdr:colOff>
      <xdr:row>16</xdr:row>
      <xdr:rowOff>19050</xdr:rowOff>
    </xdr:to>
    <xdr:graphicFrame macro="">
      <xdr:nvGraphicFramePr>
        <xdr:cNvPr id="2" name="Chart 1">
          <a:extLst>
            <a:ext uri="{FF2B5EF4-FFF2-40B4-BE49-F238E27FC236}">
              <a16:creationId xmlns:a16="http://schemas.microsoft.com/office/drawing/2014/main" id="{85D9345F-F576-473D-A90B-511E7BC38E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314325</xdr:colOff>
      <xdr:row>4</xdr:row>
      <xdr:rowOff>174508</xdr:rowOff>
    </xdr:from>
    <xdr:to>
      <xdr:col>0</xdr:col>
      <xdr:colOff>1771650</xdr:colOff>
      <xdr:row>5</xdr:row>
      <xdr:rowOff>2040</xdr:rowOff>
    </xdr:to>
    <xdr:pic>
      <xdr:nvPicPr>
        <xdr:cNvPr id="7" name="Picture 6">
          <a:extLst>
            <a:ext uri="{FF2B5EF4-FFF2-40B4-BE49-F238E27FC236}">
              <a16:creationId xmlns:a16="http://schemas.microsoft.com/office/drawing/2014/main" id="{B007DCAB-D6F6-47A7-8A99-A68603E2A762}"/>
            </a:ext>
          </a:extLst>
        </xdr:cNvPr>
        <xdr:cNvPicPr>
          <a:picLocks noChangeAspect="1"/>
        </xdr:cNvPicPr>
      </xdr:nvPicPr>
      <xdr:blipFill>
        <a:blip xmlns:r="http://schemas.openxmlformats.org/officeDocument/2006/relationships" r:embed="rId1"/>
        <a:stretch>
          <a:fillRect/>
        </a:stretch>
      </xdr:blipFill>
      <xdr:spPr>
        <a:xfrm>
          <a:off x="314325" y="1993783"/>
          <a:ext cx="1457325" cy="827657"/>
        </a:xfrm>
        <a:prstGeom prst="rect">
          <a:avLst/>
        </a:prstGeom>
      </xdr:spPr>
    </xdr:pic>
    <xdr:clientData/>
  </xdr:twoCellAnchor>
  <xdr:twoCellAnchor editAs="oneCell">
    <xdr:from>
      <xdr:col>2</xdr:col>
      <xdr:colOff>228600</xdr:colOff>
      <xdr:row>4</xdr:row>
      <xdr:rowOff>155458</xdr:rowOff>
    </xdr:from>
    <xdr:to>
      <xdr:col>2</xdr:col>
      <xdr:colOff>1685925</xdr:colOff>
      <xdr:row>4</xdr:row>
      <xdr:rowOff>983115</xdr:rowOff>
    </xdr:to>
    <xdr:pic>
      <xdr:nvPicPr>
        <xdr:cNvPr id="8" name="Picture 7">
          <a:extLst>
            <a:ext uri="{FF2B5EF4-FFF2-40B4-BE49-F238E27FC236}">
              <a16:creationId xmlns:a16="http://schemas.microsoft.com/office/drawing/2014/main" id="{2611D9EC-2D48-470D-9926-4299BF8FBD5E}"/>
            </a:ext>
          </a:extLst>
        </xdr:cNvPr>
        <xdr:cNvPicPr>
          <a:picLocks noChangeAspect="1"/>
        </xdr:cNvPicPr>
      </xdr:nvPicPr>
      <xdr:blipFill>
        <a:blip xmlns:r="http://schemas.openxmlformats.org/officeDocument/2006/relationships" r:embed="rId1"/>
        <a:stretch>
          <a:fillRect/>
        </a:stretch>
      </xdr:blipFill>
      <xdr:spPr>
        <a:xfrm>
          <a:off x="4419600" y="1974733"/>
          <a:ext cx="1457325" cy="827657"/>
        </a:xfrm>
        <a:prstGeom prst="rect">
          <a:avLst/>
        </a:prstGeom>
      </xdr:spPr>
    </xdr:pic>
    <xdr:clientData/>
  </xdr:twoCellAnchor>
  <xdr:twoCellAnchor editAs="oneCell">
    <xdr:from>
      <xdr:col>1</xdr:col>
      <xdr:colOff>314325</xdr:colOff>
      <xdr:row>4</xdr:row>
      <xdr:rowOff>174508</xdr:rowOff>
    </xdr:from>
    <xdr:to>
      <xdr:col>1</xdr:col>
      <xdr:colOff>1771650</xdr:colOff>
      <xdr:row>5</xdr:row>
      <xdr:rowOff>2040</xdr:rowOff>
    </xdr:to>
    <xdr:pic>
      <xdr:nvPicPr>
        <xdr:cNvPr id="9" name="Picture 8">
          <a:extLst>
            <a:ext uri="{FF2B5EF4-FFF2-40B4-BE49-F238E27FC236}">
              <a16:creationId xmlns:a16="http://schemas.microsoft.com/office/drawing/2014/main" id="{E2FE5DF1-0312-4749-BDD5-BC8CF0BCFFA5}"/>
            </a:ext>
          </a:extLst>
        </xdr:cNvPr>
        <xdr:cNvPicPr>
          <a:picLocks noChangeAspect="1"/>
        </xdr:cNvPicPr>
      </xdr:nvPicPr>
      <xdr:blipFill>
        <a:blip xmlns:r="http://schemas.openxmlformats.org/officeDocument/2006/relationships" r:embed="rId1"/>
        <a:stretch>
          <a:fillRect/>
        </a:stretch>
      </xdr:blipFill>
      <xdr:spPr>
        <a:xfrm>
          <a:off x="2400300" y="1993783"/>
          <a:ext cx="1457325" cy="827657"/>
        </a:xfrm>
        <a:prstGeom prst="rect">
          <a:avLst/>
        </a:prstGeom>
      </xdr:spPr>
    </xdr:pic>
    <xdr:clientData/>
  </xdr:twoCellAnchor>
  <xdr:twoCellAnchor editAs="oneCell">
    <xdr:from>
      <xdr:col>6</xdr:col>
      <xdr:colOff>361950</xdr:colOff>
      <xdr:row>4</xdr:row>
      <xdr:rowOff>174508</xdr:rowOff>
    </xdr:from>
    <xdr:to>
      <xdr:col>6</xdr:col>
      <xdr:colOff>1819275</xdr:colOff>
      <xdr:row>5</xdr:row>
      <xdr:rowOff>2040</xdr:rowOff>
    </xdr:to>
    <xdr:pic>
      <xdr:nvPicPr>
        <xdr:cNvPr id="10" name="Picture 9">
          <a:extLst>
            <a:ext uri="{FF2B5EF4-FFF2-40B4-BE49-F238E27FC236}">
              <a16:creationId xmlns:a16="http://schemas.microsoft.com/office/drawing/2014/main" id="{E6B57203-959C-488B-AEEE-542D11CA4E41}"/>
            </a:ext>
          </a:extLst>
        </xdr:cNvPr>
        <xdr:cNvPicPr>
          <a:picLocks noChangeAspect="1"/>
        </xdr:cNvPicPr>
      </xdr:nvPicPr>
      <xdr:blipFill>
        <a:blip xmlns:r="http://schemas.openxmlformats.org/officeDocument/2006/relationships" r:embed="rId1"/>
        <a:stretch>
          <a:fillRect/>
        </a:stretch>
      </xdr:blipFill>
      <xdr:spPr>
        <a:xfrm>
          <a:off x="13287375" y="1993783"/>
          <a:ext cx="1457325" cy="827657"/>
        </a:xfrm>
        <a:prstGeom prst="rect">
          <a:avLst/>
        </a:prstGeom>
      </xdr:spPr>
    </xdr:pic>
    <xdr:clientData/>
  </xdr:twoCellAnchor>
  <xdr:twoCellAnchor editAs="oneCell">
    <xdr:from>
      <xdr:col>5</xdr:col>
      <xdr:colOff>342900</xdr:colOff>
      <xdr:row>4</xdr:row>
      <xdr:rowOff>174508</xdr:rowOff>
    </xdr:from>
    <xdr:to>
      <xdr:col>5</xdr:col>
      <xdr:colOff>1800225</xdr:colOff>
      <xdr:row>5</xdr:row>
      <xdr:rowOff>2040</xdr:rowOff>
    </xdr:to>
    <xdr:pic>
      <xdr:nvPicPr>
        <xdr:cNvPr id="11" name="Picture 10">
          <a:extLst>
            <a:ext uri="{FF2B5EF4-FFF2-40B4-BE49-F238E27FC236}">
              <a16:creationId xmlns:a16="http://schemas.microsoft.com/office/drawing/2014/main" id="{C1D2E649-9950-4AE6-B174-934B8A028B66}"/>
            </a:ext>
          </a:extLst>
        </xdr:cNvPr>
        <xdr:cNvPicPr>
          <a:picLocks noChangeAspect="1"/>
        </xdr:cNvPicPr>
      </xdr:nvPicPr>
      <xdr:blipFill>
        <a:blip xmlns:r="http://schemas.openxmlformats.org/officeDocument/2006/relationships" r:embed="rId1"/>
        <a:stretch>
          <a:fillRect/>
        </a:stretch>
      </xdr:blipFill>
      <xdr:spPr>
        <a:xfrm>
          <a:off x="11106150" y="1993783"/>
          <a:ext cx="1457325" cy="827657"/>
        </a:xfrm>
        <a:prstGeom prst="rect">
          <a:avLst/>
        </a:prstGeom>
      </xdr:spPr>
    </xdr:pic>
    <xdr:clientData/>
  </xdr:twoCellAnchor>
  <xdr:twoCellAnchor editAs="oneCell">
    <xdr:from>
      <xdr:col>4</xdr:col>
      <xdr:colOff>371475</xdr:colOff>
      <xdr:row>4</xdr:row>
      <xdr:rowOff>174508</xdr:rowOff>
    </xdr:from>
    <xdr:to>
      <xdr:col>4</xdr:col>
      <xdr:colOff>1828800</xdr:colOff>
      <xdr:row>5</xdr:row>
      <xdr:rowOff>2040</xdr:rowOff>
    </xdr:to>
    <xdr:pic>
      <xdr:nvPicPr>
        <xdr:cNvPr id="12" name="Picture 11">
          <a:extLst>
            <a:ext uri="{FF2B5EF4-FFF2-40B4-BE49-F238E27FC236}">
              <a16:creationId xmlns:a16="http://schemas.microsoft.com/office/drawing/2014/main" id="{973CF4F5-04AA-438B-A22F-91441804EFC5}"/>
            </a:ext>
          </a:extLst>
        </xdr:cNvPr>
        <xdr:cNvPicPr>
          <a:picLocks noChangeAspect="1"/>
        </xdr:cNvPicPr>
      </xdr:nvPicPr>
      <xdr:blipFill>
        <a:blip xmlns:r="http://schemas.openxmlformats.org/officeDocument/2006/relationships" r:embed="rId1"/>
        <a:stretch>
          <a:fillRect/>
        </a:stretch>
      </xdr:blipFill>
      <xdr:spPr>
        <a:xfrm>
          <a:off x="8953500" y="1993783"/>
          <a:ext cx="1457325" cy="827657"/>
        </a:xfrm>
        <a:prstGeom prst="rect">
          <a:avLst/>
        </a:prstGeom>
      </xdr:spPr>
    </xdr:pic>
    <xdr:clientData/>
  </xdr:twoCellAnchor>
  <xdr:twoCellAnchor editAs="oneCell">
    <xdr:from>
      <xdr:col>3</xdr:col>
      <xdr:colOff>285750</xdr:colOff>
      <xdr:row>4</xdr:row>
      <xdr:rowOff>145933</xdr:rowOff>
    </xdr:from>
    <xdr:to>
      <xdr:col>3</xdr:col>
      <xdr:colOff>1743075</xdr:colOff>
      <xdr:row>4</xdr:row>
      <xdr:rowOff>973590</xdr:rowOff>
    </xdr:to>
    <xdr:pic>
      <xdr:nvPicPr>
        <xdr:cNvPr id="13" name="Picture 12">
          <a:extLst>
            <a:ext uri="{FF2B5EF4-FFF2-40B4-BE49-F238E27FC236}">
              <a16:creationId xmlns:a16="http://schemas.microsoft.com/office/drawing/2014/main" id="{6776FE7B-DA6F-489C-9A45-795FC9A50AED}"/>
            </a:ext>
          </a:extLst>
        </xdr:cNvPr>
        <xdr:cNvPicPr>
          <a:picLocks noChangeAspect="1"/>
        </xdr:cNvPicPr>
      </xdr:nvPicPr>
      <xdr:blipFill>
        <a:blip xmlns:r="http://schemas.openxmlformats.org/officeDocument/2006/relationships" r:embed="rId1"/>
        <a:stretch>
          <a:fillRect/>
        </a:stretch>
      </xdr:blipFill>
      <xdr:spPr>
        <a:xfrm>
          <a:off x="6524625" y="1965208"/>
          <a:ext cx="1457325" cy="827657"/>
        </a:xfrm>
        <a:prstGeom prst="rect">
          <a:avLst/>
        </a:prstGeom>
      </xdr:spPr>
    </xdr:pic>
    <xdr:clientData/>
  </xdr:twoCellAnchor>
  <xdr:twoCellAnchor editAs="oneCell">
    <xdr:from>
      <xdr:col>25</xdr:col>
      <xdr:colOff>514350</xdr:colOff>
      <xdr:row>4</xdr:row>
      <xdr:rowOff>174508</xdr:rowOff>
    </xdr:from>
    <xdr:to>
      <xdr:col>25</xdr:col>
      <xdr:colOff>1971675</xdr:colOff>
      <xdr:row>5</xdr:row>
      <xdr:rowOff>2040</xdr:rowOff>
    </xdr:to>
    <xdr:pic>
      <xdr:nvPicPr>
        <xdr:cNvPr id="14" name="Picture 13">
          <a:extLst>
            <a:ext uri="{FF2B5EF4-FFF2-40B4-BE49-F238E27FC236}">
              <a16:creationId xmlns:a16="http://schemas.microsoft.com/office/drawing/2014/main" id="{AE8125EF-56A8-4E77-8A79-0D2DBCF7EBC7}"/>
            </a:ext>
          </a:extLst>
        </xdr:cNvPr>
        <xdr:cNvPicPr>
          <a:picLocks noChangeAspect="1"/>
        </xdr:cNvPicPr>
      </xdr:nvPicPr>
      <xdr:blipFill>
        <a:blip xmlns:r="http://schemas.openxmlformats.org/officeDocument/2006/relationships" r:embed="rId1"/>
        <a:stretch>
          <a:fillRect/>
        </a:stretch>
      </xdr:blipFill>
      <xdr:spPr>
        <a:xfrm>
          <a:off x="56283225" y="1993783"/>
          <a:ext cx="1457325" cy="827657"/>
        </a:xfrm>
        <a:prstGeom prst="rect">
          <a:avLst/>
        </a:prstGeom>
      </xdr:spPr>
    </xdr:pic>
    <xdr:clientData/>
  </xdr:twoCellAnchor>
  <xdr:twoCellAnchor editAs="oneCell">
    <xdr:from>
      <xdr:col>26</xdr:col>
      <xdr:colOff>200025</xdr:colOff>
      <xdr:row>4</xdr:row>
      <xdr:rowOff>174508</xdr:rowOff>
    </xdr:from>
    <xdr:to>
      <xdr:col>26</xdr:col>
      <xdr:colOff>1657350</xdr:colOff>
      <xdr:row>5</xdr:row>
      <xdr:rowOff>2040</xdr:rowOff>
    </xdr:to>
    <xdr:pic>
      <xdr:nvPicPr>
        <xdr:cNvPr id="15" name="Picture 14">
          <a:extLst>
            <a:ext uri="{FF2B5EF4-FFF2-40B4-BE49-F238E27FC236}">
              <a16:creationId xmlns:a16="http://schemas.microsoft.com/office/drawing/2014/main" id="{5AE47AB6-CEA0-4DB9-8336-5EB72C367462}"/>
            </a:ext>
          </a:extLst>
        </xdr:cNvPr>
        <xdr:cNvPicPr>
          <a:picLocks noChangeAspect="1"/>
        </xdr:cNvPicPr>
      </xdr:nvPicPr>
      <xdr:blipFill>
        <a:blip xmlns:r="http://schemas.openxmlformats.org/officeDocument/2006/relationships" r:embed="rId1"/>
        <a:stretch>
          <a:fillRect/>
        </a:stretch>
      </xdr:blipFill>
      <xdr:spPr>
        <a:xfrm>
          <a:off x="58407300" y="1993783"/>
          <a:ext cx="1457325" cy="827657"/>
        </a:xfrm>
        <a:prstGeom prst="rect">
          <a:avLst/>
        </a:prstGeom>
      </xdr:spPr>
    </xdr:pic>
    <xdr:clientData/>
  </xdr:twoCellAnchor>
  <xdr:twoCellAnchor editAs="oneCell">
    <xdr:from>
      <xdr:col>22</xdr:col>
      <xdr:colOff>400050</xdr:colOff>
      <xdr:row>4</xdr:row>
      <xdr:rowOff>174508</xdr:rowOff>
    </xdr:from>
    <xdr:to>
      <xdr:col>22</xdr:col>
      <xdr:colOff>1857375</xdr:colOff>
      <xdr:row>5</xdr:row>
      <xdr:rowOff>2040</xdr:rowOff>
    </xdr:to>
    <xdr:pic>
      <xdr:nvPicPr>
        <xdr:cNvPr id="16" name="Picture 15">
          <a:extLst>
            <a:ext uri="{FF2B5EF4-FFF2-40B4-BE49-F238E27FC236}">
              <a16:creationId xmlns:a16="http://schemas.microsoft.com/office/drawing/2014/main" id="{D4A67503-1D6D-4C0C-9391-59B71EDBFE46}"/>
            </a:ext>
          </a:extLst>
        </xdr:cNvPr>
        <xdr:cNvPicPr>
          <a:picLocks noChangeAspect="1"/>
        </xdr:cNvPicPr>
      </xdr:nvPicPr>
      <xdr:blipFill>
        <a:blip xmlns:r="http://schemas.openxmlformats.org/officeDocument/2006/relationships" r:embed="rId1"/>
        <a:stretch>
          <a:fillRect/>
        </a:stretch>
      </xdr:blipFill>
      <xdr:spPr>
        <a:xfrm>
          <a:off x="49482375" y="1993783"/>
          <a:ext cx="1457325" cy="827657"/>
        </a:xfrm>
        <a:prstGeom prst="rect">
          <a:avLst/>
        </a:prstGeom>
      </xdr:spPr>
    </xdr:pic>
    <xdr:clientData/>
  </xdr:twoCellAnchor>
  <xdr:twoCellAnchor editAs="oneCell">
    <xdr:from>
      <xdr:col>24</xdr:col>
      <xdr:colOff>476250</xdr:colOff>
      <xdr:row>4</xdr:row>
      <xdr:rowOff>184033</xdr:rowOff>
    </xdr:from>
    <xdr:to>
      <xdr:col>24</xdr:col>
      <xdr:colOff>1933575</xdr:colOff>
      <xdr:row>5</xdr:row>
      <xdr:rowOff>11565</xdr:rowOff>
    </xdr:to>
    <xdr:pic>
      <xdr:nvPicPr>
        <xdr:cNvPr id="17" name="Picture 16">
          <a:extLst>
            <a:ext uri="{FF2B5EF4-FFF2-40B4-BE49-F238E27FC236}">
              <a16:creationId xmlns:a16="http://schemas.microsoft.com/office/drawing/2014/main" id="{99549B48-3F21-49F8-A49F-C1B18C81A200}"/>
            </a:ext>
          </a:extLst>
        </xdr:cNvPr>
        <xdr:cNvPicPr>
          <a:picLocks noChangeAspect="1"/>
        </xdr:cNvPicPr>
      </xdr:nvPicPr>
      <xdr:blipFill>
        <a:blip xmlns:r="http://schemas.openxmlformats.org/officeDocument/2006/relationships" r:embed="rId1"/>
        <a:stretch>
          <a:fillRect/>
        </a:stretch>
      </xdr:blipFill>
      <xdr:spPr>
        <a:xfrm>
          <a:off x="53806725" y="2003308"/>
          <a:ext cx="1457325" cy="827657"/>
        </a:xfrm>
        <a:prstGeom prst="rect">
          <a:avLst/>
        </a:prstGeom>
      </xdr:spPr>
    </xdr:pic>
    <xdr:clientData/>
  </xdr:twoCellAnchor>
  <xdr:twoCellAnchor editAs="oneCell">
    <xdr:from>
      <xdr:col>21</xdr:col>
      <xdr:colOff>285750</xdr:colOff>
      <xdr:row>4</xdr:row>
      <xdr:rowOff>184033</xdr:rowOff>
    </xdr:from>
    <xdr:to>
      <xdr:col>21</xdr:col>
      <xdr:colOff>1743075</xdr:colOff>
      <xdr:row>5</xdr:row>
      <xdr:rowOff>11565</xdr:rowOff>
    </xdr:to>
    <xdr:pic>
      <xdr:nvPicPr>
        <xdr:cNvPr id="18" name="Picture 17">
          <a:extLst>
            <a:ext uri="{FF2B5EF4-FFF2-40B4-BE49-F238E27FC236}">
              <a16:creationId xmlns:a16="http://schemas.microsoft.com/office/drawing/2014/main" id="{99D49155-5AEA-4787-9C1F-60997854A69C}"/>
            </a:ext>
          </a:extLst>
        </xdr:cNvPr>
        <xdr:cNvPicPr>
          <a:picLocks noChangeAspect="1"/>
        </xdr:cNvPicPr>
      </xdr:nvPicPr>
      <xdr:blipFill>
        <a:blip xmlns:r="http://schemas.openxmlformats.org/officeDocument/2006/relationships" r:embed="rId1"/>
        <a:stretch>
          <a:fillRect/>
        </a:stretch>
      </xdr:blipFill>
      <xdr:spPr>
        <a:xfrm>
          <a:off x="47034450" y="2003308"/>
          <a:ext cx="1457325" cy="827657"/>
        </a:xfrm>
        <a:prstGeom prst="rect">
          <a:avLst/>
        </a:prstGeom>
      </xdr:spPr>
    </xdr:pic>
    <xdr:clientData/>
  </xdr:twoCellAnchor>
  <xdr:twoCellAnchor editAs="oneCell">
    <xdr:from>
      <xdr:col>20</xdr:col>
      <xdr:colOff>428625</xdr:colOff>
      <xdr:row>4</xdr:row>
      <xdr:rowOff>174508</xdr:rowOff>
    </xdr:from>
    <xdr:to>
      <xdr:col>20</xdr:col>
      <xdr:colOff>1885950</xdr:colOff>
      <xdr:row>5</xdr:row>
      <xdr:rowOff>2040</xdr:rowOff>
    </xdr:to>
    <xdr:pic>
      <xdr:nvPicPr>
        <xdr:cNvPr id="19" name="Picture 18">
          <a:extLst>
            <a:ext uri="{FF2B5EF4-FFF2-40B4-BE49-F238E27FC236}">
              <a16:creationId xmlns:a16="http://schemas.microsoft.com/office/drawing/2014/main" id="{5964A5F3-47C3-4138-AB89-ACF66F3C7504}"/>
            </a:ext>
          </a:extLst>
        </xdr:cNvPr>
        <xdr:cNvPicPr>
          <a:picLocks noChangeAspect="1"/>
        </xdr:cNvPicPr>
      </xdr:nvPicPr>
      <xdr:blipFill>
        <a:blip xmlns:r="http://schemas.openxmlformats.org/officeDocument/2006/relationships" r:embed="rId1"/>
        <a:stretch>
          <a:fillRect/>
        </a:stretch>
      </xdr:blipFill>
      <xdr:spPr>
        <a:xfrm>
          <a:off x="44919900" y="1993783"/>
          <a:ext cx="1457325" cy="827657"/>
        </a:xfrm>
        <a:prstGeom prst="rect">
          <a:avLst/>
        </a:prstGeom>
      </xdr:spPr>
    </xdr:pic>
    <xdr:clientData/>
  </xdr:twoCellAnchor>
  <xdr:twoCellAnchor editAs="oneCell">
    <xdr:from>
      <xdr:col>23</xdr:col>
      <xdr:colOff>314325</xdr:colOff>
      <xdr:row>4</xdr:row>
      <xdr:rowOff>174508</xdr:rowOff>
    </xdr:from>
    <xdr:to>
      <xdr:col>23</xdr:col>
      <xdr:colOff>1771650</xdr:colOff>
      <xdr:row>5</xdr:row>
      <xdr:rowOff>2040</xdr:rowOff>
    </xdr:to>
    <xdr:pic>
      <xdr:nvPicPr>
        <xdr:cNvPr id="20" name="Picture 19">
          <a:extLst>
            <a:ext uri="{FF2B5EF4-FFF2-40B4-BE49-F238E27FC236}">
              <a16:creationId xmlns:a16="http://schemas.microsoft.com/office/drawing/2014/main" id="{C75C17AB-1E30-4A8B-8064-687727D3718D}"/>
            </a:ext>
          </a:extLst>
        </xdr:cNvPr>
        <xdr:cNvPicPr>
          <a:picLocks noChangeAspect="1"/>
        </xdr:cNvPicPr>
      </xdr:nvPicPr>
      <xdr:blipFill>
        <a:blip xmlns:r="http://schemas.openxmlformats.org/officeDocument/2006/relationships" r:embed="rId1"/>
        <a:stretch>
          <a:fillRect/>
        </a:stretch>
      </xdr:blipFill>
      <xdr:spPr>
        <a:xfrm>
          <a:off x="51520725" y="1993783"/>
          <a:ext cx="1457325" cy="827657"/>
        </a:xfrm>
        <a:prstGeom prst="rect">
          <a:avLst/>
        </a:prstGeom>
      </xdr:spPr>
    </xdr:pic>
    <xdr:clientData/>
  </xdr:twoCellAnchor>
  <xdr:twoCellAnchor editAs="oneCell">
    <xdr:from>
      <xdr:col>19</xdr:col>
      <xdr:colOff>428625</xdr:colOff>
      <xdr:row>4</xdr:row>
      <xdr:rowOff>174508</xdr:rowOff>
    </xdr:from>
    <xdr:to>
      <xdr:col>19</xdr:col>
      <xdr:colOff>1885950</xdr:colOff>
      <xdr:row>5</xdr:row>
      <xdr:rowOff>2040</xdr:rowOff>
    </xdr:to>
    <xdr:pic>
      <xdr:nvPicPr>
        <xdr:cNvPr id="21" name="Picture 20">
          <a:extLst>
            <a:ext uri="{FF2B5EF4-FFF2-40B4-BE49-F238E27FC236}">
              <a16:creationId xmlns:a16="http://schemas.microsoft.com/office/drawing/2014/main" id="{396D6ACC-A5E7-43BA-A6F7-42C6782530EB}"/>
            </a:ext>
          </a:extLst>
        </xdr:cNvPr>
        <xdr:cNvPicPr>
          <a:picLocks noChangeAspect="1"/>
        </xdr:cNvPicPr>
      </xdr:nvPicPr>
      <xdr:blipFill>
        <a:blip xmlns:r="http://schemas.openxmlformats.org/officeDocument/2006/relationships" r:embed="rId1"/>
        <a:stretch>
          <a:fillRect/>
        </a:stretch>
      </xdr:blipFill>
      <xdr:spPr>
        <a:xfrm>
          <a:off x="42624375" y="1993783"/>
          <a:ext cx="1457325" cy="827657"/>
        </a:xfrm>
        <a:prstGeom prst="rect">
          <a:avLst/>
        </a:prstGeom>
      </xdr:spPr>
    </xdr:pic>
    <xdr:clientData/>
  </xdr:twoCellAnchor>
  <xdr:twoCellAnchor editAs="oneCell">
    <xdr:from>
      <xdr:col>18</xdr:col>
      <xdr:colOff>342900</xdr:colOff>
      <xdr:row>4</xdr:row>
      <xdr:rowOff>174508</xdr:rowOff>
    </xdr:from>
    <xdr:to>
      <xdr:col>18</xdr:col>
      <xdr:colOff>1800225</xdr:colOff>
      <xdr:row>5</xdr:row>
      <xdr:rowOff>2040</xdr:rowOff>
    </xdr:to>
    <xdr:pic>
      <xdr:nvPicPr>
        <xdr:cNvPr id="22" name="Picture 21">
          <a:extLst>
            <a:ext uri="{FF2B5EF4-FFF2-40B4-BE49-F238E27FC236}">
              <a16:creationId xmlns:a16="http://schemas.microsoft.com/office/drawing/2014/main" id="{3FFC10AF-86AA-4734-A790-549BC7A6117C}"/>
            </a:ext>
          </a:extLst>
        </xdr:cNvPr>
        <xdr:cNvPicPr>
          <a:picLocks noChangeAspect="1"/>
        </xdr:cNvPicPr>
      </xdr:nvPicPr>
      <xdr:blipFill>
        <a:blip xmlns:r="http://schemas.openxmlformats.org/officeDocument/2006/relationships" r:embed="rId1"/>
        <a:stretch>
          <a:fillRect/>
        </a:stretch>
      </xdr:blipFill>
      <xdr:spPr>
        <a:xfrm>
          <a:off x="40414575" y="1993783"/>
          <a:ext cx="1457325" cy="827657"/>
        </a:xfrm>
        <a:prstGeom prst="rect">
          <a:avLst/>
        </a:prstGeom>
      </xdr:spPr>
    </xdr:pic>
    <xdr:clientData/>
  </xdr:twoCellAnchor>
  <xdr:twoCellAnchor editAs="oneCell">
    <xdr:from>
      <xdr:col>17</xdr:col>
      <xdr:colOff>466725</xdr:colOff>
      <xdr:row>4</xdr:row>
      <xdr:rowOff>174508</xdr:rowOff>
    </xdr:from>
    <xdr:to>
      <xdr:col>17</xdr:col>
      <xdr:colOff>1924050</xdr:colOff>
      <xdr:row>5</xdr:row>
      <xdr:rowOff>2040</xdr:rowOff>
    </xdr:to>
    <xdr:pic>
      <xdr:nvPicPr>
        <xdr:cNvPr id="23" name="Picture 22">
          <a:extLst>
            <a:ext uri="{FF2B5EF4-FFF2-40B4-BE49-F238E27FC236}">
              <a16:creationId xmlns:a16="http://schemas.microsoft.com/office/drawing/2014/main" id="{B14368E8-B61C-4E60-88DA-28B0A1C4FFFE}"/>
            </a:ext>
          </a:extLst>
        </xdr:cNvPr>
        <xdr:cNvPicPr>
          <a:picLocks noChangeAspect="1"/>
        </xdr:cNvPicPr>
      </xdr:nvPicPr>
      <xdr:blipFill>
        <a:blip xmlns:r="http://schemas.openxmlformats.org/officeDocument/2006/relationships" r:embed="rId1"/>
        <a:stretch>
          <a:fillRect/>
        </a:stretch>
      </xdr:blipFill>
      <xdr:spPr>
        <a:xfrm>
          <a:off x="38185725" y="1993783"/>
          <a:ext cx="1457325" cy="827657"/>
        </a:xfrm>
        <a:prstGeom prst="rect">
          <a:avLst/>
        </a:prstGeom>
      </xdr:spPr>
    </xdr:pic>
    <xdr:clientData/>
  </xdr:twoCellAnchor>
  <xdr:twoCellAnchor editAs="oneCell">
    <xdr:from>
      <xdr:col>16</xdr:col>
      <xdr:colOff>428625</xdr:colOff>
      <xdr:row>4</xdr:row>
      <xdr:rowOff>174508</xdr:rowOff>
    </xdr:from>
    <xdr:to>
      <xdr:col>16</xdr:col>
      <xdr:colOff>1885950</xdr:colOff>
      <xdr:row>5</xdr:row>
      <xdr:rowOff>2040</xdr:rowOff>
    </xdr:to>
    <xdr:pic>
      <xdr:nvPicPr>
        <xdr:cNvPr id="24" name="Picture 23">
          <a:extLst>
            <a:ext uri="{FF2B5EF4-FFF2-40B4-BE49-F238E27FC236}">
              <a16:creationId xmlns:a16="http://schemas.microsoft.com/office/drawing/2014/main" id="{A3FD5E21-E5FD-433B-A84C-496226839491}"/>
            </a:ext>
          </a:extLst>
        </xdr:cNvPr>
        <xdr:cNvPicPr>
          <a:picLocks noChangeAspect="1"/>
        </xdr:cNvPicPr>
      </xdr:nvPicPr>
      <xdr:blipFill>
        <a:blip xmlns:r="http://schemas.openxmlformats.org/officeDocument/2006/relationships" r:embed="rId1"/>
        <a:stretch>
          <a:fillRect/>
        </a:stretch>
      </xdr:blipFill>
      <xdr:spPr>
        <a:xfrm>
          <a:off x="35918775" y="1993783"/>
          <a:ext cx="1457325" cy="827657"/>
        </a:xfrm>
        <a:prstGeom prst="rect">
          <a:avLst/>
        </a:prstGeom>
      </xdr:spPr>
    </xdr:pic>
    <xdr:clientData/>
  </xdr:twoCellAnchor>
  <xdr:twoCellAnchor editAs="oneCell">
    <xdr:from>
      <xdr:col>15</xdr:col>
      <xdr:colOff>381000</xdr:colOff>
      <xdr:row>4</xdr:row>
      <xdr:rowOff>174508</xdr:rowOff>
    </xdr:from>
    <xdr:to>
      <xdr:col>15</xdr:col>
      <xdr:colOff>1838325</xdr:colOff>
      <xdr:row>5</xdr:row>
      <xdr:rowOff>2040</xdr:rowOff>
    </xdr:to>
    <xdr:pic>
      <xdr:nvPicPr>
        <xdr:cNvPr id="25" name="Picture 24">
          <a:extLst>
            <a:ext uri="{FF2B5EF4-FFF2-40B4-BE49-F238E27FC236}">
              <a16:creationId xmlns:a16="http://schemas.microsoft.com/office/drawing/2014/main" id="{C1D723FD-77D1-4887-990D-88048DECA595}"/>
            </a:ext>
          </a:extLst>
        </xdr:cNvPr>
        <xdr:cNvPicPr>
          <a:picLocks noChangeAspect="1"/>
        </xdr:cNvPicPr>
      </xdr:nvPicPr>
      <xdr:blipFill>
        <a:blip xmlns:r="http://schemas.openxmlformats.org/officeDocument/2006/relationships" r:embed="rId1"/>
        <a:stretch>
          <a:fillRect/>
        </a:stretch>
      </xdr:blipFill>
      <xdr:spPr>
        <a:xfrm>
          <a:off x="33642300" y="1993783"/>
          <a:ext cx="1457325" cy="827657"/>
        </a:xfrm>
        <a:prstGeom prst="rect">
          <a:avLst/>
        </a:prstGeom>
      </xdr:spPr>
    </xdr:pic>
    <xdr:clientData/>
  </xdr:twoCellAnchor>
  <xdr:twoCellAnchor editAs="oneCell">
    <xdr:from>
      <xdr:col>14</xdr:col>
      <xdr:colOff>390525</xdr:colOff>
      <xdr:row>4</xdr:row>
      <xdr:rowOff>174508</xdr:rowOff>
    </xdr:from>
    <xdr:to>
      <xdr:col>14</xdr:col>
      <xdr:colOff>1847850</xdr:colOff>
      <xdr:row>5</xdr:row>
      <xdr:rowOff>2040</xdr:rowOff>
    </xdr:to>
    <xdr:pic>
      <xdr:nvPicPr>
        <xdr:cNvPr id="26" name="Picture 25">
          <a:extLst>
            <a:ext uri="{FF2B5EF4-FFF2-40B4-BE49-F238E27FC236}">
              <a16:creationId xmlns:a16="http://schemas.microsoft.com/office/drawing/2014/main" id="{98C5A676-CE2E-4CFA-9048-E8918837B300}"/>
            </a:ext>
          </a:extLst>
        </xdr:cNvPr>
        <xdr:cNvPicPr>
          <a:picLocks noChangeAspect="1"/>
        </xdr:cNvPicPr>
      </xdr:nvPicPr>
      <xdr:blipFill>
        <a:blip xmlns:r="http://schemas.openxmlformats.org/officeDocument/2006/relationships" r:embed="rId1"/>
        <a:stretch>
          <a:fillRect/>
        </a:stretch>
      </xdr:blipFill>
      <xdr:spPr>
        <a:xfrm>
          <a:off x="31422975" y="1993783"/>
          <a:ext cx="1457325" cy="827657"/>
        </a:xfrm>
        <a:prstGeom prst="rect">
          <a:avLst/>
        </a:prstGeom>
      </xdr:spPr>
    </xdr:pic>
    <xdr:clientData/>
  </xdr:twoCellAnchor>
  <xdr:twoCellAnchor editAs="oneCell">
    <xdr:from>
      <xdr:col>13</xdr:col>
      <xdr:colOff>561975</xdr:colOff>
      <xdr:row>4</xdr:row>
      <xdr:rowOff>174508</xdr:rowOff>
    </xdr:from>
    <xdr:to>
      <xdr:col>13</xdr:col>
      <xdr:colOff>2019300</xdr:colOff>
      <xdr:row>5</xdr:row>
      <xdr:rowOff>2040</xdr:rowOff>
    </xdr:to>
    <xdr:pic>
      <xdr:nvPicPr>
        <xdr:cNvPr id="27" name="Picture 26">
          <a:extLst>
            <a:ext uri="{FF2B5EF4-FFF2-40B4-BE49-F238E27FC236}">
              <a16:creationId xmlns:a16="http://schemas.microsoft.com/office/drawing/2014/main" id="{7F209704-7D2F-4DFE-BE68-4B7FEBEF5C42}"/>
            </a:ext>
          </a:extLst>
        </xdr:cNvPr>
        <xdr:cNvPicPr>
          <a:picLocks noChangeAspect="1"/>
        </xdr:cNvPicPr>
      </xdr:nvPicPr>
      <xdr:blipFill>
        <a:blip xmlns:r="http://schemas.openxmlformats.org/officeDocument/2006/relationships" r:embed="rId1"/>
        <a:stretch>
          <a:fillRect/>
        </a:stretch>
      </xdr:blipFill>
      <xdr:spPr>
        <a:xfrm>
          <a:off x="29117925" y="1993783"/>
          <a:ext cx="1457325" cy="827657"/>
        </a:xfrm>
        <a:prstGeom prst="rect">
          <a:avLst/>
        </a:prstGeom>
      </xdr:spPr>
    </xdr:pic>
    <xdr:clientData/>
  </xdr:twoCellAnchor>
  <xdr:twoCellAnchor editAs="oneCell">
    <xdr:from>
      <xdr:col>12</xdr:col>
      <xdr:colOff>476250</xdr:colOff>
      <xdr:row>4</xdr:row>
      <xdr:rowOff>174508</xdr:rowOff>
    </xdr:from>
    <xdr:to>
      <xdr:col>12</xdr:col>
      <xdr:colOff>1933575</xdr:colOff>
      <xdr:row>5</xdr:row>
      <xdr:rowOff>2040</xdr:rowOff>
    </xdr:to>
    <xdr:pic>
      <xdr:nvPicPr>
        <xdr:cNvPr id="28" name="Picture 27">
          <a:extLst>
            <a:ext uri="{FF2B5EF4-FFF2-40B4-BE49-F238E27FC236}">
              <a16:creationId xmlns:a16="http://schemas.microsoft.com/office/drawing/2014/main" id="{5704283E-B27D-4BD8-A77D-2229A7E8FDA2}"/>
            </a:ext>
          </a:extLst>
        </xdr:cNvPr>
        <xdr:cNvPicPr>
          <a:picLocks noChangeAspect="1"/>
        </xdr:cNvPicPr>
      </xdr:nvPicPr>
      <xdr:blipFill>
        <a:blip xmlns:r="http://schemas.openxmlformats.org/officeDocument/2006/relationships" r:embed="rId1"/>
        <a:stretch>
          <a:fillRect/>
        </a:stretch>
      </xdr:blipFill>
      <xdr:spPr>
        <a:xfrm>
          <a:off x="26689050" y="1993783"/>
          <a:ext cx="1457325" cy="827657"/>
        </a:xfrm>
        <a:prstGeom prst="rect">
          <a:avLst/>
        </a:prstGeom>
      </xdr:spPr>
    </xdr:pic>
    <xdr:clientData/>
  </xdr:twoCellAnchor>
  <xdr:twoCellAnchor editAs="oneCell">
    <xdr:from>
      <xdr:col>11</xdr:col>
      <xdr:colOff>514350</xdr:colOff>
      <xdr:row>4</xdr:row>
      <xdr:rowOff>174508</xdr:rowOff>
    </xdr:from>
    <xdr:to>
      <xdr:col>11</xdr:col>
      <xdr:colOff>1971675</xdr:colOff>
      <xdr:row>5</xdr:row>
      <xdr:rowOff>2040</xdr:rowOff>
    </xdr:to>
    <xdr:pic>
      <xdr:nvPicPr>
        <xdr:cNvPr id="29" name="Picture 28">
          <a:extLst>
            <a:ext uri="{FF2B5EF4-FFF2-40B4-BE49-F238E27FC236}">
              <a16:creationId xmlns:a16="http://schemas.microsoft.com/office/drawing/2014/main" id="{E87763E3-9BED-46B2-9FFC-33502E137105}"/>
            </a:ext>
          </a:extLst>
        </xdr:cNvPr>
        <xdr:cNvPicPr>
          <a:picLocks noChangeAspect="1"/>
        </xdr:cNvPicPr>
      </xdr:nvPicPr>
      <xdr:blipFill>
        <a:blip xmlns:r="http://schemas.openxmlformats.org/officeDocument/2006/relationships" r:embed="rId1"/>
        <a:stretch>
          <a:fillRect/>
        </a:stretch>
      </xdr:blipFill>
      <xdr:spPr>
        <a:xfrm>
          <a:off x="24307800" y="1993783"/>
          <a:ext cx="1457325" cy="827657"/>
        </a:xfrm>
        <a:prstGeom prst="rect">
          <a:avLst/>
        </a:prstGeom>
      </xdr:spPr>
    </xdr:pic>
    <xdr:clientData/>
  </xdr:twoCellAnchor>
  <xdr:twoCellAnchor editAs="oneCell">
    <xdr:from>
      <xdr:col>10</xdr:col>
      <xdr:colOff>295275</xdr:colOff>
      <xdr:row>4</xdr:row>
      <xdr:rowOff>184033</xdr:rowOff>
    </xdr:from>
    <xdr:to>
      <xdr:col>10</xdr:col>
      <xdr:colOff>1752600</xdr:colOff>
      <xdr:row>5</xdr:row>
      <xdr:rowOff>11565</xdr:rowOff>
    </xdr:to>
    <xdr:pic>
      <xdr:nvPicPr>
        <xdr:cNvPr id="30" name="Picture 29">
          <a:extLst>
            <a:ext uri="{FF2B5EF4-FFF2-40B4-BE49-F238E27FC236}">
              <a16:creationId xmlns:a16="http://schemas.microsoft.com/office/drawing/2014/main" id="{319C261C-9C7B-42DB-B3EC-FAB9E13D51CF}"/>
            </a:ext>
          </a:extLst>
        </xdr:cNvPr>
        <xdr:cNvPicPr>
          <a:picLocks noChangeAspect="1"/>
        </xdr:cNvPicPr>
      </xdr:nvPicPr>
      <xdr:blipFill>
        <a:blip xmlns:r="http://schemas.openxmlformats.org/officeDocument/2006/relationships" r:embed="rId1"/>
        <a:stretch>
          <a:fillRect/>
        </a:stretch>
      </xdr:blipFill>
      <xdr:spPr>
        <a:xfrm>
          <a:off x="21812250" y="2003308"/>
          <a:ext cx="1457325" cy="827657"/>
        </a:xfrm>
        <a:prstGeom prst="rect">
          <a:avLst/>
        </a:prstGeom>
      </xdr:spPr>
    </xdr:pic>
    <xdr:clientData/>
  </xdr:twoCellAnchor>
  <xdr:twoCellAnchor editAs="oneCell">
    <xdr:from>
      <xdr:col>9</xdr:col>
      <xdr:colOff>371475</xdr:colOff>
      <xdr:row>4</xdr:row>
      <xdr:rowOff>174508</xdr:rowOff>
    </xdr:from>
    <xdr:to>
      <xdr:col>9</xdr:col>
      <xdr:colOff>1828800</xdr:colOff>
      <xdr:row>5</xdr:row>
      <xdr:rowOff>2040</xdr:rowOff>
    </xdr:to>
    <xdr:pic>
      <xdr:nvPicPr>
        <xdr:cNvPr id="31" name="Picture 30">
          <a:extLst>
            <a:ext uri="{FF2B5EF4-FFF2-40B4-BE49-F238E27FC236}">
              <a16:creationId xmlns:a16="http://schemas.microsoft.com/office/drawing/2014/main" id="{33356E60-BEDF-46B7-91D5-77EA30107189}"/>
            </a:ext>
          </a:extLst>
        </xdr:cNvPr>
        <xdr:cNvPicPr>
          <a:picLocks noChangeAspect="1"/>
        </xdr:cNvPicPr>
      </xdr:nvPicPr>
      <xdr:blipFill>
        <a:blip xmlns:r="http://schemas.openxmlformats.org/officeDocument/2006/relationships" r:embed="rId1"/>
        <a:stretch>
          <a:fillRect/>
        </a:stretch>
      </xdr:blipFill>
      <xdr:spPr>
        <a:xfrm>
          <a:off x="19707225" y="1993783"/>
          <a:ext cx="1457325" cy="827657"/>
        </a:xfrm>
        <a:prstGeom prst="rect">
          <a:avLst/>
        </a:prstGeom>
      </xdr:spPr>
    </xdr:pic>
    <xdr:clientData/>
  </xdr:twoCellAnchor>
  <xdr:twoCellAnchor editAs="oneCell">
    <xdr:from>
      <xdr:col>8</xdr:col>
      <xdr:colOff>371475</xdr:colOff>
      <xdr:row>4</xdr:row>
      <xdr:rowOff>174508</xdr:rowOff>
    </xdr:from>
    <xdr:to>
      <xdr:col>8</xdr:col>
      <xdr:colOff>1828800</xdr:colOff>
      <xdr:row>5</xdr:row>
      <xdr:rowOff>2040</xdr:rowOff>
    </xdr:to>
    <xdr:pic>
      <xdr:nvPicPr>
        <xdr:cNvPr id="32" name="Picture 31">
          <a:extLst>
            <a:ext uri="{FF2B5EF4-FFF2-40B4-BE49-F238E27FC236}">
              <a16:creationId xmlns:a16="http://schemas.microsoft.com/office/drawing/2014/main" id="{44003B60-104F-4AB2-BE76-5B4FA5243F09}"/>
            </a:ext>
          </a:extLst>
        </xdr:cNvPr>
        <xdr:cNvPicPr>
          <a:picLocks noChangeAspect="1"/>
        </xdr:cNvPicPr>
      </xdr:nvPicPr>
      <xdr:blipFill>
        <a:blip xmlns:r="http://schemas.openxmlformats.org/officeDocument/2006/relationships" r:embed="rId1"/>
        <a:stretch>
          <a:fillRect/>
        </a:stretch>
      </xdr:blipFill>
      <xdr:spPr>
        <a:xfrm>
          <a:off x="17564100" y="1993783"/>
          <a:ext cx="1457325" cy="827657"/>
        </a:xfrm>
        <a:prstGeom prst="rect">
          <a:avLst/>
        </a:prstGeom>
      </xdr:spPr>
    </xdr:pic>
    <xdr:clientData/>
  </xdr:twoCellAnchor>
  <xdr:twoCellAnchor editAs="oneCell">
    <xdr:from>
      <xdr:col>7</xdr:col>
      <xdr:colOff>381000</xdr:colOff>
      <xdr:row>4</xdr:row>
      <xdr:rowOff>174508</xdr:rowOff>
    </xdr:from>
    <xdr:to>
      <xdr:col>7</xdr:col>
      <xdr:colOff>1838325</xdr:colOff>
      <xdr:row>5</xdr:row>
      <xdr:rowOff>2040</xdr:rowOff>
    </xdr:to>
    <xdr:pic>
      <xdr:nvPicPr>
        <xdr:cNvPr id="33" name="Picture 32">
          <a:extLst>
            <a:ext uri="{FF2B5EF4-FFF2-40B4-BE49-F238E27FC236}">
              <a16:creationId xmlns:a16="http://schemas.microsoft.com/office/drawing/2014/main" id="{7DA37374-4BFC-47B4-AF77-00EFC7E69247}"/>
            </a:ext>
          </a:extLst>
        </xdr:cNvPr>
        <xdr:cNvPicPr>
          <a:picLocks noChangeAspect="1"/>
        </xdr:cNvPicPr>
      </xdr:nvPicPr>
      <xdr:blipFill>
        <a:blip xmlns:r="http://schemas.openxmlformats.org/officeDocument/2006/relationships" r:embed="rId1"/>
        <a:stretch>
          <a:fillRect/>
        </a:stretch>
      </xdr:blipFill>
      <xdr:spPr>
        <a:xfrm>
          <a:off x="15440025" y="1993783"/>
          <a:ext cx="1457325" cy="827657"/>
        </a:xfrm>
        <a:prstGeom prst="rect">
          <a:avLst/>
        </a:prstGeom>
      </xdr:spPr>
    </xdr:pic>
    <xdr:clientData/>
  </xdr:twoCellAnchor>
  <xdr:twoCellAnchor editAs="oneCell">
    <xdr:from>
      <xdr:col>30</xdr:col>
      <xdr:colOff>114300</xdr:colOff>
      <xdr:row>4</xdr:row>
      <xdr:rowOff>174508</xdr:rowOff>
    </xdr:from>
    <xdr:to>
      <xdr:col>30</xdr:col>
      <xdr:colOff>1571625</xdr:colOff>
      <xdr:row>5</xdr:row>
      <xdr:rowOff>2040</xdr:rowOff>
    </xdr:to>
    <xdr:pic>
      <xdr:nvPicPr>
        <xdr:cNvPr id="34" name="Picture 33">
          <a:extLst>
            <a:ext uri="{FF2B5EF4-FFF2-40B4-BE49-F238E27FC236}">
              <a16:creationId xmlns:a16="http://schemas.microsoft.com/office/drawing/2014/main" id="{D62BE149-1597-41BA-884A-073AD30B102C}"/>
            </a:ext>
          </a:extLst>
        </xdr:cNvPr>
        <xdr:cNvPicPr>
          <a:picLocks noChangeAspect="1"/>
        </xdr:cNvPicPr>
      </xdr:nvPicPr>
      <xdr:blipFill>
        <a:blip xmlns:r="http://schemas.openxmlformats.org/officeDocument/2006/relationships" r:embed="rId1"/>
        <a:stretch>
          <a:fillRect/>
        </a:stretch>
      </xdr:blipFill>
      <xdr:spPr>
        <a:xfrm>
          <a:off x="66427350" y="1993783"/>
          <a:ext cx="1457325" cy="827657"/>
        </a:xfrm>
        <a:prstGeom prst="rect">
          <a:avLst/>
        </a:prstGeom>
      </xdr:spPr>
    </xdr:pic>
    <xdr:clientData/>
  </xdr:twoCellAnchor>
  <xdr:twoCellAnchor editAs="oneCell">
    <xdr:from>
      <xdr:col>29</xdr:col>
      <xdr:colOff>247650</xdr:colOff>
      <xdr:row>4</xdr:row>
      <xdr:rowOff>174508</xdr:rowOff>
    </xdr:from>
    <xdr:to>
      <xdr:col>29</xdr:col>
      <xdr:colOff>1704975</xdr:colOff>
      <xdr:row>5</xdr:row>
      <xdr:rowOff>2040</xdr:rowOff>
    </xdr:to>
    <xdr:pic>
      <xdr:nvPicPr>
        <xdr:cNvPr id="35" name="Picture 34">
          <a:extLst>
            <a:ext uri="{FF2B5EF4-FFF2-40B4-BE49-F238E27FC236}">
              <a16:creationId xmlns:a16="http://schemas.microsoft.com/office/drawing/2014/main" id="{0F92C790-7266-4D17-9D43-AB1FFD21BCDE}"/>
            </a:ext>
          </a:extLst>
        </xdr:cNvPr>
        <xdr:cNvPicPr>
          <a:picLocks noChangeAspect="1"/>
        </xdr:cNvPicPr>
      </xdr:nvPicPr>
      <xdr:blipFill>
        <a:blip xmlns:r="http://schemas.openxmlformats.org/officeDocument/2006/relationships" r:embed="rId1"/>
        <a:stretch>
          <a:fillRect/>
        </a:stretch>
      </xdr:blipFill>
      <xdr:spPr>
        <a:xfrm>
          <a:off x="64579500" y="1993783"/>
          <a:ext cx="1457325" cy="827657"/>
        </a:xfrm>
        <a:prstGeom prst="rect">
          <a:avLst/>
        </a:prstGeom>
      </xdr:spPr>
    </xdr:pic>
    <xdr:clientData/>
  </xdr:twoCellAnchor>
  <xdr:twoCellAnchor editAs="oneCell">
    <xdr:from>
      <xdr:col>28</xdr:col>
      <xdr:colOff>390525</xdr:colOff>
      <xdr:row>4</xdr:row>
      <xdr:rowOff>174508</xdr:rowOff>
    </xdr:from>
    <xdr:to>
      <xdr:col>28</xdr:col>
      <xdr:colOff>1847850</xdr:colOff>
      <xdr:row>5</xdr:row>
      <xdr:rowOff>2040</xdr:rowOff>
    </xdr:to>
    <xdr:pic>
      <xdr:nvPicPr>
        <xdr:cNvPr id="36" name="Picture 35">
          <a:extLst>
            <a:ext uri="{FF2B5EF4-FFF2-40B4-BE49-F238E27FC236}">
              <a16:creationId xmlns:a16="http://schemas.microsoft.com/office/drawing/2014/main" id="{BDDA7D35-C601-44EE-8A72-CC817D5F65D4}"/>
            </a:ext>
          </a:extLst>
        </xdr:cNvPr>
        <xdr:cNvPicPr>
          <a:picLocks noChangeAspect="1"/>
        </xdr:cNvPicPr>
      </xdr:nvPicPr>
      <xdr:blipFill>
        <a:blip xmlns:r="http://schemas.openxmlformats.org/officeDocument/2006/relationships" r:embed="rId1"/>
        <a:stretch>
          <a:fillRect/>
        </a:stretch>
      </xdr:blipFill>
      <xdr:spPr>
        <a:xfrm>
          <a:off x="62598300" y="1993783"/>
          <a:ext cx="1457325" cy="827657"/>
        </a:xfrm>
        <a:prstGeom prst="rect">
          <a:avLst/>
        </a:prstGeom>
      </xdr:spPr>
    </xdr:pic>
    <xdr:clientData/>
  </xdr:twoCellAnchor>
  <xdr:twoCellAnchor editAs="oneCell">
    <xdr:from>
      <xdr:col>27</xdr:col>
      <xdr:colOff>342900</xdr:colOff>
      <xdr:row>4</xdr:row>
      <xdr:rowOff>174508</xdr:rowOff>
    </xdr:from>
    <xdr:to>
      <xdr:col>27</xdr:col>
      <xdr:colOff>1800225</xdr:colOff>
      <xdr:row>5</xdr:row>
      <xdr:rowOff>2040</xdr:rowOff>
    </xdr:to>
    <xdr:pic>
      <xdr:nvPicPr>
        <xdr:cNvPr id="37" name="Picture 36">
          <a:extLst>
            <a:ext uri="{FF2B5EF4-FFF2-40B4-BE49-F238E27FC236}">
              <a16:creationId xmlns:a16="http://schemas.microsoft.com/office/drawing/2014/main" id="{92800957-A743-4E9E-BDD2-D000C9B71422}"/>
            </a:ext>
          </a:extLst>
        </xdr:cNvPr>
        <xdr:cNvPicPr>
          <a:picLocks noChangeAspect="1"/>
        </xdr:cNvPicPr>
      </xdr:nvPicPr>
      <xdr:blipFill>
        <a:blip xmlns:r="http://schemas.openxmlformats.org/officeDocument/2006/relationships" r:embed="rId1"/>
        <a:stretch>
          <a:fillRect/>
        </a:stretch>
      </xdr:blipFill>
      <xdr:spPr>
        <a:xfrm>
          <a:off x="60436125" y="1993783"/>
          <a:ext cx="1457325" cy="827657"/>
        </a:xfrm>
        <a:prstGeom prst="rect">
          <a:avLst/>
        </a:prstGeom>
      </xdr:spPr>
    </xdr:pic>
    <xdr:clientData/>
  </xdr:twoCellAnchor>
  <xdr:twoCellAnchor editAs="oneCell">
    <xdr:from>
      <xdr:col>31</xdr:col>
      <xdr:colOff>95250</xdr:colOff>
      <xdr:row>4</xdr:row>
      <xdr:rowOff>171450</xdr:rowOff>
    </xdr:from>
    <xdr:to>
      <xdr:col>31</xdr:col>
      <xdr:colOff>1552575</xdr:colOff>
      <xdr:row>4</xdr:row>
      <xdr:rowOff>999107</xdr:rowOff>
    </xdr:to>
    <xdr:pic>
      <xdr:nvPicPr>
        <xdr:cNvPr id="38" name="Picture 37">
          <a:extLst>
            <a:ext uri="{FF2B5EF4-FFF2-40B4-BE49-F238E27FC236}">
              <a16:creationId xmlns:a16="http://schemas.microsoft.com/office/drawing/2014/main" id="{787F703B-3A72-4517-A53A-DA799360AAC7}"/>
            </a:ext>
          </a:extLst>
        </xdr:cNvPr>
        <xdr:cNvPicPr>
          <a:picLocks noChangeAspect="1"/>
        </xdr:cNvPicPr>
      </xdr:nvPicPr>
      <xdr:blipFill>
        <a:blip xmlns:r="http://schemas.openxmlformats.org/officeDocument/2006/relationships" r:embed="rId1"/>
        <a:stretch>
          <a:fillRect/>
        </a:stretch>
      </xdr:blipFill>
      <xdr:spPr>
        <a:xfrm>
          <a:off x="68046600" y="1990725"/>
          <a:ext cx="1457325" cy="8276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4944593</xdr:colOff>
      <xdr:row>0</xdr:row>
      <xdr:rowOff>600632</xdr:rowOff>
    </xdr:from>
    <xdr:ext cx="2738719" cy="1551941"/>
    <xdr:pic>
      <xdr:nvPicPr>
        <xdr:cNvPr id="2" name="Picture 1">
          <a:extLst>
            <a:ext uri="{FF2B5EF4-FFF2-40B4-BE49-F238E27FC236}">
              <a16:creationId xmlns:a16="http://schemas.microsoft.com/office/drawing/2014/main" id="{EF174504-2457-428E-A171-1A6190A1A9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4593" y="600632"/>
          <a:ext cx="2738719" cy="1551941"/>
        </a:xfrm>
        <a:prstGeom prst="rect">
          <a:avLst/>
        </a:prstGeom>
        <a:effectLst>
          <a:glow>
            <a:schemeClr val="bg1"/>
          </a:glow>
        </a:effectLst>
      </xdr:spPr>
    </xdr:pic>
    <xdr:clientData/>
  </xdr:oneCellAnchor>
  <xdr:oneCellAnchor>
    <xdr:from>
      <xdr:col>0</xdr:col>
      <xdr:colOff>4933387</xdr:colOff>
      <xdr:row>2</xdr:row>
      <xdr:rowOff>645459</xdr:rowOff>
    </xdr:from>
    <xdr:ext cx="2738719" cy="1551941"/>
    <xdr:pic>
      <xdr:nvPicPr>
        <xdr:cNvPr id="3" name="Picture 2">
          <a:extLst>
            <a:ext uri="{FF2B5EF4-FFF2-40B4-BE49-F238E27FC236}">
              <a16:creationId xmlns:a16="http://schemas.microsoft.com/office/drawing/2014/main" id="{3FC6AD52-3724-4B29-BEAB-BBB628246C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387" y="3360084"/>
          <a:ext cx="2738719" cy="1551941"/>
        </a:xfrm>
        <a:prstGeom prst="rect">
          <a:avLst/>
        </a:prstGeom>
        <a:effectLst>
          <a:glow>
            <a:schemeClr val="bg1"/>
          </a:glow>
        </a:effectLst>
      </xdr:spPr>
    </xdr:pic>
    <xdr:clientData/>
  </xdr:oneCellAnchor>
  <xdr:oneCellAnchor>
    <xdr:from>
      <xdr:col>0</xdr:col>
      <xdr:colOff>4899769</xdr:colOff>
      <xdr:row>4</xdr:row>
      <xdr:rowOff>634245</xdr:rowOff>
    </xdr:from>
    <xdr:ext cx="2738719" cy="1551941"/>
    <xdr:pic>
      <xdr:nvPicPr>
        <xdr:cNvPr id="4" name="Picture 3">
          <a:extLst>
            <a:ext uri="{FF2B5EF4-FFF2-40B4-BE49-F238E27FC236}">
              <a16:creationId xmlns:a16="http://schemas.microsoft.com/office/drawing/2014/main" id="{5749FCB0-1196-4B44-9192-2577608065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99769" y="6073020"/>
          <a:ext cx="2738719" cy="1551941"/>
        </a:xfrm>
        <a:prstGeom prst="rect">
          <a:avLst/>
        </a:prstGeom>
        <a:effectLst>
          <a:glow>
            <a:schemeClr val="bg1"/>
          </a:glow>
        </a:effectLst>
      </xdr:spPr>
    </xdr:pic>
    <xdr:clientData/>
  </xdr:oneCellAnchor>
  <xdr:oneCellAnchor>
    <xdr:from>
      <xdr:col>0</xdr:col>
      <xdr:colOff>5000622</xdr:colOff>
      <xdr:row>6</xdr:row>
      <xdr:rowOff>656662</xdr:rowOff>
    </xdr:from>
    <xdr:ext cx="2738719" cy="1551941"/>
    <xdr:pic>
      <xdr:nvPicPr>
        <xdr:cNvPr id="5" name="Picture 4">
          <a:extLst>
            <a:ext uri="{FF2B5EF4-FFF2-40B4-BE49-F238E27FC236}">
              <a16:creationId xmlns:a16="http://schemas.microsoft.com/office/drawing/2014/main" id="{98F6C1B7-5CCF-4B4B-A624-29134F52DE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00622" y="8819587"/>
          <a:ext cx="2738719" cy="1551941"/>
        </a:xfrm>
        <a:prstGeom prst="rect">
          <a:avLst/>
        </a:prstGeom>
        <a:effectLst>
          <a:glow>
            <a:schemeClr val="bg1"/>
          </a:glow>
        </a:effec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199465</xdr:colOff>
      <xdr:row>0</xdr:row>
      <xdr:rowOff>104775</xdr:rowOff>
    </xdr:from>
    <xdr:to>
      <xdr:col>4</xdr:col>
      <xdr:colOff>275665</xdr:colOff>
      <xdr:row>9</xdr:row>
      <xdr:rowOff>158750</xdr:rowOff>
    </xdr:to>
    <xdr:pic>
      <xdr:nvPicPr>
        <xdr:cNvPr id="2" name="Picture 1">
          <a:extLst>
            <a:ext uri="{FF2B5EF4-FFF2-40B4-BE49-F238E27FC236}">
              <a16:creationId xmlns:a16="http://schemas.microsoft.com/office/drawing/2014/main" id="{FCCB38F6-4B7F-4233-BC70-19F1F3B4E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465" y="104775"/>
          <a:ext cx="2514600" cy="1511300"/>
        </a:xfrm>
        <a:prstGeom prst="rect">
          <a:avLst/>
        </a:prstGeom>
        <a:effectLst>
          <a:glow rad="76200">
            <a:schemeClr val="tx1"/>
          </a:glow>
          <a:softEdge rad="0"/>
        </a:effectLst>
      </xdr:spPr>
    </xdr:pic>
    <xdr:clientData/>
  </xdr:twoCellAnchor>
  <xdr:twoCellAnchor editAs="oneCell">
    <xdr:from>
      <xdr:col>0</xdr:col>
      <xdr:colOff>238125</xdr:colOff>
      <xdr:row>11</xdr:row>
      <xdr:rowOff>121583</xdr:rowOff>
    </xdr:from>
    <xdr:to>
      <xdr:col>3</xdr:col>
      <xdr:colOff>238125</xdr:colOff>
      <xdr:row>18</xdr:row>
      <xdr:rowOff>24428</xdr:rowOff>
    </xdr:to>
    <xdr:pic>
      <xdr:nvPicPr>
        <xdr:cNvPr id="3" name="Picture 2">
          <a:extLst>
            <a:ext uri="{FF2B5EF4-FFF2-40B4-BE49-F238E27FC236}">
              <a16:creationId xmlns:a16="http://schemas.microsoft.com/office/drawing/2014/main" id="{DA8C5F9D-7F30-4D3F-B721-60E8B0213C3C}"/>
            </a:ext>
          </a:extLst>
        </xdr:cNvPr>
        <xdr:cNvPicPr>
          <a:picLocks noChangeAspect="1"/>
        </xdr:cNvPicPr>
      </xdr:nvPicPr>
      <xdr:blipFill>
        <a:blip xmlns:r="http://schemas.openxmlformats.org/officeDocument/2006/relationships" cstate="print">
          <a:extLst>
            <a:ext uri="{28A0092B-C50C-407E-A947-70E740481C1C}">
              <a14:useLocalDpi xmlns:a14="http://schemas.microsoft.com/office/drawing/2010/main" val="0"/>
            </a:ext>
          </a:extLst>
        </a:blip>
        <a:stretch>
          <a:fillRect/>
        </a:stretch>
      </xdr:blipFill>
      <xdr:spPr>
        <a:xfrm>
          <a:off x="238125" y="1902758"/>
          <a:ext cx="1828800" cy="1036320"/>
        </a:xfrm>
        <a:prstGeom prst="rect">
          <a:avLst/>
        </a:prstGeom>
        <a:effectLst>
          <a:glow rad="127000">
            <a:schemeClr val="tx1"/>
          </a:glow>
        </a:effectLst>
      </xdr:spPr>
    </xdr:pic>
    <xdr:clientData/>
  </xdr:twoCellAnchor>
  <xdr:twoCellAnchor editAs="oneCell">
    <xdr:from>
      <xdr:col>0</xdr:col>
      <xdr:colOff>285750</xdr:colOff>
      <xdr:row>20</xdr:row>
      <xdr:rowOff>28575</xdr:rowOff>
    </xdr:from>
    <xdr:to>
      <xdr:col>4</xdr:col>
      <xdr:colOff>586069</xdr:colOff>
      <xdr:row>29</xdr:row>
      <xdr:rowOff>123191</xdr:rowOff>
    </xdr:to>
    <xdr:pic>
      <xdr:nvPicPr>
        <xdr:cNvPr id="4" name="Picture 3">
          <a:extLst>
            <a:ext uri="{FF2B5EF4-FFF2-40B4-BE49-F238E27FC236}">
              <a16:creationId xmlns:a16="http://schemas.microsoft.com/office/drawing/2014/main" id="{D840AED7-9B08-443B-9A97-917EF5D267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0" y="3267075"/>
          <a:ext cx="2738719" cy="1551941"/>
        </a:xfrm>
        <a:prstGeom prst="rect">
          <a:avLst/>
        </a:prstGeom>
        <a:effectLst>
          <a:glow>
            <a:schemeClr val="bg1"/>
          </a:glo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28.bin"/></Relationships>
</file>

<file path=xl/worksheets/_rels/sheet34.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mailto:sjorgensen@youthandfamilyservices.org" TargetMode="External"/><Relationship Id="rId1" Type="http://schemas.openxmlformats.org/officeDocument/2006/relationships/hyperlink" Target="mailto:joanne.mulholland@us.af.mil" TargetMode="External"/><Relationship Id="rId5" Type="http://schemas.openxmlformats.org/officeDocument/2006/relationships/comments" Target="../comments10.xml"/><Relationship Id="rId4" Type="http://schemas.openxmlformats.org/officeDocument/2006/relationships/vmlDrawing" Target="../drawings/vmlDrawing10.vml"/></Relationships>
</file>

<file path=xl/worksheets/_rels/sheet35.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30.bin"/></Relationships>
</file>

<file path=xl/worksheets/_rels/sheet3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31.bin"/></Relationships>
</file>

<file path=xl/worksheets/_rels/sheet3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32.bin"/></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xml"/><Relationship Id="rId1" Type="http://schemas.openxmlformats.org/officeDocument/2006/relationships/printerSettings" Target="../printerSettings/printerSettings33.bin"/><Relationship Id="rId4" Type="http://schemas.openxmlformats.org/officeDocument/2006/relationships/comments" Target="../comments14.xml"/></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4.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36.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38.bin"/></Relationships>
</file>

<file path=xl/worksheets/_rels/sheet44.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39.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0.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4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06C0C-E6F9-4476-9466-524BAB21B086}">
  <sheetPr codeName="Sheet1">
    <tabColor rgb="FFFFFF00"/>
  </sheetPr>
  <dimension ref="B1:H58"/>
  <sheetViews>
    <sheetView workbookViewId="0">
      <selection activeCell="G8" sqref="G8"/>
    </sheetView>
  </sheetViews>
  <sheetFormatPr defaultRowHeight="13.2" x14ac:dyDescent="0.25"/>
  <cols>
    <col min="1" max="1" width="5.33203125" customWidth="1"/>
    <col min="2" max="2" width="3.109375" customWidth="1"/>
    <col min="3" max="3" width="13.6640625" hidden="1" customWidth="1"/>
    <col min="4" max="4" width="34.109375" customWidth="1"/>
    <col min="5" max="5" width="20.5546875" bestFit="1" customWidth="1"/>
    <col min="6" max="6" width="15" style="1" customWidth="1"/>
    <col min="7" max="7" width="33.109375" bestFit="1" customWidth="1"/>
    <col min="8" max="8" width="11.33203125" bestFit="1" customWidth="1"/>
    <col min="9" max="9" width="16.109375" customWidth="1"/>
    <col min="11" max="11" width="11.33203125" bestFit="1" customWidth="1"/>
  </cols>
  <sheetData>
    <row r="1" spans="2:8" ht="29.25" customHeight="1" x14ac:dyDescent="0.25">
      <c r="D1" s="787" t="s">
        <v>1979</v>
      </c>
    </row>
    <row r="2" spans="2:8" ht="39.6" x14ac:dyDescent="0.25">
      <c r="C2" s="783" t="s">
        <v>1978</v>
      </c>
      <c r="D2" s="14" t="s">
        <v>1932</v>
      </c>
      <c r="E2" s="14" t="s">
        <v>2057</v>
      </c>
      <c r="F2" s="783" t="s">
        <v>1939</v>
      </c>
      <c r="G2" s="9" t="s">
        <v>1963</v>
      </c>
    </row>
    <row r="3" spans="2:8" x14ac:dyDescent="0.25">
      <c r="C3" s="1">
        <v>1</v>
      </c>
      <c r="D3" s="30" t="s">
        <v>2076</v>
      </c>
      <c r="E3" s="30" t="s">
        <v>2058</v>
      </c>
      <c r="G3" s="786" t="s">
        <v>1943</v>
      </c>
    </row>
    <row r="4" spans="2:8" x14ac:dyDescent="0.25">
      <c r="C4" s="1">
        <v>2</v>
      </c>
      <c r="D4" s="30" t="s">
        <v>2077</v>
      </c>
      <c r="E4" s="30" t="s">
        <v>2058</v>
      </c>
      <c r="F4" s="1">
        <f>+'Source Info'!A1</f>
        <v>0</v>
      </c>
      <c r="G4" s="786" t="s">
        <v>1933</v>
      </c>
    </row>
    <row r="5" spans="2:8" x14ac:dyDescent="0.25">
      <c r="C5" s="1">
        <v>44</v>
      </c>
      <c r="D5" s="30" t="s">
        <v>2078</v>
      </c>
      <c r="E5" s="30" t="s">
        <v>2058</v>
      </c>
      <c r="F5" s="1">
        <f>+'END OF WORKSHEET'!A1</f>
        <v>0</v>
      </c>
      <c r="G5" s="786" t="s">
        <v>1977</v>
      </c>
    </row>
    <row r="6" spans="2:8" ht="27" customHeight="1" x14ac:dyDescent="0.3">
      <c r="C6" s="1"/>
      <c r="D6" s="30" t="s">
        <v>2075</v>
      </c>
      <c r="E6" s="6" t="s">
        <v>2063</v>
      </c>
      <c r="G6" s="786" t="s">
        <v>2068</v>
      </c>
    </row>
    <row r="7" spans="2:8" ht="15.75" customHeight="1" x14ac:dyDescent="0.25">
      <c r="B7">
        <v>1</v>
      </c>
      <c r="C7" s="1">
        <v>11</v>
      </c>
      <c r="D7" t="s">
        <v>1944</v>
      </c>
      <c r="E7" s="30" t="s">
        <v>2063</v>
      </c>
      <c r="F7" s="1">
        <f>+'Toy Count Summary 2025'!B1</f>
        <v>0</v>
      </c>
      <c r="G7" s="786" t="s">
        <v>1944</v>
      </c>
    </row>
    <row r="8" spans="2:8" x14ac:dyDescent="0.25">
      <c r="B8">
        <v>2</v>
      </c>
      <c r="C8" s="1">
        <v>13</v>
      </c>
      <c r="D8" t="s">
        <v>1946</v>
      </c>
      <c r="E8" s="30" t="s">
        <v>2063</v>
      </c>
      <c r="F8" s="1">
        <f>+'2024 Need Dates_Addresses'!A1</f>
        <v>0</v>
      </c>
      <c r="G8" s="786" t="s">
        <v>1946</v>
      </c>
    </row>
    <row r="9" spans="2:8" ht="15.75" customHeight="1" x14ac:dyDescent="0.25">
      <c r="B9">
        <v>3</v>
      </c>
      <c r="C9" s="1">
        <v>24</v>
      </c>
      <c r="D9" t="s">
        <v>1957</v>
      </c>
      <c r="E9" s="30" t="s">
        <v>2063</v>
      </c>
      <c r="F9" s="1">
        <f>+'Oranizations List'!A1</f>
        <v>0</v>
      </c>
      <c r="G9" s="786" t="s">
        <v>1957</v>
      </c>
    </row>
    <row r="10" spans="2:8" x14ac:dyDescent="0.25">
      <c r="B10">
        <v>4</v>
      </c>
      <c r="C10" s="1">
        <v>14</v>
      </c>
      <c r="D10" t="s">
        <v>1947</v>
      </c>
      <c r="E10" s="30" t="s">
        <v>2063</v>
      </c>
      <c r="F10" s="1">
        <f>+'Distribution Details'!A1</f>
        <v>0</v>
      </c>
      <c r="G10" s="786" t="s">
        <v>1947</v>
      </c>
    </row>
    <row r="11" spans="2:8" x14ac:dyDescent="0.25">
      <c r="B11">
        <v>5</v>
      </c>
      <c r="C11" s="1">
        <v>15</v>
      </c>
      <c r="D11" t="s">
        <v>1948</v>
      </c>
      <c r="E11" s="30" t="s">
        <v>2063</v>
      </c>
      <c r="F11" s="1">
        <f>+'Toy Pick Lists for printing'!A2</f>
        <v>0</v>
      </c>
      <c r="G11" s="786" t="s">
        <v>1948</v>
      </c>
    </row>
    <row r="12" spans="2:8" ht="12.75" customHeight="1" x14ac:dyDescent="0.25">
      <c r="B12">
        <v>6</v>
      </c>
      <c r="C12" s="1">
        <v>17</v>
      </c>
      <c r="D12" t="s">
        <v>1950</v>
      </c>
      <c r="E12" s="30" t="s">
        <v>2063</v>
      </c>
      <c r="F12" s="1">
        <f>+'LABELS FOR 1ST BOXES'!Y6</f>
        <v>0</v>
      </c>
      <c r="G12" s="786" t="s">
        <v>1950</v>
      </c>
    </row>
    <row r="13" spans="2:8" x14ac:dyDescent="0.25">
      <c r="B13">
        <v>7</v>
      </c>
      <c r="C13" s="1">
        <v>18</v>
      </c>
      <c r="D13" t="s">
        <v>1951</v>
      </c>
      <c r="E13" s="30" t="s">
        <v>2063</v>
      </c>
      <c r="F13" s="1">
        <f>+'LABELS FOR XX BOXES - 4'!B1</f>
        <v>0</v>
      </c>
      <c r="G13" s="786" t="s">
        <v>1951</v>
      </c>
    </row>
    <row r="14" spans="2:8" x14ac:dyDescent="0.25">
      <c r="B14">
        <v>8</v>
      </c>
      <c r="C14" s="1">
        <v>29</v>
      </c>
      <c r="D14" t="s">
        <v>1962</v>
      </c>
      <c r="E14" s="30" t="s">
        <v>2063</v>
      </c>
      <c r="F14" s="1">
        <f>+'Pics for Labels'!A1</f>
        <v>0</v>
      </c>
      <c r="G14" s="786" t="s">
        <v>1962</v>
      </c>
    </row>
    <row r="15" spans="2:8" x14ac:dyDescent="0.25">
      <c r="B15">
        <v>9</v>
      </c>
      <c r="C15" s="1">
        <v>19</v>
      </c>
      <c r="D15" t="s">
        <v>1952</v>
      </c>
      <c r="E15" s="30" t="s">
        <v>2063</v>
      </c>
      <c r="F15" s="1">
        <f>+'Order for Toy Picks'!E1</f>
        <v>0</v>
      </c>
      <c r="G15" s="786" t="s">
        <v>1952</v>
      </c>
    </row>
    <row r="16" spans="2:8" x14ac:dyDescent="0.25">
      <c r="B16">
        <v>10</v>
      </c>
      <c r="C16" s="1">
        <v>30</v>
      </c>
      <c r="D16" t="s">
        <v>1964</v>
      </c>
      <c r="E16" s="30" t="s">
        <v>2063</v>
      </c>
      <c r="F16" s="1">
        <f>+'TAGS for TABLES'!C1</f>
        <v>0</v>
      </c>
      <c r="G16" s="786" t="s">
        <v>1964</v>
      </c>
    </row>
    <row r="17" spans="2:8" x14ac:dyDescent="0.25">
      <c r="B17">
        <v>11</v>
      </c>
      <c r="C17" s="1">
        <v>21</v>
      </c>
      <c r="D17" t="s">
        <v>1954</v>
      </c>
      <c r="E17" s="30" t="s">
        <v>2063</v>
      </c>
      <c r="F17" s="1">
        <f>+'Box Counts'!K1</f>
        <v>0</v>
      </c>
      <c r="G17" s="786" t="s">
        <v>1954</v>
      </c>
    </row>
    <row r="18" spans="2:8" x14ac:dyDescent="0.25">
      <c r="B18">
        <v>12</v>
      </c>
      <c r="C18" s="1">
        <v>12</v>
      </c>
      <c r="D18" t="s">
        <v>1945</v>
      </c>
      <c r="E18" s="30" t="s">
        <v>2063</v>
      </c>
      <c r="F18" s="1">
        <f>+'Toy Count Summary 2024'!B1</f>
        <v>0</v>
      </c>
      <c r="G18" s="786" t="s">
        <v>1945</v>
      </c>
    </row>
    <row r="19" spans="2:8" ht="15.75" customHeight="1" x14ac:dyDescent="0.25">
      <c r="B19">
        <v>13</v>
      </c>
      <c r="C19" s="1">
        <v>20</v>
      </c>
      <c r="D19" t="s">
        <v>1953</v>
      </c>
      <c r="E19" s="30" t="s">
        <v>2063</v>
      </c>
      <c r="F19" s="1">
        <f>+'Delivery Checklist 2024'!H1</f>
        <v>0</v>
      </c>
      <c r="G19" s="786" t="s">
        <v>1953</v>
      </c>
    </row>
    <row r="20" spans="2:8" x14ac:dyDescent="0.25">
      <c r="B20">
        <v>14</v>
      </c>
      <c r="C20" s="1">
        <v>31</v>
      </c>
      <c r="D20" t="s">
        <v>1965</v>
      </c>
      <c r="E20" s="30" t="s">
        <v>2063</v>
      </c>
      <c r="F20" s="1">
        <f>+'Packing Day Checklist'!D1</f>
        <v>0</v>
      </c>
      <c r="G20" s="786" t="s">
        <v>1965</v>
      </c>
    </row>
    <row r="21" spans="2:8" x14ac:dyDescent="0.25">
      <c r="B21">
        <v>15</v>
      </c>
      <c r="C21" s="1">
        <v>33</v>
      </c>
      <c r="D21" t="s">
        <v>1967</v>
      </c>
      <c r="E21" s="30" t="s">
        <v>2063</v>
      </c>
      <c r="F21" s="1">
        <f>+'Packing Day Job Assignments'!A1</f>
        <v>0</v>
      </c>
      <c r="G21" s="786" t="s">
        <v>1967</v>
      </c>
    </row>
    <row r="22" spans="2:8" x14ac:dyDescent="0.25">
      <c r="B22">
        <v>16</v>
      </c>
      <c r="C22" s="1">
        <v>36</v>
      </c>
      <c r="D22" t="s">
        <v>1970</v>
      </c>
      <c r="E22" s="30" t="s">
        <v>2063</v>
      </c>
      <c r="F22" s="1">
        <f>+'2020 Toy Recipients'!B1</f>
        <v>0</v>
      </c>
      <c r="G22" s="786" t="s">
        <v>1970</v>
      </c>
    </row>
    <row r="23" spans="2:8" x14ac:dyDescent="0.25">
      <c r="B23">
        <v>17</v>
      </c>
      <c r="C23" s="1">
        <v>32</v>
      </c>
      <c r="D23" t="s">
        <v>1966</v>
      </c>
      <c r="E23" s="30" t="s">
        <v>2063</v>
      </c>
      <c r="F23" s="1">
        <f>+' Final Checklist 2023'!D1</f>
        <v>0</v>
      </c>
      <c r="G23" s="786" t="s">
        <v>2056</v>
      </c>
    </row>
    <row r="24" spans="2:8" x14ac:dyDescent="0.25">
      <c r="B24">
        <v>18</v>
      </c>
      <c r="C24" s="1">
        <v>28</v>
      </c>
      <c r="D24" t="s">
        <v>1961</v>
      </c>
      <c r="E24" s="30" t="s">
        <v>2063</v>
      </c>
      <c r="F24" s="1">
        <f>+'Changes caused by Leftovers'!A1</f>
        <v>0</v>
      </c>
      <c r="G24" s="786" t="s">
        <v>1961</v>
      </c>
    </row>
    <row r="25" spans="2:8" ht="27" customHeight="1" x14ac:dyDescent="0.3">
      <c r="C25" s="1"/>
      <c r="D25" s="30" t="s">
        <v>2072</v>
      </c>
      <c r="E25" s="6" t="s">
        <v>2062</v>
      </c>
      <c r="G25" s="786" t="s">
        <v>2069</v>
      </c>
    </row>
    <row r="26" spans="2:8" x14ac:dyDescent="0.25">
      <c r="B26">
        <v>1</v>
      </c>
      <c r="C26" s="1">
        <v>42</v>
      </c>
      <c r="D26" t="s">
        <v>1976</v>
      </c>
      <c r="E26" s="30" t="s">
        <v>2062</v>
      </c>
      <c r="F26" s="1">
        <f>+'INVENTORY LOG SHEET'!F1</f>
        <v>0</v>
      </c>
      <c r="G26" s="786" t="s">
        <v>1976</v>
      </c>
    </row>
    <row r="27" spans="2:8" ht="12.75" customHeight="1" x14ac:dyDescent="0.25">
      <c r="B27">
        <v>2</v>
      </c>
      <c r="C27" s="1">
        <v>16</v>
      </c>
      <c r="D27" t="s">
        <v>1949</v>
      </c>
      <c r="E27" s="30" t="s">
        <v>2062</v>
      </c>
      <c r="F27" s="1">
        <f>+'New Toys for 2023-24'!A1</f>
        <v>0</v>
      </c>
      <c r="G27" s="786" t="s">
        <v>1949</v>
      </c>
    </row>
    <row r="28" spans="2:8" x14ac:dyDescent="0.25">
      <c r="B28">
        <v>3</v>
      </c>
      <c r="C28" s="1">
        <v>34</v>
      </c>
      <c r="D28" s="30" t="s">
        <v>1968</v>
      </c>
      <c r="E28" s="30" t="s">
        <v>2062</v>
      </c>
      <c r="F28" s="1">
        <f>+AHT!F1</f>
        <v>0</v>
      </c>
      <c r="G28" s="786" t="s">
        <v>2082</v>
      </c>
    </row>
    <row r="29" spans="2:8" ht="24" customHeight="1" x14ac:dyDescent="0.3">
      <c r="C29" s="1"/>
      <c r="D29" s="30" t="s">
        <v>2071</v>
      </c>
      <c r="E29" s="6" t="s">
        <v>2060</v>
      </c>
      <c r="G29" s="786" t="s">
        <v>2065</v>
      </c>
      <c r="H29" s="785"/>
    </row>
    <row r="30" spans="2:8" x14ac:dyDescent="0.25">
      <c r="B30">
        <v>1</v>
      </c>
      <c r="C30" s="1">
        <v>3</v>
      </c>
      <c r="D30" t="s">
        <v>1934</v>
      </c>
      <c r="E30" s="30" t="s">
        <v>2060</v>
      </c>
      <c r="F30" s="1">
        <f>+'2025 -TOY PROGRAM MGT SYS'!A1</f>
        <v>0</v>
      </c>
      <c r="G30" s="786" t="s">
        <v>1934</v>
      </c>
    </row>
    <row r="31" spans="2:8" x14ac:dyDescent="0.25">
      <c r="B31">
        <v>2</v>
      </c>
      <c r="C31" s="1">
        <v>23</v>
      </c>
      <c r="D31" t="s">
        <v>1956</v>
      </c>
      <c r="E31" s="30" t="s">
        <v>2060</v>
      </c>
      <c r="F31" s="1">
        <f>+'TOYS COUNT ITD'!A1</f>
        <v>0</v>
      </c>
      <c r="G31" s="786" t="s">
        <v>1956</v>
      </c>
    </row>
    <row r="32" spans="2:8" x14ac:dyDescent="0.25">
      <c r="B32">
        <v>3</v>
      </c>
      <c r="C32" s="1">
        <v>4</v>
      </c>
      <c r="D32" t="s">
        <v>1935</v>
      </c>
      <c r="E32" s="30" t="s">
        <v>2060</v>
      </c>
      <c r="F32" s="1">
        <f>+'2024 -TOY PROGRAM MGT SYS'!A1</f>
        <v>0</v>
      </c>
      <c r="G32" s="786" t="s">
        <v>1935</v>
      </c>
    </row>
    <row r="33" spans="2:7" ht="15.75" customHeight="1" x14ac:dyDescent="0.25">
      <c r="B33">
        <v>4</v>
      </c>
      <c r="C33" s="1">
        <v>10</v>
      </c>
      <c r="D33" t="s">
        <v>1942</v>
      </c>
      <c r="E33" s="30" t="s">
        <v>2060</v>
      </c>
      <c r="F33" s="1">
        <f>+'revised CRITTERS MGT SYS (2024)'!A1</f>
        <v>0</v>
      </c>
      <c r="G33" s="786" t="s">
        <v>1942</v>
      </c>
    </row>
    <row r="34" spans="2:7" x14ac:dyDescent="0.25">
      <c r="B34">
        <v>5</v>
      </c>
      <c r="C34" s="1">
        <v>41</v>
      </c>
      <c r="D34" t="s">
        <v>1975</v>
      </c>
      <c r="E34" s="30" t="s">
        <v>2060</v>
      </c>
      <c r="F34" s="1">
        <f>+'old LOVE BUG MGT SYS'!A1</f>
        <v>0</v>
      </c>
      <c r="G34" s="786" t="s">
        <v>1975</v>
      </c>
    </row>
    <row r="35" spans="2:7" x14ac:dyDescent="0.25">
      <c r="B35">
        <v>6</v>
      </c>
      <c r="C35" s="1">
        <v>38</v>
      </c>
      <c r="D35" t="s">
        <v>1972</v>
      </c>
      <c r="E35" s="30" t="s">
        <v>2060</v>
      </c>
      <c r="F35" s="1">
        <f>+'GAV MGT SYS'!F1</f>
        <v>0</v>
      </c>
      <c r="G35" s="786" t="s">
        <v>1972</v>
      </c>
    </row>
    <row r="36" spans="2:7" ht="12.75" customHeight="1" x14ac:dyDescent="0.25">
      <c r="B36">
        <v>7</v>
      </c>
      <c r="C36" s="1">
        <v>40</v>
      </c>
      <c r="D36" t="s">
        <v>1974</v>
      </c>
      <c r="E36" s="30" t="s">
        <v>2060</v>
      </c>
      <c r="F36" s="1">
        <f>+'TOY seeds list'!A1</f>
        <v>0</v>
      </c>
      <c r="G36" s="786" t="s">
        <v>1974</v>
      </c>
    </row>
    <row r="37" spans="2:7" x14ac:dyDescent="0.25">
      <c r="B37">
        <v>8</v>
      </c>
      <c r="C37" s="1">
        <v>7</v>
      </c>
      <c r="D37" t="s">
        <v>1938</v>
      </c>
      <c r="E37" s="30" t="s">
        <v>2060</v>
      </c>
      <c r="F37" s="1">
        <f>+'previous CRITTERS MGT SYS'!A1</f>
        <v>0</v>
      </c>
      <c r="G37" s="786" t="s">
        <v>1938</v>
      </c>
    </row>
    <row r="38" spans="2:7" x14ac:dyDescent="0.25">
      <c r="B38">
        <v>9</v>
      </c>
      <c r="C38" s="1">
        <v>22</v>
      </c>
      <c r="D38" t="s">
        <v>1955</v>
      </c>
      <c r="E38" s="30" t="s">
        <v>2060</v>
      </c>
      <c r="F38" s="1">
        <f>+'2022 - Drwg No Sort'!A1</f>
        <v>0</v>
      </c>
      <c r="G38" s="786" t="s">
        <v>1955</v>
      </c>
    </row>
    <row r="40" spans="2:7" ht="27" customHeight="1" x14ac:dyDescent="0.3">
      <c r="C40" s="1"/>
      <c r="D40" s="30" t="s">
        <v>2073</v>
      </c>
      <c r="E40" s="6" t="s">
        <v>2061</v>
      </c>
      <c r="G40" s="786" t="s">
        <v>2070</v>
      </c>
    </row>
    <row r="41" spans="2:7" ht="15.75" customHeight="1" x14ac:dyDescent="0.25">
      <c r="B41">
        <v>1</v>
      </c>
      <c r="C41" s="1">
        <v>5</v>
      </c>
      <c r="D41" t="s">
        <v>1936</v>
      </c>
      <c r="E41" s="30" t="s">
        <v>2061</v>
      </c>
      <c r="F41" s="1">
        <f>+'WOOD PARTS INVENTORY 2024'!A1</f>
        <v>0</v>
      </c>
      <c r="G41" s="786" t="s">
        <v>1936</v>
      </c>
    </row>
    <row r="42" spans="2:7" ht="12.75" customHeight="1" x14ac:dyDescent="0.25">
      <c r="B42">
        <v>2</v>
      </c>
      <c r="C42" s="1">
        <v>37</v>
      </c>
      <c r="D42" t="s">
        <v>1971</v>
      </c>
      <c r="E42" s="30" t="s">
        <v>2061</v>
      </c>
      <c r="F42" s="1" t="s">
        <v>2120</v>
      </c>
      <c r="G42" s="786" t="s">
        <v>1971</v>
      </c>
    </row>
    <row r="43" spans="2:7" x14ac:dyDescent="0.25">
      <c r="B43">
        <v>3</v>
      </c>
      <c r="C43" s="1">
        <v>6</v>
      </c>
      <c r="D43" t="s">
        <v>1937</v>
      </c>
      <c r="E43" s="30" t="s">
        <v>2061</v>
      </c>
      <c r="F43" s="1">
        <f>+'WHEELS COUNT - Plan - 2024'!B1</f>
        <v>0</v>
      </c>
      <c r="G43" s="786" t="s">
        <v>1937</v>
      </c>
    </row>
    <row r="44" spans="2:7" x14ac:dyDescent="0.25">
      <c r="B44">
        <v>4</v>
      </c>
      <c r="C44" s="1">
        <v>26</v>
      </c>
      <c r="D44" t="s">
        <v>1959</v>
      </c>
      <c r="E44" s="30" t="s">
        <v>2061</v>
      </c>
      <c r="F44" s="1">
        <f>+'WHEELS COUNT - Plan - 2021 (2)'!W1</f>
        <v>0</v>
      </c>
      <c r="G44" s="786" t="s">
        <v>1959</v>
      </c>
    </row>
    <row r="45" spans="2:7" x14ac:dyDescent="0.25">
      <c r="B45">
        <v>5</v>
      </c>
      <c r="C45" s="1">
        <v>27</v>
      </c>
      <c r="D45" s="30" t="s">
        <v>1960</v>
      </c>
      <c r="E45" s="30" t="s">
        <v>2061</v>
      </c>
      <c r="F45" s="1">
        <f>+'WHEEL PRICING ANALYSIS 2013'!A1</f>
        <v>0</v>
      </c>
      <c r="G45" s="786" t="s">
        <v>1960</v>
      </c>
    </row>
    <row r="46" spans="2:7" ht="24.75" customHeight="1" x14ac:dyDescent="0.3">
      <c r="C46" s="1"/>
      <c r="D46" s="30" t="s">
        <v>2074</v>
      </c>
      <c r="E46" s="6" t="s">
        <v>2059</v>
      </c>
      <c r="G46" s="786" t="s">
        <v>2064</v>
      </c>
    </row>
    <row r="47" spans="2:7" x14ac:dyDescent="0.25">
      <c r="B47">
        <v>1</v>
      </c>
      <c r="C47" s="1">
        <v>9</v>
      </c>
      <c r="D47" t="s">
        <v>1941</v>
      </c>
      <c r="E47" s="30" t="s">
        <v>2059</v>
      </c>
      <c r="F47" s="1">
        <f>+'2024 TRACING RECORDS'!A1</f>
        <v>0</v>
      </c>
      <c r="G47" s="786" t="s">
        <v>1941</v>
      </c>
    </row>
    <row r="48" spans="2:7" x14ac:dyDescent="0.25">
      <c r="B48">
        <v>2</v>
      </c>
      <c r="C48" s="96" t="s">
        <v>2055</v>
      </c>
      <c r="D48" t="s">
        <v>2054</v>
      </c>
      <c r="E48" s="30" t="s">
        <v>2059</v>
      </c>
      <c r="F48" s="1">
        <f>+'Stock for 1 inch toys - 2025'!H1</f>
        <v>0</v>
      </c>
      <c r="G48" s="786" t="s">
        <v>2054</v>
      </c>
    </row>
    <row r="49" spans="2:7" x14ac:dyDescent="0.25">
      <c r="B49">
        <v>3</v>
      </c>
      <c r="C49" s="1">
        <v>8</v>
      </c>
      <c r="D49" t="s">
        <v>1940</v>
      </c>
      <c r="E49" s="30" t="s">
        <v>2059</v>
      </c>
      <c r="F49" s="1">
        <f>+'Tracing Request Forms(15)'!A1</f>
        <v>0</v>
      </c>
      <c r="G49" s="786" t="s">
        <v>1940</v>
      </c>
    </row>
    <row r="50" spans="2:7" ht="12.75" customHeight="1" x14ac:dyDescent="0.25">
      <c r="B50">
        <v>4</v>
      </c>
      <c r="C50" s="1">
        <v>25</v>
      </c>
      <c r="D50" t="s">
        <v>1958</v>
      </c>
      <c r="E50" s="30" t="s">
        <v>2059</v>
      </c>
      <c r="F50" s="1">
        <f>+'Tracing Request (4)'!A1</f>
        <v>0</v>
      </c>
      <c r="G50" s="786" t="s">
        <v>1958</v>
      </c>
    </row>
    <row r="51" spans="2:7" x14ac:dyDescent="0.25">
      <c r="B51">
        <v>5</v>
      </c>
      <c r="C51" s="1">
        <v>35</v>
      </c>
      <c r="D51" t="s">
        <v>1969</v>
      </c>
      <c r="E51" s="30" t="s">
        <v>2059</v>
      </c>
      <c r="F51" s="1">
        <f>+'Tracing Request (four forms)'!E1</f>
        <v>0</v>
      </c>
      <c r="G51" s="786" t="s">
        <v>1969</v>
      </c>
    </row>
    <row r="52" spans="2:7" x14ac:dyDescent="0.25">
      <c r="B52">
        <v>6</v>
      </c>
      <c r="C52" s="1">
        <v>39</v>
      </c>
      <c r="D52" t="s">
        <v>1973</v>
      </c>
      <c r="E52" s="30" t="s">
        <v>2059</v>
      </c>
      <c r="F52" s="1">
        <f>+'Tracing Request (two forms)'!B1</f>
        <v>0</v>
      </c>
      <c r="G52" s="786" t="s">
        <v>1973</v>
      </c>
    </row>
    <row r="53" spans="2:7" x14ac:dyDescent="0.25">
      <c r="C53" s="1"/>
      <c r="E53" s="30"/>
      <c r="G53" s="786"/>
    </row>
    <row r="54" spans="2:7" x14ac:dyDescent="0.25">
      <c r="C54" s="1"/>
      <c r="E54" s="30"/>
      <c r="G54" s="786"/>
    </row>
    <row r="56" spans="2:7" x14ac:dyDescent="0.25">
      <c r="C56" s="1"/>
      <c r="E56" s="30"/>
      <c r="G56" s="786"/>
    </row>
    <row r="58" spans="2:7" x14ac:dyDescent="0.25">
      <c r="C58" s="1"/>
      <c r="E58" s="30"/>
      <c r="G58" s="786"/>
    </row>
  </sheetData>
  <sortState xmlns:xlrd2="http://schemas.microsoft.com/office/spreadsheetml/2017/richdata2" ref="B47:G52">
    <sortCondition ref="E47:E52"/>
    <sortCondition ref="B47:B52"/>
  </sortState>
  <hyperlinks>
    <hyperlink ref="G4" location="'Source Info'!A1" display="Source Info" xr:uid="{47BE561F-C931-4B68-ACE3-D39849C1450B}"/>
    <hyperlink ref="G48" location="'Stock for 1 inch toys - 2025'!A1" display="Stock for 1 inch toys - 2025" xr:uid="{D2D0E7C2-9546-40DE-AC97-040688EA29FB}"/>
    <hyperlink ref="G30" location="'2025 -TOY PROGRAM MGT SYS'!A1" display="2025 -TOY PROGRAM MGT SYS" xr:uid="{4476FDC0-38BE-48DD-AAAC-8AE783E8E8ED}"/>
    <hyperlink ref="G32" location="'2024 -TOY PROGRAM MGT SYS'!A1" display="2024 -TOY PROGRAM MGT SYS" xr:uid="{00D66C42-6C76-47F3-B4CC-92883C6B3515}"/>
    <hyperlink ref="G41" location="'WOOD PARTS INVENTORY 2024'!A1" display="WOOD PARTS INVENTORY 2024" xr:uid="{9EB4A597-E68C-4690-AB78-75B7DBC796CB}"/>
    <hyperlink ref="G43" location="'WHEELS COUNT - Plan - 2024'!A1" display="WHEELS COUNT - Plan - 2024" xr:uid="{1B0AD9CC-A6CA-4997-AB74-23F05A26F070}"/>
    <hyperlink ref="G3" location="'Table of Contents'!A1" display="Table of Contents" xr:uid="{CD51D79A-2836-4A86-B4CE-DB5E833DD43E}"/>
    <hyperlink ref="G37" location="'previous CRITTERS MGT SYS'!A1" display="'previous CRITTERS MGT SYS" xr:uid="{33393E41-CCF4-4031-94CA-6B5BC502FAF3}"/>
    <hyperlink ref="G49" location="'Tracing Request Forms(15)'!A1" display="Tracing Request Forms(15)" xr:uid="{662A043A-518B-416D-8711-5BDFA6888E26}"/>
    <hyperlink ref="G47" location="'2024 TRACING RECORDS'!A1" display="'2024 TRACING RECORDS" xr:uid="{71CD4FBA-DF7A-4601-B20A-786279DD331F}"/>
    <hyperlink ref="G33" location="'revised CRITTERS MGT SYS (2024)'!A1" display="'revised CRITTERS MGT SYS (2024)" xr:uid="{20B6EDC5-378D-4CF2-ADFD-774521586AAD}"/>
    <hyperlink ref="G7" location="'Toy Count Summary 2025'!A1" display="'Toy Count Summary 2025" xr:uid="{2D16D8B4-C29C-4AA7-8C62-C92A7888C07E}"/>
    <hyperlink ref="G18" location="'Toy Count Summary 2024'!A1" display="Toy Count Summary 2024" xr:uid="{A9C4D846-56E0-4637-B25A-25208D8920F9}"/>
    <hyperlink ref="G8" location="'2024 Need Dates_Addresses'!A1" display="'2024 Need Dates_Addresses" xr:uid="{AC61C968-CC3E-4917-941D-9C56F6AD0CC3}"/>
    <hyperlink ref="G10" location="'Distribution Details'!A1" display="'Distribution Details" xr:uid="{1315E05C-F247-495E-A40F-610836016063}"/>
    <hyperlink ref="G11" location="'Toy Pick Lists for printing'!A1" display="'Toy Pick Lists for printing" xr:uid="{B2A18C75-9D59-412D-B8F8-ADD89A628AC0}"/>
    <hyperlink ref="G27" location="'New Toys for 2023-24'!A1" display="'New Toys for 2023-24" xr:uid="{B3A11F31-409F-4A04-B016-13078EB8F92B}"/>
    <hyperlink ref="G12" location="'LABELS FOR 1ST BOXES'!A1" display="'LABELS FOR 1ST BOXES" xr:uid="{6D24D397-796F-487C-81A8-9CA435E52A73}"/>
    <hyperlink ref="G13" location="'LABELS FOR XX BOXES - 4'!A1" display="LABELS FOR XX BOXES - 4" xr:uid="{6B43A4FA-E6B6-43C4-A98C-63DA19197BA6}"/>
    <hyperlink ref="G15" location="'Order for Toy Picks'!A1" display="'Order for Toy Picks" xr:uid="{5E625295-B2E3-451D-839A-CD8384496551}"/>
    <hyperlink ref="G19" location="'Delivery Checklist 2024'!A1" display="Delivery Checklist 2024" xr:uid="{19625EBC-03D1-49CF-8E8E-87346490296E}"/>
    <hyperlink ref="G17" location="'Box Counts'!A1" display="'Box Counts" xr:uid="{3DDF6F99-62E8-4305-81DC-1A961C2E507E}"/>
    <hyperlink ref="G38" location="'2022 - Drwg No Sort'!A1" display="'2022 - Drwg No Sort" xr:uid="{E9CC3BAC-BC2B-4002-A6EC-824591D5B7A0}"/>
    <hyperlink ref="G31" location="'TOYS COUNT ITD'!A1" display="TOYS COUNT ITD" xr:uid="{D648026D-676D-49E1-8E0C-87C21F08B22A}"/>
    <hyperlink ref="G9" location="'Oranizations List'!A1" display="'Oranizations List" xr:uid="{C2E58FF8-67BA-4BCF-8B0A-B4AAE2AF663A}"/>
    <hyperlink ref="G50" location="'Tracing Request (4)'!A1" display="'Tracing Request (4)" xr:uid="{23F7CF0B-6AA8-4F9A-A641-59E2991EE222}"/>
    <hyperlink ref="G44" location="'WHEELS COUNT - Plan - 2021 (2)'!A1" display="'WHEELS COUNT - Plan - 2021 (2)" xr:uid="{E86D0EE3-1041-4353-A014-815578492139}"/>
    <hyperlink ref="G45" location="'WHEEL PRICING ANALYSIS 2013'!A1" display="'WHEEL PRICING ANALYSIS 2013" xr:uid="{D6AFC890-AB9B-4590-A482-688032F83A35}"/>
    <hyperlink ref="G24" location="'Changes caused by Leftovers'!A1" display="'Changes caused by Leftovers" xr:uid="{201F7855-3F64-4085-B07B-44242D09DB8C}"/>
    <hyperlink ref="G14" location="'Pics for Labels'!A1" display="'Pics for Labels" xr:uid="{ACD3584F-9803-4397-9809-2E9241939BD6}"/>
    <hyperlink ref="G16" location="'TAGS for TABLES'!A1" display="'TAGS for TABLES" xr:uid="{A2FF059F-19AC-45EC-826E-18D30C3E35B8}"/>
    <hyperlink ref="G20" location="'Packing Day Checklist'!A1" display="'Packing Day Checklist" xr:uid="{471DBBAF-1AD0-453E-86A1-CEC6F3B92296}"/>
    <hyperlink ref="G23" location="' Final Checklist 2023'!A1" display="' Final Checklist 2023" xr:uid="{0B1EC70D-B222-4F82-AA17-EB49EAFF0BCB}"/>
    <hyperlink ref="G21" location="'Packing Day Job Assignments'!A1" display="'Packing Day Job Assignments" xr:uid="{B798616E-290B-4DB9-8247-D193059E5951}"/>
    <hyperlink ref="G51" location="'Tracing Request (four forms)'!A1" display="'Tracing Request (four forms)" xr:uid="{BD22EA03-C307-4C98-8766-0D5C24268DEA}"/>
    <hyperlink ref="G22" location="'2020 Toy Recipients'!A1" display="'2020 Toy Recipients" xr:uid="{98E5EA54-847B-4035-8396-3D9A145B1DCA}"/>
    <hyperlink ref="G42" location="'Parts Fab Workshops (2)'!Print_Area" display="Parts Fab Workshops" xr:uid="{55D8E409-29EA-4D70-9B37-4366E6C34E0C}"/>
    <hyperlink ref="G35" location="'GAV MGT SYS'!A1" display="GAV MGT SYS" xr:uid="{AB8052A0-C42B-473F-AD33-8B7FD3E0E6F5}"/>
    <hyperlink ref="G52" location="'Tracing Request (two forms)'!A1" display="'Tracing Request (two forms)" xr:uid="{2EBC2928-7434-4DDE-82BD-94C31EEECBAE}"/>
    <hyperlink ref="G36" location="'TOY seeds list'!A1" display="'TOY seeds list" xr:uid="{9B585EED-74EA-4470-ADC7-513E5A3FFF80}"/>
    <hyperlink ref="G34" location="'old LOVE BUG MGT SYS'!A1" display="'old LOVE BUG MGT SYS" xr:uid="{E7E90FBE-84FD-473D-9199-EDDF8634105A}"/>
    <hyperlink ref="G26" location="'INVENTORY LOG SHEET'!A1" display="'INVENTORY LOG SHEET" xr:uid="{5BD45B30-9429-4DAE-9465-856451D4F4CF}"/>
    <hyperlink ref="G5" location="'END OF WORKSHEET'!A1" display="'END OF WORKSHEET" xr:uid="{EF01F183-4360-46D7-9F48-D8FC092F5160}"/>
    <hyperlink ref="G6" location="'DISTRIBUTION DAY'!A1" display="'DISTRIBUTION DAY" xr:uid="{44E71449-4262-416E-AAA5-2528F992CCF2}"/>
    <hyperlink ref="G25" location="'INVENTORY CONTROL'!A1" display="'INVENTORY CONTROL" xr:uid="{18AE3374-68F9-4BEF-B07A-FCB901F521CF}"/>
    <hyperlink ref="G46" location="TRACING!A1" display="TRACING" xr:uid="{85520463-046C-47D4-AFC4-6AF8BF6F6212}"/>
    <hyperlink ref="G40" location="PARTS!A1" display="PARTS" xr:uid="{89DC48C7-83D8-4040-B17D-78A2309AAED6}"/>
    <hyperlink ref="G29" location="MANAGEMENT!A1" display="MANAGEMENT" xr:uid="{A804F60B-D3FE-42BD-BF04-1C80E4D22D89}"/>
    <hyperlink ref="G28" location="'AHT rev 2'!Print_Area" display="AHT rev 2" xr:uid="{9084B956-4499-4EFD-803A-B3EA9B3D04AF}"/>
  </hyperlinks>
  <printOptions horizontalCentered="1" gridLines="1"/>
  <pageMargins left="0.7" right="0.7" top="0.75" bottom="0.75" header="0.3" footer="0.3"/>
  <pageSetup orientation="landscape" r:id="rId1"/>
  <headerFooter>
    <oddHeader>&amp;C&amp;8&amp;Z&amp;F</oddHeader>
    <oddFooter>&amp;C&amp;P of &amp;N&amp;R&amp;D</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84889-85DE-41A3-9677-AA676700FF5C}">
  <sheetPr codeName="Sheet2"/>
  <dimension ref="B1:B3"/>
  <sheetViews>
    <sheetView workbookViewId="0">
      <selection activeCell="G22" sqref="G22"/>
    </sheetView>
  </sheetViews>
  <sheetFormatPr defaultRowHeight="13.2" x14ac:dyDescent="0.25"/>
  <cols>
    <col min="2" max="2" width="109.5546875" customWidth="1"/>
  </cols>
  <sheetData>
    <row r="1" spans="2:2" x14ac:dyDescent="0.25">
      <c r="B1" s="30" t="s">
        <v>604</v>
      </c>
    </row>
    <row r="2" spans="2:2" ht="36" customHeight="1" x14ac:dyDescent="0.25">
      <c r="B2" s="30" t="s">
        <v>605</v>
      </c>
    </row>
    <row r="3" spans="2:2" ht="26.25" customHeight="1" x14ac:dyDescent="0.4">
      <c r="B3" s="353" t="s">
        <v>603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6EA5D-690E-444A-BD07-C4902515B10D}">
  <sheetPr codeName="Sheet48">
    <tabColor rgb="FFFF0000"/>
  </sheetPr>
  <dimension ref="A1"/>
  <sheetViews>
    <sheetView workbookViewId="0"/>
  </sheetViews>
  <sheetFormatPr defaultRowHeight="13.2" x14ac:dyDescent="0.25"/>
  <sheetData>
    <row r="1" spans="1:1" x14ac:dyDescent="0.25">
      <c r="A1" s="3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F3381-47F9-492D-90B3-A0E74C8F4E78}">
  <sheetPr codeName="Sheet3"/>
  <dimension ref="A1:BD237"/>
  <sheetViews>
    <sheetView tabSelected="1" topLeftCell="AC156" zoomScale="95" zoomScaleNormal="95" zoomScaleSheetLayoutView="100" workbookViewId="0">
      <selection activeCell="AU171" sqref="AU171"/>
    </sheetView>
  </sheetViews>
  <sheetFormatPr defaultRowHeight="15.6" x14ac:dyDescent="0.3"/>
  <cols>
    <col min="1" max="2" width="9.109375" style="1"/>
    <col min="3" max="3" width="3.5546875" style="2" customWidth="1"/>
    <col min="4" max="4" width="13.21875" style="3" customWidth="1"/>
    <col min="5" max="5" width="5.6640625" style="2" customWidth="1"/>
    <col min="6" max="6" width="6.5546875" style="2" customWidth="1"/>
    <col min="7" max="7" width="7.109375" customWidth="1"/>
    <col min="8" max="8" width="8.88671875" style="1" customWidth="1"/>
    <col min="9" max="9" width="21.6640625" style="11" customWidth="1"/>
    <col min="10" max="10" width="7.109375" customWidth="1"/>
    <col min="11" max="11" width="7.88671875" style="1" customWidth="1"/>
    <col min="12" max="12" width="8.109375" style="1" customWidth="1"/>
    <col min="13" max="13" width="9.6640625" style="1" hidden="1" customWidth="1"/>
    <col min="14" max="14" width="8.6640625" style="1" hidden="1" customWidth="1"/>
    <col min="15" max="15" width="7.6640625" style="1" hidden="1" customWidth="1"/>
    <col min="16" max="16" width="9.109375" style="1" hidden="1" customWidth="1"/>
    <col min="17" max="17" width="7.5546875" style="1" hidden="1" customWidth="1"/>
    <col min="18" max="19" width="9.109375" style="1" hidden="1" customWidth="1"/>
    <col min="20" max="21" width="8.88671875" hidden="1" customWidth="1"/>
    <col min="22" max="22" width="7" customWidth="1"/>
    <col min="23" max="23" width="7" hidden="1" customWidth="1"/>
    <col min="24" max="24" width="8.109375" style="1" hidden="1" customWidth="1"/>
    <col min="25" max="25" width="10.88671875" style="1" hidden="1" customWidth="1"/>
    <col min="26" max="26" width="8.5546875" customWidth="1"/>
    <col min="27" max="27" width="10.6640625" customWidth="1"/>
    <col min="28" max="28" width="8.6640625" customWidth="1"/>
    <col min="29" max="29" width="10" customWidth="1"/>
    <col min="30" max="30" width="7.44140625" style="796" customWidth="1"/>
    <col min="31" max="31" width="7.33203125" style="796" customWidth="1"/>
    <col min="32" max="32" width="7.44140625" style="796" customWidth="1"/>
    <col min="33" max="33" width="9.44140625" style="796" customWidth="1"/>
    <col min="34" max="34" width="8" style="796" customWidth="1"/>
    <col min="35" max="35" width="7.88671875" style="1" customWidth="1"/>
    <col min="36" max="36" width="8.33203125" style="1" customWidth="1"/>
    <col min="37" max="37" width="6.77734375" style="1" customWidth="1"/>
    <col min="38" max="38" width="7.109375" style="1" customWidth="1"/>
    <col min="39" max="39" width="7.33203125" style="1" customWidth="1"/>
    <col min="40" max="40" width="8" style="1" customWidth="1"/>
    <col min="41" max="42" width="6.88671875" style="1" customWidth="1"/>
    <col min="43" max="44" width="7" style="1" customWidth="1"/>
    <col min="45" max="45" width="7.5546875" style="1" customWidth="1"/>
    <col min="46" max="46" width="7" style="1" customWidth="1"/>
    <col min="47" max="47" width="8.44140625" style="1" customWidth="1"/>
    <col min="48" max="48" width="10" style="1" customWidth="1"/>
    <col min="49" max="49" width="9.109375" customWidth="1"/>
    <col min="249" max="249" width="3.5546875" customWidth="1"/>
    <col min="250" max="250" width="31.6640625" customWidth="1"/>
    <col min="251" max="251" width="10" bestFit="1" customWidth="1"/>
    <col min="253" max="253" width="21.5546875" customWidth="1"/>
    <col min="254" max="254" width="17" bestFit="1" customWidth="1"/>
    <col min="255" max="255" width="46.33203125" bestFit="1" customWidth="1"/>
    <col min="256" max="256" width="11.88671875" customWidth="1"/>
    <col min="257" max="257" width="10.88671875" customWidth="1"/>
    <col min="258" max="258" width="9.33203125" customWidth="1"/>
    <col min="259" max="259" width="8.109375" customWidth="1"/>
    <col min="260" max="269" width="0" hidden="1" customWidth="1"/>
    <col min="270" max="270" width="8.5546875" customWidth="1"/>
    <col min="271" max="271" width="7.109375" customWidth="1"/>
    <col min="272" max="285" width="6.44140625" customWidth="1"/>
    <col min="286" max="286" width="6" customWidth="1"/>
    <col min="287" max="287" width="5.6640625" customWidth="1"/>
    <col min="288" max="288" width="6.109375" customWidth="1"/>
    <col min="289" max="289" width="5.109375" customWidth="1"/>
    <col min="290" max="290" width="6.109375" customWidth="1"/>
    <col min="291" max="291" width="5.5546875" customWidth="1"/>
    <col min="292" max="292" width="8.44140625" customWidth="1"/>
    <col min="293" max="293" width="8" customWidth="1"/>
    <col min="294" max="294" width="24.6640625" customWidth="1"/>
    <col min="295" max="295" width="19.33203125" customWidth="1"/>
    <col min="505" max="505" width="3.5546875" customWidth="1"/>
    <col min="506" max="506" width="31.6640625" customWidth="1"/>
    <col min="507" max="507" width="10" bestFit="1" customWidth="1"/>
    <col min="509" max="509" width="21.5546875" customWidth="1"/>
    <col min="510" max="510" width="17" bestFit="1" customWidth="1"/>
    <col min="511" max="511" width="46.33203125" bestFit="1" customWidth="1"/>
    <col min="512" max="512" width="11.88671875" customWidth="1"/>
    <col min="513" max="513" width="10.88671875" customWidth="1"/>
    <col min="514" max="514" width="9.33203125" customWidth="1"/>
    <col min="515" max="515" width="8.109375" customWidth="1"/>
    <col min="516" max="525" width="0" hidden="1" customWidth="1"/>
    <col min="526" max="526" width="8.5546875" customWidth="1"/>
    <col min="527" max="527" width="7.109375" customWidth="1"/>
    <col min="528" max="541" width="6.44140625" customWidth="1"/>
    <col min="542" max="542" width="6" customWidth="1"/>
    <col min="543" max="543" width="5.6640625" customWidth="1"/>
    <col min="544" max="544" width="6.109375" customWidth="1"/>
    <col min="545" max="545" width="5.109375" customWidth="1"/>
    <col min="546" max="546" width="6.109375" customWidth="1"/>
    <col min="547" max="547" width="5.5546875" customWidth="1"/>
    <col min="548" max="548" width="8.44140625" customWidth="1"/>
    <col min="549" max="549" width="8" customWidth="1"/>
    <col min="550" max="550" width="24.6640625" customWidth="1"/>
    <col min="551" max="551" width="19.33203125" customWidth="1"/>
    <col min="761" max="761" width="3.5546875" customWidth="1"/>
    <col min="762" max="762" width="31.6640625" customWidth="1"/>
    <col min="763" max="763" width="10" bestFit="1" customWidth="1"/>
    <col min="765" max="765" width="21.5546875" customWidth="1"/>
    <col min="766" max="766" width="17" bestFit="1" customWidth="1"/>
    <col min="767" max="767" width="46.33203125" bestFit="1" customWidth="1"/>
    <col min="768" max="768" width="11.88671875" customWidth="1"/>
    <col min="769" max="769" width="10.88671875" customWidth="1"/>
    <col min="770" max="770" width="9.33203125" customWidth="1"/>
    <col min="771" max="771" width="8.109375" customWidth="1"/>
    <col min="772" max="781" width="0" hidden="1" customWidth="1"/>
    <col min="782" max="782" width="8.5546875" customWidth="1"/>
    <col min="783" max="783" width="7.109375" customWidth="1"/>
    <col min="784" max="797" width="6.44140625" customWidth="1"/>
    <col min="798" max="798" width="6" customWidth="1"/>
    <col min="799" max="799" width="5.6640625" customWidth="1"/>
    <col min="800" max="800" width="6.109375" customWidth="1"/>
    <col min="801" max="801" width="5.109375" customWidth="1"/>
    <col min="802" max="802" width="6.109375" customWidth="1"/>
    <col min="803" max="803" width="5.5546875" customWidth="1"/>
    <col min="804" max="804" width="8.44140625" customWidth="1"/>
    <col min="805" max="805" width="8" customWidth="1"/>
    <col min="806" max="806" width="24.6640625" customWidth="1"/>
    <col min="807" max="807" width="19.33203125" customWidth="1"/>
    <col min="1017" max="1017" width="3.5546875" customWidth="1"/>
    <col min="1018" max="1018" width="31.6640625" customWidth="1"/>
    <col min="1019" max="1019" width="10" bestFit="1" customWidth="1"/>
    <col min="1021" max="1021" width="21.5546875" customWidth="1"/>
    <col min="1022" max="1022" width="17" bestFit="1" customWidth="1"/>
    <col min="1023" max="1023" width="46.33203125" bestFit="1" customWidth="1"/>
    <col min="1024" max="1024" width="11.88671875" customWidth="1"/>
    <col min="1025" max="1025" width="10.88671875" customWidth="1"/>
    <col min="1026" max="1026" width="9.33203125" customWidth="1"/>
    <col min="1027" max="1027" width="8.109375" customWidth="1"/>
    <col min="1028" max="1037" width="0" hidden="1" customWidth="1"/>
    <col min="1038" max="1038" width="8.5546875" customWidth="1"/>
    <col min="1039" max="1039" width="7.109375" customWidth="1"/>
    <col min="1040" max="1053" width="6.44140625" customWidth="1"/>
    <col min="1054" max="1054" width="6" customWidth="1"/>
    <col min="1055" max="1055" width="5.6640625" customWidth="1"/>
    <col min="1056" max="1056" width="6.109375" customWidth="1"/>
    <col min="1057" max="1057" width="5.109375" customWidth="1"/>
    <col min="1058" max="1058" width="6.109375" customWidth="1"/>
    <col min="1059" max="1059" width="5.5546875" customWidth="1"/>
    <col min="1060" max="1060" width="8.44140625" customWidth="1"/>
    <col min="1061" max="1061" width="8" customWidth="1"/>
    <col min="1062" max="1062" width="24.6640625" customWidth="1"/>
    <col min="1063" max="1063" width="19.33203125" customWidth="1"/>
    <col min="1273" max="1273" width="3.5546875" customWidth="1"/>
    <col min="1274" max="1274" width="31.6640625" customWidth="1"/>
    <col min="1275" max="1275" width="10" bestFit="1" customWidth="1"/>
    <col min="1277" max="1277" width="21.5546875" customWidth="1"/>
    <col min="1278" max="1278" width="17" bestFit="1" customWidth="1"/>
    <col min="1279" max="1279" width="46.33203125" bestFit="1" customWidth="1"/>
    <col min="1280" max="1280" width="11.88671875" customWidth="1"/>
    <col min="1281" max="1281" width="10.88671875" customWidth="1"/>
    <col min="1282" max="1282" width="9.33203125" customWidth="1"/>
    <col min="1283" max="1283" width="8.109375" customWidth="1"/>
    <col min="1284" max="1293" width="0" hidden="1" customWidth="1"/>
    <col min="1294" max="1294" width="8.5546875" customWidth="1"/>
    <col min="1295" max="1295" width="7.109375" customWidth="1"/>
    <col min="1296" max="1309" width="6.44140625" customWidth="1"/>
    <col min="1310" max="1310" width="6" customWidth="1"/>
    <col min="1311" max="1311" width="5.6640625" customWidth="1"/>
    <col min="1312" max="1312" width="6.109375" customWidth="1"/>
    <col min="1313" max="1313" width="5.109375" customWidth="1"/>
    <col min="1314" max="1314" width="6.109375" customWidth="1"/>
    <col min="1315" max="1315" width="5.5546875" customWidth="1"/>
    <col min="1316" max="1316" width="8.44140625" customWidth="1"/>
    <col min="1317" max="1317" width="8" customWidth="1"/>
    <col min="1318" max="1318" width="24.6640625" customWidth="1"/>
    <col min="1319" max="1319" width="19.33203125" customWidth="1"/>
    <col min="1529" max="1529" width="3.5546875" customWidth="1"/>
    <col min="1530" max="1530" width="31.6640625" customWidth="1"/>
    <col min="1531" max="1531" width="10" bestFit="1" customWidth="1"/>
    <col min="1533" max="1533" width="21.5546875" customWidth="1"/>
    <col min="1534" max="1534" width="17" bestFit="1" customWidth="1"/>
    <col min="1535" max="1535" width="46.33203125" bestFit="1" customWidth="1"/>
    <col min="1536" max="1536" width="11.88671875" customWidth="1"/>
    <col min="1537" max="1537" width="10.88671875" customWidth="1"/>
    <col min="1538" max="1538" width="9.33203125" customWidth="1"/>
    <col min="1539" max="1539" width="8.109375" customWidth="1"/>
    <col min="1540" max="1549" width="0" hidden="1" customWidth="1"/>
    <col min="1550" max="1550" width="8.5546875" customWidth="1"/>
    <col min="1551" max="1551" width="7.109375" customWidth="1"/>
    <col min="1552" max="1565" width="6.44140625" customWidth="1"/>
    <col min="1566" max="1566" width="6" customWidth="1"/>
    <col min="1567" max="1567" width="5.6640625" customWidth="1"/>
    <col min="1568" max="1568" width="6.109375" customWidth="1"/>
    <col min="1569" max="1569" width="5.109375" customWidth="1"/>
    <col min="1570" max="1570" width="6.109375" customWidth="1"/>
    <col min="1571" max="1571" width="5.5546875" customWidth="1"/>
    <col min="1572" max="1572" width="8.44140625" customWidth="1"/>
    <col min="1573" max="1573" width="8" customWidth="1"/>
    <col min="1574" max="1574" width="24.6640625" customWidth="1"/>
    <col min="1575" max="1575" width="19.33203125" customWidth="1"/>
    <col min="1785" max="1785" width="3.5546875" customWidth="1"/>
    <col min="1786" max="1786" width="31.6640625" customWidth="1"/>
    <col min="1787" max="1787" width="10" bestFit="1" customWidth="1"/>
    <col min="1789" max="1789" width="21.5546875" customWidth="1"/>
    <col min="1790" max="1790" width="17" bestFit="1" customWidth="1"/>
    <col min="1791" max="1791" width="46.33203125" bestFit="1" customWidth="1"/>
    <col min="1792" max="1792" width="11.88671875" customWidth="1"/>
    <col min="1793" max="1793" width="10.88671875" customWidth="1"/>
    <col min="1794" max="1794" width="9.33203125" customWidth="1"/>
    <col min="1795" max="1795" width="8.109375" customWidth="1"/>
    <col min="1796" max="1805" width="0" hidden="1" customWidth="1"/>
    <col min="1806" max="1806" width="8.5546875" customWidth="1"/>
    <col min="1807" max="1807" width="7.109375" customWidth="1"/>
    <col min="1808" max="1821" width="6.44140625" customWidth="1"/>
    <col min="1822" max="1822" width="6" customWidth="1"/>
    <col min="1823" max="1823" width="5.6640625" customWidth="1"/>
    <col min="1824" max="1824" width="6.109375" customWidth="1"/>
    <col min="1825" max="1825" width="5.109375" customWidth="1"/>
    <col min="1826" max="1826" width="6.109375" customWidth="1"/>
    <col min="1827" max="1827" width="5.5546875" customWidth="1"/>
    <col min="1828" max="1828" width="8.44140625" customWidth="1"/>
    <col min="1829" max="1829" width="8" customWidth="1"/>
    <col min="1830" max="1830" width="24.6640625" customWidth="1"/>
    <col min="1831" max="1831" width="19.33203125" customWidth="1"/>
    <col min="2041" max="2041" width="3.5546875" customWidth="1"/>
    <col min="2042" max="2042" width="31.6640625" customWidth="1"/>
    <col min="2043" max="2043" width="10" bestFit="1" customWidth="1"/>
    <col min="2045" max="2045" width="21.5546875" customWidth="1"/>
    <col min="2046" max="2046" width="17" bestFit="1" customWidth="1"/>
    <col min="2047" max="2047" width="46.33203125" bestFit="1" customWidth="1"/>
    <col min="2048" max="2048" width="11.88671875" customWidth="1"/>
    <col min="2049" max="2049" width="10.88671875" customWidth="1"/>
    <col min="2050" max="2050" width="9.33203125" customWidth="1"/>
    <col min="2051" max="2051" width="8.109375" customWidth="1"/>
    <col min="2052" max="2061" width="0" hidden="1" customWidth="1"/>
    <col min="2062" max="2062" width="8.5546875" customWidth="1"/>
    <col min="2063" max="2063" width="7.109375" customWidth="1"/>
    <col min="2064" max="2077" width="6.44140625" customWidth="1"/>
    <col min="2078" max="2078" width="6" customWidth="1"/>
    <col min="2079" max="2079" width="5.6640625" customWidth="1"/>
    <col min="2080" max="2080" width="6.109375" customWidth="1"/>
    <col min="2081" max="2081" width="5.109375" customWidth="1"/>
    <col min="2082" max="2082" width="6.109375" customWidth="1"/>
    <col min="2083" max="2083" width="5.5546875" customWidth="1"/>
    <col min="2084" max="2084" width="8.44140625" customWidth="1"/>
    <col min="2085" max="2085" width="8" customWidth="1"/>
    <col min="2086" max="2086" width="24.6640625" customWidth="1"/>
    <col min="2087" max="2087" width="19.33203125" customWidth="1"/>
    <col min="2297" max="2297" width="3.5546875" customWidth="1"/>
    <col min="2298" max="2298" width="31.6640625" customWidth="1"/>
    <col min="2299" max="2299" width="10" bestFit="1" customWidth="1"/>
    <col min="2301" max="2301" width="21.5546875" customWidth="1"/>
    <col min="2302" max="2302" width="17" bestFit="1" customWidth="1"/>
    <col min="2303" max="2303" width="46.33203125" bestFit="1" customWidth="1"/>
    <col min="2304" max="2304" width="11.88671875" customWidth="1"/>
    <col min="2305" max="2305" width="10.88671875" customWidth="1"/>
    <col min="2306" max="2306" width="9.33203125" customWidth="1"/>
    <col min="2307" max="2307" width="8.109375" customWidth="1"/>
    <col min="2308" max="2317" width="0" hidden="1" customWidth="1"/>
    <col min="2318" max="2318" width="8.5546875" customWidth="1"/>
    <col min="2319" max="2319" width="7.109375" customWidth="1"/>
    <col min="2320" max="2333" width="6.44140625" customWidth="1"/>
    <col min="2334" max="2334" width="6" customWidth="1"/>
    <col min="2335" max="2335" width="5.6640625" customWidth="1"/>
    <col min="2336" max="2336" width="6.109375" customWidth="1"/>
    <col min="2337" max="2337" width="5.109375" customWidth="1"/>
    <col min="2338" max="2338" width="6.109375" customWidth="1"/>
    <col min="2339" max="2339" width="5.5546875" customWidth="1"/>
    <col min="2340" max="2340" width="8.44140625" customWidth="1"/>
    <col min="2341" max="2341" width="8" customWidth="1"/>
    <col min="2342" max="2342" width="24.6640625" customWidth="1"/>
    <col min="2343" max="2343" width="19.33203125" customWidth="1"/>
    <col min="2553" max="2553" width="3.5546875" customWidth="1"/>
    <col min="2554" max="2554" width="31.6640625" customWidth="1"/>
    <col min="2555" max="2555" width="10" bestFit="1" customWidth="1"/>
    <col min="2557" max="2557" width="21.5546875" customWidth="1"/>
    <col min="2558" max="2558" width="17" bestFit="1" customWidth="1"/>
    <col min="2559" max="2559" width="46.33203125" bestFit="1" customWidth="1"/>
    <col min="2560" max="2560" width="11.88671875" customWidth="1"/>
    <col min="2561" max="2561" width="10.88671875" customWidth="1"/>
    <col min="2562" max="2562" width="9.33203125" customWidth="1"/>
    <col min="2563" max="2563" width="8.109375" customWidth="1"/>
    <col min="2564" max="2573" width="0" hidden="1" customWidth="1"/>
    <col min="2574" max="2574" width="8.5546875" customWidth="1"/>
    <col min="2575" max="2575" width="7.109375" customWidth="1"/>
    <col min="2576" max="2589" width="6.44140625" customWidth="1"/>
    <col min="2590" max="2590" width="6" customWidth="1"/>
    <col min="2591" max="2591" width="5.6640625" customWidth="1"/>
    <col min="2592" max="2592" width="6.109375" customWidth="1"/>
    <col min="2593" max="2593" width="5.109375" customWidth="1"/>
    <col min="2594" max="2594" width="6.109375" customWidth="1"/>
    <col min="2595" max="2595" width="5.5546875" customWidth="1"/>
    <col min="2596" max="2596" width="8.44140625" customWidth="1"/>
    <col min="2597" max="2597" width="8" customWidth="1"/>
    <col min="2598" max="2598" width="24.6640625" customWidth="1"/>
    <col min="2599" max="2599" width="19.33203125" customWidth="1"/>
    <col min="2809" max="2809" width="3.5546875" customWidth="1"/>
    <col min="2810" max="2810" width="31.6640625" customWidth="1"/>
    <col min="2811" max="2811" width="10" bestFit="1" customWidth="1"/>
    <col min="2813" max="2813" width="21.5546875" customWidth="1"/>
    <col min="2814" max="2814" width="17" bestFit="1" customWidth="1"/>
    <col min="2815" max="2815" width="46.33203125" bestFit="1" customWidth="1"/>
    <col min="2816" max="2816" width="11.88671875" customWidth="1"/>
    <col min="2817" max="2817" width="10.88671875" customWidth="1"/>
    <col min="2818" max="2818" width="9.33203125" customWidth="1"/>
    <col min="2819" max="2819" width="8.109375" customWidth="1"/>
    <col min="2820" max="2829" width="0" hidden="1" customWidth="1"/>
    <col min="2830" max="2830" width="8.5546875" customWidth="1"/>
    <col min="2831" max="2831" width="7.109375" customWidth="1"/>
    <col min="2832" max="2845" width="6.44140625" customWidth="1"/>
    <col min="2846" max="2846" width="6" customWidth="1"/>
    <col min="2847" max="2847" width="5.6640625" customWidth="1"/>
    <col min="2848" max="2848" width="6.109375" customWidth="1"/>
    <col min="2849" max="2849" width="5.109375" customWidth="1"/>
    <col min="2850" max="2850" width="6.109375" customWidth="1"/>
    <col min="2851" max="2851" width="5.5546875" customWidth="1"/>
    <col min="2852" max="2852" width="8.44140625" customWidth="1"/>
    <col min="2853" max="2853" width="8" customWidth="1"/>
    <col min="2854" max="2854" width="24.6640625" customWidth="1"/>
    <col min="2855" max="2855" width="19.33203125" customWidth="1"/>
    <col min="3065" max="3065" width="3.5546875" customWidth="1"/>
    <col min="3066" max="3066" width="31.6640625" customWidth="1"/>
    <col min="3067" max="3067" width="10" bestFit="1" customWidth="1"/>
    <col min="3069" max="3069" width="21.5546875" customWidth="1"/>
    <col min="3070" max="3070" width="17" bestFit="1" customWidth="1"/>
    <col min="3071" max="3071" width="46.33203125" bestFit="1" customWidth="1"/>
    <col min="3072" max="3072" width="11.88671875" customWidth="1"/>
    <col min="3073" max="3073" width="10.88671875" customWidth="1"/>
    <col min="3074" max="3074" width="9.33203125" customWidth="1"/>
    <col min="3075" max="3075" width="8.109375" customWidth="1"/>
    <col min="3076" max="3085" width="0" hidden="1" customWidth="1"/>
    <col min="3086" max="3086" width="8.5546875" customWidth="1"/>
    <col min="3087" max="3087" width="7.109375" customWidth="1"/>
    <col min="3088" max="3101" width="6.44140625" customWidth="1"/>
    <col min="3102" max="3102" width="6" customWidth="1"/>
    <col min="3103" max="3103" width="5.6640625" customWidth="1"/>
    <col min="3104" max="3104" width="6.109375" customWidth="1"/>
    <col min="3105" max="3105" width="5.109375" customWidth="1"/>
    <col min="3106" max="3106" width="6.109375" customWidth="1"/>
    <col min="3107" max="3107" width="5.5546875" customWidth="1"/>
    <col min="3108" max="3108" width="8.44140625" customWidth="1"/>
    <col min="3109" max="3109" width="8" customWidth="1"/>
    <col min="3110" max="3110" width="24.6640625" customWidth="1"/>
    <col min="3111" max="3111" width="19.33203125" customWidth="1"/>
    <col min="3321" max="3321" width="3.5546875" customWidth="1"/>
    <col min="3322" max="3322" width="31.6640625" customWidth="1"/>
    <col min="3323" max="3323" width="10" bestFit="1" customWidth="1"/>
    <col min="3325" max="3325" width="21.5546875" customWidth="1"/>
    <col min="3326" max="3326" width="17" bestFit="1" customWidth="1"/>
    <col min="3327" max="3327" width="46.33203125" bestFit="1" customWidth="1"/>
    <col min="3328" max="3328" width="11.88671875" customWidth="1"/>
    <col min="3329" max="3329" width="10.88671875" customWidth="1"/>
    <col min="3330" max="3330" width="9.33203125" customWidth="1"/>
    <col min="3331" max="3331" width="8.109375" customWidth="1"/>
    <col min="3332" max="3341" width="0" hidden="1" customWidth="1"/>
    <col min="3342" max="3342" width="8.5546875" customWidth="1"/>
    <col min="3343" max="3343" width="7.109375" customWidth="1"/>
    <col min="3344" max="3357" width="6.44140625" customWidth="1"/>
    <col min="3358" max="3358" width="6" customWidth="1"/>
    <col min="3359" max="3359" width="5.6640625" customWidth="1"/>
    <col min="3360" max="3360" width="6.109375" customWidth="1"/>
    <col min="3361" max="3361" width="5.109375" customWidth="1"/>
    <col min="3362" max="3362" width="6.109375" customWidth="1"/>
    <col min="3363" max="3363" width="5.5546875" customWidth="1"/>
    <col min="3364" max="3364" width="8.44140625" customWidth="1"/>
    <col min="3365" max="3365" width="8" customWidth="1"/>
    <col min="3366" max="3366" width="24.6640625" customWidth="1"/>
    <col min="3367" max="3367" width="19.33203125" customWidth="1"/>
    <col min="3577" max="3577" width="3.5546875" customWidth="1"/>
    <col min="3578" max="3578" width="31.6640625" customWidth="1"/>
    <col min="3579" max="3579" width="10" bestFit="1" customWidth="1"/>
    <col min="3581" max="3581" width="21.5546875" customWidth="1"/>
    <col min="3582" max="3582" width="17" bestFit="1" customWidth="1"/>
    <col min="3583" max="3583" width="46.33203125" bestFit="1" customWidth="1"/>
    <col min="3584" max="3584" width="11.88671875" customWidth="1"/>
    <col min="3585" max="3585" width="10.88671875" customWidth="1"/>
    <col min="3586" max="3586" width="9.33203125" customWidth="1"/>
    <col min="3587" max="3587" width="8.109375" customWidth="1"/>
    <col min="3588" max="3597" width="0" hidden="1" customWidth="1"/>
    <col min="3598" max="3598" width="8.5546875" customWidth="1"/>
    <col min="3599" max="3599" width="7.109375" customWidth="1"/>
    <col min="3600" max="3613" width="6.44140625" customWidth="1"/>
    <col min="3614" max="3614" width="6" customWidth="1"/>
    <col min="3615" max="3615" width="5.6640625" customWidth="1"/>
    <col min="3616" max="3616" width="6.109375" customWidth="1"/>
    <col min="3617" max="3617" width="5.109375" customWidth="1"/>
    <col min="3618" max="3618" width="6.109375" customWidth="1"/>
    <col min="3619" max="3619" width="5.5546875" customWidth="1"/>
    <col min="3620" max="3620" width="8.44140625" customWidth="1"/>
    <col min="3621" max="3621" width="8" customWidth="1"/>
    <col min="3622" max="3622" width="24.6640625" customWidth="1"/>
    <col min="3623" max="3623" width="19.33203125" customWidth="1"/>
    <col min="3833" max="3833" width="3.5546875" customWidth="1"/>
    <col min="3834" max="3834" width="31.6640625" customWidth="1"/>
    <col min="3835" max="3835" width="10" bestFit="1" customWidth="1"/>
    <col min="3837" max="3837" width="21.5546875" customWidth="1"/>
    <col min="3838" max="3838" width="17" bestFit="1" customWidth="1"/>
    <col min="3839" max="3839" width="46.33203125" bestFit="1" customWidth="1"/>
    <col min="3840" max="3840" width="11.88671875" customWidth="1"/>
    <col min="3841" max="3841" width="10.88671875" customWidth="1"/>
    <col min="3842" max="3842" width="9.33203125" customWidth="1"/>
    <col min="3843" max="3843" width="8.109375" customWidth="1"/>
    <col min="3844" max="3853" width="0" hidden="1" customWidth="1"/>
    <col min="3854" max="3854" width="8.5546875" customWidth="1"/>
    <col min="3855" max="3855" width="7.109375" customWidth="1"/>
    <col min="3856" max="3869" width="6.44140625" customWidth="1"/>
    <col min="3870" max="3870" width="6" customWidth="1"/>
    <col min="3871" max="3871" width="5.6640625" customWidth="1"/>
    <col min="3872" max="3872" width="6.109375" customWidth="1"/>
    <col min="3873" max="3873" width="5.109375" customWidth="1"/>
    <col min="3874" max="3874" width="6.109375" customWidth="1"/>
    <col min="3875" max="3875" width="5.5546875" customWidth="1"/>
    <col min="3876" max="3876" width="8.44140625" customWidth="1"/>
    <col min="3877" max="3877" width="8" customWidth="1"/>
    <col min="3878" max="3878" width="24.6640625" customWidth="1"/>
    <col min="3879" max="3879" width="19.33203125" customWidth="1"/>
    <col min="4089" max="4089" width="3.5546875" customWidth="1"/>
    <col min="4090" max="4090" width="31.6640625" customWidth="1"/>
    <col min="4091" max="4091" width="10" bestFit="1" customWidth="1"/>
    <col min="4093" max="4093" width="21.5546875" customWidth="1"/>
    <col min="4094" max="4094" width="17" bestFit="1" customWidth="1"/>
    <col min="4095" max="4095" width="46.33203125" bestFit="1" customWidth="1"/>
    <col min="4096" max="4096" width="11.88671875" customWidth="1"/>
    <col min="4097" max="4097" width="10.88671875" customWidth="1"/>
    <col min="4098" max="4098" width="9.33203125" customWidth="1"/>
    <col min="4099" max="4099" width="8.109375" customWidth="1"/>
    <col min="4100" max="4109" width="0" hidden="1" customWidth="1"/>
    <col min="4110" max="4110" width="8.5546875" customWidth="1"/>
    <col min="4111" max="4111" width="7.109375" customWidth="1"/>
    <col min="4112" max="4125" width="6.44140625" customWidth="1"/>
    <col min="4126" max="4126" width="6" customWidth="1"/>
    <col min="4127" max="4127" width="5.6640625" customWidth="1"/>
    <col min="4128" max="4128" width="6.109375" customWidth="1"/>
    <col min="4129" max="4129" width="5.109375" customWidth="1"/>
    <col min="4130" max="4130" width="6.109375" customWidth="1"/>
    <col min="4131" max="4131" width="5.5546875" customWidth="1"/>
    <col min="4132" max="4132" width="8.44140625" customWidth="1"/>
    <col min="4133" max="4133" width="8" customWidth="1"/>
    <col min="4134" max="4134" width="24.6640625" customWidth="1"/>
    <col min="4135" max="4135" width="19.33203125" customWidth="1"/>
    <col min="4345" max="4345" width="3.5546875" customWidth="1"/>
    <col min="4346" max="4346" width="31.6640625" customWidth="1"/>
    <col min="4347" max="4347" width="10" bestFit="1" customWidth="1"/>
    <col min="4349" max="4349" width="21.5546875" customWidth="1"/>
    <col min="4350" max="4350" width="17" bestFit="1" customWidth="1"/>
    <col min="4351" max="4351" width="46.33203125" bestFit="1" customWidth="1"/>
    <col min="4352" max="4352" width="11.88671875" customWidth="1"/>
    <col min="4353" max="4353" width="10.88671875" customWidth="1"/>
    <col min="4354" max="4354" width="9.33203125" customWidth="1"/>
    <col min="4355" max="4355" width="8.109375" customWidth="1"/>
    <col min="4356" max="4365" width="0" hidden="1" customWidth="1"/>
    <col min="4366" max="4366" width="8.5546875" customWidth="1"/>
    <col min="4367" max="4367" width="7.109375" customWidth="1"/>
    <col min="4368" max="4381" width="6.44140625" customWidth="1"/>
    <col min="4382" max="4382" width="6" customWidth="1"/>
    <col min="4383" max="4383" width="5.6640625" customWidth="1"/>
    <col min="4384" max="4384" width="6.109375" customWidth="1"/>
    <col min="4385" max="4385" width="5.109375" customWidth="1"/>
    <col min="4386" max="4386" width="6.109375" customWidth="1"/>
    <col min="4387" max="4387" width="5.5546875" customWidth="1"/>
    <col min="4388" max="4388" width="8.44140625" customWidth="1"/>
    <col min="4389" max="4389" width="8" customWidth="1"/>
    <col min="4390" max="4390" width="24.6640625" customWidth="1"/>
    <col min="4391" max="4391" width="19.33203125" customWidth="1"/>
    <col min="4601" max="4601" width="3.5546875" customWidth="1"/>
    <col min="4602" max="4602" width="31.6640625" customWidth="1"/>
    <col min="4603" max="4603" width="10" bestFit="1" customWidth="1"/>
    <col min="4605" max="4605" width="21.5546875" customWidth="1"/>
    <col min="4606" max="4606" width="17" bestFit="1" customWidth="1"/>
    <col min="4607" max="4607" width="46.33203125" bestFit="1" customWidth="1"/>
    <col min="4608" max="4608" width="11.88671875" customWidth="1"/>
    <col min="4609" max="4609" width="10.88671875" customWidth="1"/>
    <col min="4610" max="4610" width="9.33203125" customWidth="1"/>
    <col min="4611" max="4611" width="8.109375" customWidth="1"/>
    <col min="4612" max="4621" width="0" hidden="1" customWidth="1"/>
    <col min="4622" max="4622" width="8.5546875" customWidth="1"/>
    <col min="4623" max="4623" width="7.109375" customWidth="1"/>
    <col min="4624" max="4637" width="6.44140625" customWidth="1"/>
    <col min="4638" max="4638" width="6" customWidth="1"/>
    <col min="4639" max="4639" width="5.6640625" customWidth="1"/>
    <col min="4640" max="4640" width="6.109375" customWidth="1"/>
    <col min="4641" max="4641" width="5.109375" customWidth="1"/>
    <col min="4642" max="4642" width="6.109375" customWidth="1"/>
    <col min="4643" max="4643" width="5.5546875" customWidth="1"/>
    <col min="4644" max="4644" width="8.44140625" customWidth="1"/>
    <col min="4645" max="4645" width="8" customWidth="1"/>
    <col min="4646" max="4646" width="24.6640625" customWidth="1"/>
    <col min="4647" max="4647" width="19.33203125" customWidth="1"/>
    <col min="4857" max="4857" width="3.5546875" customWidth="1"/>
    <col min="4858" max="4858" width="31.6640625" customWidth="1"/>
    <col min="4859" max="4859" width="10" bestFit="1" customWidth="1"/>
    <col min="4861" max="4861" width="21.5546875" customWidth="1"/>
    <col min="4862" max="4862" width="17" bestFit="1" customWidth="1"/>
    <col min="4863" max="4863" width="46.33203125" bestFit="1" customWidth="1"/>
    <col min="4864" max="4864" width="11.88671875" customWidth="1"/>
    <col min="4865" max="4865" width="10.88671875" customWidth="1"/>
    <col min="4866" max="4866" width="9.33203125" customWidth="1"/>
    <col min="4867" max="4867" width="8.109375" customWidth="1"/>
    <col min="4868" max="4877" width="0" hidden="1" customWidth="1"/>
    <col min="4878" max="4878" width="8.5546875" customWidth="1"/>
    <col min="4879" max="4879" width="7.109375" customWidth="1"/>
    <col min="4880" max="4893" width="6.44140625" customWidth="1"/>
    <col min="4894" max="4894" width="6" customWidth="1"/>
    <col min="4895" max="4895" width="5.6640625" customWidth="1"/>
    <col min="4896" max="4896" width="6.109375" customWidth="1"/>
    <col min="4897" max="4897" width="5.109375" customWidth="1"/>
    <col min="4898" max="4898" width="6.109375" customWidth="1"/>
    <col min="4899" max="4899" width="5.5546875" customWidth="1"/>
    <col min="4900" max="4900" width="8.44140625" customWidth="1"/>
    <col min="4901" max="4901" width="8" customWidth="1"/>
    <col min="4902" max="4902" width="24.6640625" customWidth="1"/>
    <col min="4903" max="4903" width="19.33203125" customWidth="1"/>
    <col min="5113" max="5113" width="3.5546875" customWidth="1"/>
    <col min="5114" max="5114" width="31.6640625" customWidth="1"/>
    <col min="5115" max="5115" width="10" bestFit="1" customWidth="1"/>
    <col min="5117" max="5117" width="21.5546875" customWidth="1"/>
    <col min="5118" max="5118" width="17" bestFit="1" customWidth="1"/>
    <col min="5119" max="5119" width="46.33203125" bestFit="1" customWidth="1"/>
    <col min="5120" max="5120" width="11.88671875" customWidth="1"/>
    <col min="5121" max="5121" width="10.88671875" customWidth="1"/>
    <col min="5122" max="5122" width="9.33203125" customWidth="1"/>
    <col min="5123" max="5123" width="8.109375" customWidth="1"/>
    <col min="5124" max="5133" width="0" hidden="1" customWidth="1"/>
    <col min="5134" max="5134" width="8.5546875" customWidth="1"/>
    <col min="5135" max="5135" width="7.109375" customWidth="1"/>
    <col min="5136" max="5149" width="6.44140625" customWidth="1"/>
    <col min="5150" max="5150" width="6" customWidth="1"/>
    <col min="5151" max="5151" width="5.6640625" customWidth="1"/>
    <col min="5152" max="5152" width="6.109375" customWidth="1"/>
    <col min="5153" max="5153" width="5.109375" customWidth="1"/>
    <col min="5154" max="5154" width="6.109375" customWidth="1"/>
    <col min="5155" max="5155" width="5.5546875" customWidth="1"/>
    <col min="5156" max="5156" width="8.44140625" customWidth="1"/>
    <col min="5157" max="5157" width="8" customWidth="1"/>
    <col min="5158" max="5158" width="24.6640625" customWidth="1"/>
    <col min="5159" max="5159" width="19.33203125" customWidth="1"/>
    <col min="5369" max="5369" width="3.5546875" customWidth="1"/>
    <col min="5370" max="5370" width="31.6640625" customWidth="1"/>
    <col min="5371" max="5371" width="10" bestFit="1" customWidth="1"/>
    <col min="5373" max="5373" width="21.5546875" customWidth="1"/>
    <col min="5374" max="5374" width="17" bestFit="1" customWidth="1"/>
    <col min="5375" max="5375" width="46.33203125" bestFit="1" customWidth="1"/>
    <col min="5376" max="5376" width="11.88671875" customWidth="1"/>
    <col min="5377" max="5377" width="10.88671875" customWidth="1"/>
    <col min="5378" max="5378" width="9.33203125" customWidth="1"/>
    <col min="5379" max="5379" width="8.109375" customWidth="1"/>
    <col min="5380" max="5389" width="0" hidden="1" customWidth="1"/>
    <col min="5390" max="5390" width="8.5546875" customWidth="1"/>
    <col min="5391" max="5391" width="7.109375" customWidth="1"/>
    <col min="5392" max="5405" width="6.44140625" customWidth="1"/>
    <col min="5406" max="5406" width="6" customWidth="1"/>
    <col min="5407" max="5407" width="5.6640625" customWidth="1"/>
    <col min="5408" max="5408" width="6.109375" customWidth="1"/>
    <col min="5409" max="5409" width="5.109375" customWidth="1"/>
    <col min="5410" max="5410" width="6.109375" customWidth="1"/>
    <col min="5411" max="5411" width="5.5546875" customWidth="1"/>
    <col min="5412" max="5412" width="8.44140625" customWidth="1"/>
    <col min="5413" max="5413" width="8" customWidth="1"/>
    <col min="5414" max="5414" width="24.6640625" customWidth="1"/>
    <col min="5415" max="5415" width="19.33203125" customWidth="1"/>
    <col min="5625" max="5625" width="3.5546875" customWidth="1"/>
    <col min="5626" max="5626" width="31.6640625" customWidth="1"/>
    <col min="5627" max="5627" width="10" bestFit="1" customWidth="1"/>
    <col min="5629" max="5629" width="21.5546875" customWidth="1"/>
    <col min="5630" max="5630" width="17" bestFit="1" customWidth="1"/>
    <col min="5631" max="5631" width="46.33203125" bestFit="1" customWidth="1"/>
    <col min="5632" max="5632" width="11.88671875" customWidth="1"/>
    <col min="5633" max="5633" width="10.88671875" customWidth="1"/>
    <col min="5634" max="5634" width="9.33203125" customWidth="1"/>
    <col min="5635" max="5635" width="8.109375" customWidth="1"/>
    <col min="5636" max="5645" width="0" hidden="1" customWidth="1"/>
    <col min="5646" max="5646" width="8.5546875" customWidth="1"/>
    <col min="5647" max="5647" width="7.109375" customWidth="1"/>
    <col min="5648" max="5661" width="6.44140625" customWidth="1"/>
    <col min="5662" max="5662" width="6" customWidth="1"/>
    <col min="5663" max="5663" width="5.6640625" customWidth="1"/>
    <col min="5664" max="5664" width="6.109375" customWidth="1"/>
    <col min="5665" max="5665" width="5.109375" customWidth="1"/>
    <col min="5666" max="5666" width="6.109375" customWidth="1"/>
    <col min="5667" max="5667" width="5.5546875" customWidth="1"/>
    <col min="5668" max="5668" width="8.44140625" customWidth="1"/>
    <col min="5669" max="5669" width="8" customWidth="1"/>
    <col min="5670" max="5670" width="24.6640625" customWidth="1"/>
    <col min="5671" max="5671" width="19.33203125" customWidth="1"/>
    <col min="5881" max="5881" width="3.5546875" customWidth="1"/>
    <col min="5882" max="5882" width="31.6640625" customWidth="1"/>
    <col min="5883" max="5883" width="10" bestFit="1" customWidth="1"/>
    <col min="5885" max="5885" width="21.5546875" customWidth="1"/>
    <col min="5886" max="5886" width="17" bestFit="1" customWidth="1"/>
    <col min="5887" max="5887" width="46.33203125" bestFit="1" customWidth="1"/>
    <col min="5888" max="5888" width="11.88671875" customWidth="1"/>
    <col min="5889" max="5889" width="10.88671875" customWidth="1"/>
    <col min="5890" max="5890" width="9.33203125" customWidth="1"/>
    <col min="5891" max="5891" width="8.109375" customWidth="1"/>
    <col min="5892" max="5901" width="0" hidden="1" customWidth="1"/>
    <col min="5902" max="5902" width="8.5546875" customWidth="1"/>
    <col min="5903" max="5903" width="7.109375" customWidth="1"/>
    <col min="5904" max="5917" width="6.44140625" customWidth="1"/>
    <col min="5918" max="5918" width="6" customWidth="1"/>
    <col min="5919" max="5919" width="5.6640625" customWidth="1"/>
    <col min="5920" max="5920" width="6.109375" customWidth="1"/>
    <col min="5921" max="5921" width="5.109375" customWidth="1"/>
    <col min="5922" max="5922" width="6.109375" customWidth="1"/>
    <col min="5923" max="5923" width="5.5546875" customWidth="1"/>
    <col min="5924" max="5924" width="8.44140625" customWidth="1"/>
    <col min="5925" max="5925" width="8" customWidth="1"/>
    <col min="5926" max="5926" width="24.6640625" customWidth="1"/>
    <col min="5927" max="5927" width="19.33203125" customWidth="1"/>
    <col min="6137" max="6137" width="3.5546875" customWidth="1"/>
    <col min="6138" max="6138" width="31.6640625" customWidth="1"/>
    <col min="6139" max="6139" width="10" bestFit="1" customWidth="1"/>
    <col min="6141" max="6141" width="21.5546875" customWidth="1"/>
    <col min="6142" max="6142" width="17" bestFit="1" customWidth="1"/>
    <col min="6143" max="6143" width="46.33203125" bestFit="1" customWidth="1"/>
    <col min="6144" max="6144" width="11.88671875" customWidth="1"/>
    <col min="6145" max="6145" width="10.88671875" customWidth="1"/>
    <col min="6146" max="6146" width="9.33203125" customWidth="1"/>
    <col min="6147" max="6147" width="8.109375" customWidth="1"/>
    <col min="6148" max="6157" width="0" hidden="1" customWidth="1"/>
    <col min="6158" max="6158" width="8.5546875" customWidth="1"/>
    <col min="6159" max="6159" width="7.109375" customWidth="1"/>
    <col min="6160" max="6173" width="6.44140625" customWidth="1"/>
    <col min="6174" max="6174" width="6" customWidth="1"/>
    <col min="6175" max="6175" width="5.6640625" customWidth="1"/>
    <col min="6176" max="6176" width="6.109375" customWidth="1"/>
    <col min="6177" max="6177" width="5.109375" customWidth="1"/>
    <col min="6178" max="6178" width="6.109375" customWidth="1"/>
    <col min="6179" max="6179" width="5.5546875" customWidth="1"/>
    <col min="6180" max="6180" width="8.44140625" customWidth="1"/>
    <col min="6181" max="6181" width="8" customWidth="1"/>
    <col min="6182" max="6182" width="24.6640625" customWidth="1"/>
    <col min="6183" max="6183" width="19.33203125" customWidth="1"/>
    <col min="6393" max="6393" width="3.5546875" customWidth="1"/>
    <col min="6394" max="6394" width="31.6640625" customWidth="1"/>
    <col min="6395" max="6395" width="10" bestFit="1" customWidth="1"/>
    <col min="6397" max="6397" width="21.5546875" customWidth="1"/>
    <col min="6398" max="6398" width="17" bestFit="1" customWidth="1"/>
    <col min="6399" max="6399" width="46.33203125" bestFit="1" customWidth="1"/>
    <col min="6400" max="6400" width="11.88671875" customWidth="1"/>
    <col min="6401" max="6401" width="10.88671875" customWidth="1"/>
    <col min="6402" max="6402" width="9.33203125" customWidth="1"/>
    <col min="6403" max="6403" width="8.109375" customWidth="1"/>
    <col min="6404" max="6413" width="0" hidden="1" customWidth="1"/>
    <col min="6414" max="6414" width="8.5546875" customWidth="1"/>
    <col min="6415" max="6415" width="7.109375" customWidth="1"/>
    <col min="6416" max="6429" width="6.44140625" customWidth="1"/>
    <col min="6430" max="6430" width="6" customWidth="1"/>
    <col min="6431" max="6431" width="5.6640625" customWidth="1"/>
    <col min="6432" max="6432" width="6.109375" customWidth="1"/>
    <col min="6433" max="6433" width="5.109375" customWidth="1"/>
    <col min="6434" max="6434" width="6.109375" customWidth="1"/>
    <col min="6435" max="6435" width="5.5546875" customWidth="1"/>
    <col min="6436" max="6436" width="8.44140625" customWidth="1"/>
    <col min="6437" max="6437" width="8" customWidth="1"/>
    <col min="6438" max="6438" width="24.6640625" customWidth="1"/>
    <col min="6439" max="6439" width="19.33203125" customWidth="1"/>
    <col min="6649" max="6649" width="3.5546875" customWidth="1"/>
    <col min="6650" max="6650" width="31.6640625" customWidth="1"/>
    <col min="6651" max="6651" width="10" bestFit="1" customWidth="1"/>
    <col min="6653" max="6653" width="21.5546875" customWidth="1"/>
    <col min="6654" max="6654" width="17" bestFit="1" customWidth="1"/>
    <col min="6655" max="6655" width="46.33203125" bestFit="1" customWidth="1"/>
    <col min="6656" max="6656" width="11.88671875" customWidth="1"/>
    <col min="6657" max="6657" width="10.88671875" customWidth="1"/>
    <col min="6658" max="6658" width="9.33203125" customWidth="1"/>
    <col min="6659" max="6659" width="8.109375" customWidth="1"/>
    <col min="6660" max="6669" width="0" hidden="1" customWidth="1"/>
    <col min="6670" max="6670" width="8.5546875" customWidth="1"/>
    <col min="6671" max="6671" width="7.109375" customWidth="1"/>
    <col min="6672" max="6685" width="6.44140625" customWidth="1"/>
    <col min="6686" max="6686" width="6" customWidth="1"/>
    <col min="6687" max="6687" width="5.6640625" customWidth="1"/>
    <col min="6688" max="6688" width="6.109375" customWidth="1"/>
    <col min="6689" max="6689" width="5.109375" customWidth="1"/>
    <col min="6690" max="6690" width="6.109375" customWidth="1"/>
    <col min="6691" max="6691" width="5.5546875" customWidth="1"/>
    <col min="6692" max="6692" width="8.44140625" customWidth="1"/>
    <col min="6693" max="6693" width="8" customWidth="1"/>
    <col min="6694" max="6694" width="24.6640625" customWidth="1"/>
    <col min="6695" max="6695" width="19.33203125" customWidth="1"/>
    <col min="6905" max="6905" width="3.5546875" customWidth="1"/>
    <col min="6906" max="6906" width="31.6640625" customWidth="1"/>
    <col min="6907" max="6907" width="10" bestFit="1" customWidth="1"/>
    <col min="6909" max="6909" width="21.5546875" customWidth="1"/>
    <col min="6910" max="6910" width="17" bestFit="1" customWidth="1"/>
    <col min="6911" max="6911" width="46.33203125" bestFit="1" customWidth="1"/>
    <col min="6912" max="6912" width="11.88671875" customWidth="1"/>
    <col min="6913" max="6913" width="10.88671875" customWidth="1"/>
    <col min="6914" max="6914" width="9.33203125" customWidth="1"/>
    <col min="6915" max="6915" width="8.109375" customWidth="1"/>
    <col min="6916" max="6925" width="0" hidden="1" customWidth="1"/>
    <col min="6926" max="6926" width="8.5546875" customWidth="1"/>
    <col min="6927" max="6927" width="7.109375" customWidth="1"/>
    <col min="6928" max="6941" width="6.44140625" customWidth="1"/>
    <col min="6942" max="6942" width="6" customWidth="1"/>
    <col min="6943" max="6943" width="5.6640625" customWidth="1"/>
    <col min="6944" max="6944" width="6.109375" customWidth="1"/>
    <col min="6945" max="6945" width="5.109375" customWidth="1"/>
    <col min="6946" max="6946" width="6.109375" customWidth="1"/>
    <col min="6947" max="6947" width="5.5546875" customWidth="1"/>
    <col min="6948" max="6948" width="8.44140625" customWidth="1"/>
    <col min="6949" max="6949" width="8" customWidth="1"/>
    <col min="6950" max="6950" width="24.6640625" customWidth="1"/>
    <col min="6951" max="6951" width="19.33203125" customWidth="1"/>
    <col min="7161" max="7161" width="3.5546875" customWidth="1"/>
    <col min="7162" max="7162" width="31.6640625" customWidth="1"/>
    <col min="7163" max="7163" width="10" bestFit="1" customWidth="1"/>
    <col min="7165" max="7165" width="21.5546875" customWidth="1"/>
    <col min="7166" max="7166" width="17" bestFit="1" customWidth="1"/>
    <col min="7167" max="7167" width="46.33203125" bestFit="1" customWidth="1"/>
    <col min="7168" max="7168" width="11.88671875" customWidth="1"/>
    <col min="7169" max="7169" width="10.88671875" customWidth="1"/>
    <col min="7170" max="7170" width="9.33203125" customWidth="1"/>
    <col min="7171" max="7171" width="8.109375" customWidth="1"/>
    <col min="7172" max="7181" width="0" hidden="1" customWidth="1"/>
    <col min="7182" max="7182" width="8.5546875" customWidth="1"/>
    <col min="7183" max="7183" width="7.109375" customWidth="1"/>
    <col min="7184" max="7197" width="6.44140625" customWidth="1"/>
    <col min="7198" max="7198" width="6" customWidth="1"/>
    <col min="7199" max="7199" width="5.6640625" customWidth="1"/>
    <col min="7200" max="7200" width="6.109375" customWidth="1"/>
    <col min="7201" max="7201" width="5.109375" customWidth="1"/>
    <col min="7202" max="7202" width="6.109375" customWidth="1"/>
    <col min="7203" max="7203" width="5.5546875" customWidth="1"/>
    <col min="7204" max="7204" width="8.44140625" customWidth="1"/>
    <col min="7205" max="7205" width="8" customWidth="1"/>
    <col min="7206" max="7206" width="24.6640625" customWidth="1"/>
    <col min="7207" max="7207" width="19.33203125" customWidth="1"/>
    <col min="7417" max="7417" width="3.5546875" customWidth="1"/>
    <col min="7418" max="7418" width="31.6640625" customWidth="1"/>
    <col min="7419" max="7419" width="10" bestFit="1" customWidth="1"/>
    <col min="7421" max="7421" width="21.5546875" customWidth="1"/>
    <col min="7422" max="7422" width="17" bestFit="1" customWidth="1"/>
    <col min="7423" max="7423" width="46.33203125" bestFit="1" customWidth="1"/>
    <col min="7424" max="7424" width="11.88671875" customWidth="1"/>
    <col min="7425" max="7425" width="10.88671875" customWidth="1"/>
    <col min="7426" max="7426" width="9.33203125" customWidth="1"/>
    <col min="7427" max="7427" width="8.109375" customWidth="1"/>
    <col min="7428" max="7437" width="0" hidden="1" customWidth="1"/>
    <col min="7438" max="7438" width="8.5546875" customWidth="1"/>
    <col min="7439" max="7439" width="7.109375" customWidth="1"/>
    <col min="7440" max="7453" width="6.44140625" customWidth="1"/>
    <col min="7454" max="7454" width="6" customWidth="1"/>
    <col min="7455" max="7455" width="5.6640625" customWidth="1"/>
    <col min="7456" max="7456" width="6.109375" customWidth="1"/>
    <col min="7457" max="7457" width="5.109375" customWidth="1"/>
    <col min="7458" max="7458" width="6.109375" customWidth="1"/>
    <col min="7459" max="7459" width="5.5546875" customWidth="1"/>
    <col min="7460" max="7460" width="8.44140625" customWidth="1"/>
    <col min="7461" max="7461" width="8" customWidth="1"/>
    <col min="7462" max="7462" width="24.6640625" customWidth="1"/>
    <col min="7463" max="7463" width="19.33203125" customWidth="1"/>
    <col min="7673" max="7673" width="3.5546875" customWidth="1"/>
    <col min="7674" max="7674" width="31.6640625" customWidth="1"/>
    <col min="7675" max="7675" width="10" bestFit="1" customWidth="1"/>
    <col min="7677" max="7677" width="21.5546875" customWidth="1"/>
    <col min="7678" max="7678" width="17" bestFit="1" customWidth="1"/>
    <col min="7679" max="7679" width="46.33203125" bestFit="1" customWidth="1"/>
    <col min="7680" max="7680" width="11.88671875" customWidth="1"/>
    <col min="7681" max="7681" width="10.88671875" customWidth="1"/>
    <col min="7682" max="7682" width="9.33203125" customWidth="1"/>
    <col min="7683" max="7683" width="8.109375" customWidth="1"/>
    <col min="7684" max="7693" width="0" hidden="1" customWidth="1"/>
    <col min="7694" max="7694" width="8.5546875" customWidth="1"/>
    <col min="7695" max="7695" width="7.109375" customWidth="1"/>
    <col min="7696" max="7709" width="6.44140625" customWidth="1"/>
    <col min="7710" max="7710" width="6" customWidth="1"/>
    <col min="7711" max="7711" width="5.6640625" customWidth="1"/>
    <col min="7712" max="7712" width="6.109375" customWidth="1"/>
    <col min="7713" max="7713" width="5.109375" customWidth="1"/>
    <col min="7714" max="7714" width="6.109375" customWidth="1"/>
    <col min="7715" max="7715" width="5.5546875" customWidth="1"/>
    <col min="7716" max="7716" width="8.44140625" customWidth="1"/>
    <col min="7717" max="7717" width="8" customWidth="1"/>
    <col min="7718" max="7718" width="24.6640625" customWidth="1"/>
    <col min="7719" max="7719" width="19.33203125" customWidth="1"/>
    <col min="7929" max="7929" width="3.5546875" customWidth="1"/>
    <col min="7930" max="7930" width="31.6640625" customWidth="1"/>
    <col min="7931" max="7931" width="10" bestFit="1" customWidth="1"/>
    <col min="7933" max="7933" width="21.5546875" customWidth="1"/>
    <col min="7934" max="7934" width="17" bestFit="1" customWidth="1"/>
    <col min="7935" max="7935" width="46.33203125" bestFit="1" customWidth="1"/>
    <col min="7936" max="7936" width="11.88671875" customWidth="1"/>
    <col min="7937" max="7937" width="10.88671875" customWidth="1"/>
    <col min="7938" max="7938" width="9.33203125" customWidth="1"/>
    <col min="7939" max="7939" width="8.109375" customWidth="1"/>
    <col min="7940" max="7949" width="0" hidden="1" customWidth="1"/>
    <col min="7950" max="7950" width="8.5546875" customWidth="1"/>
    <col min="7951" max="7951" width="7.109375" customWidth="1"/>
    <col min="7952" max="7965" width="6.44140625" customWidth="1"/>
    <col min="7966" max="7966" width="6" customWidth="1"/>
    <col min="7967" max="7967" width="5.6640625" customWidth="1"/>
    <col min="7968" max="7968" width="6.109375" customWidth="1"/>
    <col min="7969" max="7969" width="5.109375" customWidth="1"/>
    <col min="7970" max="7970" width="6.109375" customWidth="1"/>
    <col min="7971" max="7971" width="5.5546875" customWidth="1"/>
    <col min="7972" max="7972" width="8.44140625" customWidth="1"/>
    <col min="7973" max="7973" width="8" customWidth="1"/>
    <col min="7974" max="7974" width="24.6640625" customWidth="1"/>
    <col min="7975" max="7975" width="19.33203125" customWidth="1"/>
    <col min="8185" max="8185" width="3.5546875" customWidth="1"/>
    <col min="8186" max="8186" width="31.6640625" customWidth="1"/>
    <col min="8187" max="8187" width="10" bestFit="1" customWidth="1"/>
    <col min="8189" max="8189" width="21.5546875" customWidth="1"/>
    <col min="8190" max="8190" width="17" bestFit="1" customWidth="1"/>
    <col min="8191" max="8191" width="46.33203125" bestFit="1" customWidth="1"/>
    <col min="8192" max="8192" width="11.88671875" customWidth="1"/>
    <col min="8193" max="8193" width="10.88671875" customWidth="1"/>
    <col min="8194" max="8194" width="9.33203125" customWidth="1"/>
    <col min="8195" max="8195" width="8.109375" customWidth="1"/>
    <col min="8196" max="8205" width="0" hidden="1" customWidth="1"/>
    <col min="8206" max="8206" width="8.5546875" customWidth="1"/>
    <col min="8207" max="8207" width="7.109375" customWidth="1"/>
    <col min="8208" max="8221" width="6.44140625" customWidth="1"/>
    <col min="8222" max="8222" width="6" customWidth="1"/>
    <col min="8223" max="8223" width="5.6640625" customWidth="1"/>
    <col min="8224" max="8224" width="6.109375" customWidth="1"/>
    <col min="8225" max="8225" width="5.109375" customWidth="1"/>
    <col min="8226" max="8226" width="6.109375" customWidth="1"/>
    <col min="8227" max="8227" width="5.5546875" customWidth="1"/>
    <col min="8228" max="8228" width="8.44140625" customWidth="1"/>
    <col min="8229" max="8229" width="8" customWidth="1"/>
    <col min="8230" max="8230" width="24.6640625" customWidth="1"/>
    <col min="8231" max="8231" width="19.33203125" customWidth="1"/>
    <col min="8441" max="8441" width="3.5546875" customWidth="1"/>
    <col min="8442" max="8442" width="31.6640625" customWidth="1"/>
    <col min="8443" max="8443" width="10" bestFit="1" customWidth="1"/>
    <col min="8445" max="8445" width="21.5546875" customWidth="1"/>
    <col min="8446" max="8446" width="17" bestFit="1" customWidth="1"/>
    <col min="8447" max="8447" width="46.33203125" bestFit="1" customWidth="1"/>
    <col min="8448" max="8448" width="11.88671875" customWidth="1"/>
    <col min="8449" max="8449" width="10.88671875" customWidth="1"/>
    <col min="8450" max="8450" width="9.33203125" customWidth="1"/>
    <col min="8451" max="8451" width="8.109375" customWidth="1"/>
    <col min="8452" max="8461" width="0" hidden="1" customWidth="1"/>
    <col min="8462" max="8462" width="8.5546875" customWidth="1"/>
    <col min="8463" max="8463" width="7.109375" customWidth="1"/>
    <col min="8464" max="8477" width="6.44140625" customWidth="1"/>
    <col min="8478" max="8478" width="6" customWidth="1"/>
    <col min="8479" max="8479" width="5.6640625" customWidth="1"/>
    <col min="8480" max="8480" width="6.109375" customWidth="1"/>
    <col min="8481" max="8481" width="5.109375" customWidth="1"/>
    <col min="8482" max="8482" width="6.109375" customWidth="1"/>
    <col min="8483" max="8483" width="5.5546875" customWidth="1"/>
    <col min="8484" max="8484" width="8.44140625" customWidth="1"/>
    <col min="8485" max="8485" width="8" customWidth="1"/>
    <col min="8486" max="8486" width="24.6640625" customWidth="1"/>
    <col min="8487" max="8487" width="19.33203125" customWidth="1"/>
    <col min="8697" max="8697" width="3.5546875" customWidth="1"/>
    <col min="8698" max="8698" width="31.6640625" customWidth="1"/>
    <col min="8699" max="8699" width="10" bestFit="1" customWidth="1"/>
    <col min="8701" max="8701" width="21.5546875" customWidth="1"/>
    <col min="8702" max="8702" width="17" bestFit="1" customWidth="1"/>
    <col min="8703" max="8703" width="46.33203125" bestFit="1" customWidth="1"/>
    <col min="8704" max="8704" width="11.88671875" customWidth="1"/>
    <col min="8705" max="8705" width="10.88671875" customWidth="1"/>
    <col min="8706" max="8706" width="9.33203125" customWidth="1"/>
    <col min="8707" max="8707" width="8.109375" customWidth="1"/>
    <col min="8708" max="8717" width="0" hidden="1" customWidth="1"/>
    <col min="8718" max="8718" width="8.5546875" customWidth="1"/>
    <col min="8719" max="8719" width="7.109375" customWidth="1"/>
    <col min="8720" max="8733" width="6.44140625" customWidth="1"/>
    <col min="8734" max="8734" width="6" customWidth="1"/>
    <col min="8735" max="8735" width="5.6640625" customWidth="1"/>
    <col min="8736" max="8736" width="6.109375" customWidth="1"/>
    <col min="8737" max="8737" width="5.109375" customWidth="1"/>
    <col min="8738" max="8738" width="6.109375" customWidth="1"/>
    <col min="8739" max="8739" width="5.5546875" customWidth="1"/>
    <col min="8740" max="8740" width="8.44140625" customWidth="1"/>
    <col min="8741" max="8741" width="8" customWidth="1"/>
    <col min="8742" max="8742" width="24.6640625" customWidth="1"/>
    <col min="8743" max="8743" width="19.33203125" customWidth="1"/>
    <col min="8953" max="8953" width="3.5546875" customWidth="1"/>
    <col min="8954" max="8954" width="31.6640625" customWidth="1"/>
    <col min="8955" max="8955" width="10" bestFit="1" customWidth="1"/>
    <col min="8957" max="8957" width="21.5546875" customWidth="1"/>
    <col min="8958" max="8958" width="17" bestFit="1" customWidth="1"/>
    <col min="8959" max="8959" width="46.33203125" bestFit="1" customWidth="1"/>
    <col min="8960" max="8960" width="11.88671875" customWidth="1"/>
    <col min="8961" max="8961" width="10.88671875" customWidth="1"/>
    <col min="8962" max="8962" width="9.33203125" customWidth="1"/>
    <col min="8963" max="8963" width="8.109375" customWidth="1"/>
    <col min="8964" max="8973" width="0" hidden="1" customWidth="1"/>
    <col min="8974" max="8974" width="8.5546875" customWidth="1"/>
    <col min="8975" max="8975" width="7.109375" customWidth="1"/>
    <col min="8976" max="8989" width="6.44140625" customWidth="1"/>
    <col min="8990" max="8990" width="6" customWidth="1"/>
    <col min="8991" max="8991" width="5.6640625" customWidth="1"/>
    <col min="8992" max="8992" width="6.109375" customWidth="1"/>
    <col min="8993" max="8993" width="5.109375" customWidth="1"/>
    <col min="8994" max="8994" width="6.109375" customWidth="1"/>
    <col min="8995" max="8995" width="5.5546875" customWidth="1"/>
    <col min="8996" max="8996" width="8.44140625" customWidth="1"/>
    <col min="8997" max="8997" width="8" customWidth="1"/>
    <col min="8998" max="8998" width="24.6640625" customWidth="1"/>
    <col min="8999" max="8999" width="19.33203125" customWidth="1"/>
    <col min="9209" max="9209" width="3.5546875" customWidth="1"/>
    <col min="9210" max="9210" width="31.6640625" customWidth="1"/>
    <col min="9211" max="9211" width="10" bestFit="1" customWidth="1"/>
    <col min="9213" max="9213" width="21.5546875" customWidth="1"/>
    <col min="9214" max="9214" width="17" bestFit="1" customWidth="1"/>
    <col min="9215" max="9215" width="46.33203125" bestFit="1" customWidth="1"/>
    <col min="9216" max="9216" width="11.88671875" customWidth="1"/>
    <col min="9217" max="9217" width="10.88671875" customWidth="1"/>
    <col min="9218" max="9218" width="9.33203125" customWidth="1"/>
    <col min="9219" max="9219" width="8.109375" customWidth="1"/>
    <col min="9220" max="9229" width="0" hidden="1" customWidth="1"/>
    <col min="9230" max="9230" width="8.5546875" customWidth="1"/>
    <col min="9231" max="9231" width="7.109375" customWidth="1"/>
    <col min="9232" max="9245" width="6.44140625" customWidth="1"/>
    <col min="9246" max="9246" width="6" customWidth="1"/>
    <col min="9247" max="9247" width="5.6640625" customWidth="1"/>
    <col min="9248" max="9248" width="6.109375" customWidth="1"/>
    <col min="9249" max="9249" width="5.109375" customWidth="1"/>
    <col min="9250" max="9250" width="6.109375" customWidth="1"/>
    <col min="9251" max="9251" width="5.5546875" customWidth="1"/>
    <col min="9252" max="9252" width="8.44140625" customWidth="1"/>
    <col min="9253" max="9253" width="8" customWidth="1"/>
    <col min="9254" max="9254" width="24.6640625" customWidth="1"/>
    <col min="9255" max="9255" width="19.33203125" customWidth="1"/>
    <col min="9465" max="9465" width="3.5546875" customWidth="1"/>
    <col min="9466" max="9466" width="31.6640625" customWidth="1"/>
    <col min="9467" max="9467" width="10" bestFit="1" customWidth="1"/>
    <col min="9469" max="9469" width="21.5546875" customWidth="1"/>
    <col min="9470" max="9470" width="17" bestFit="1" customWidth="1"/>
    <col min="9471" max="9471" width="46.33203125" bestFit="1" customWidth="1"/>
    <col min="9472" max="9472" width="11.88671875" customWidth="1"/>
    <col min="9473" max="9473" width="10.88671875" customWidth="1"/>
    <col min="9474" max="9474" width="9.33203125" customWidth="1"/>
    <col min="9475" max="9475" width="8.109375" customWidth="1"/>
    <col min="9476" max="9485" width="0" hidden="1" customWidth="1"/>
    <col min="9486" max="9486" width="8.5546875" customWidth="1"/>
    <col min="9487" max="9487" width="7.109375" customWidth="1"/>
    <col min="9488" max="9501" width="6.44140625" customWidth="1"/>
    <col min="9502" max="9502" width="6" customWidth="1"/>
    <col min="9503" max="9503" width="5.6640625" customWidth="1"/>
    <col min="9504" max="9504" width="6.109375" customWidth="1"/>
    <col min="9505" max="9505" width="5.109375" customWidth="1"/>
    <col min="9506" max="9506" width="6.109375" customWidth="1"/>
    <col min="9507" max="9507" width="5.5546875" customWidth="1"/>
    <col min="9508" max="9508" width="8.44140625" customWidth="1"/>
    <col min="9509" max="9509" width="8" customWidth="1"/>
    <col min="9510" max="9510" width="24.6640625" customWidth="1"/>
    <col min="9511" max="9511" width="19.33203125" customWidth="1"/>
    <col min="9721" max="9721" width="3.5546875" customWidth="1"/>
    <col min="9722" max="9722" width="31.6640625" customWidth="1"/>
    <col min="9723" max="9723" width="10" bestFit="1" customWidth="1"/>
    <col min="9725" max="9725" width="21.5546875" customWidth="1"/>
    <col min="9726" max="9726" width="17" bestFit="1" customWidth="1"/>
    <col min="9727" max="9727" width="46.33203125" bestFit="1" customWidth="1"/>
    <col min="9728" max="9728" width="11.88671875" customWidth="1"/>
    <col min="9729" max="9729" width="10.88671875" customWidth="1"/>
    <col min="9730" max="9730" width="9.33203125" customWidth="1"/>
    <col min="9731" max="9731" width="8.109375" customWidth="1"/>
    <col min="9732" max="9741" width="0" hidden="1" customWidth="1"/>
    <col min="9742" max="9742" width="8.5546875" customWidth="1"/>
    <col min="9743" max="9743" width="7.109375" customWidth="1"/>
    <col min="9744" max="9757" width="6.44140625" customWidth="1"/>
    <col min="9758" max="9758" width="6" customWidth="1"/>
    <col min="9759" max="9759" width="5.6640625" customWidth="1"/>
    <col min="9760" max="9760" width="6.109375" customWidth="1"/>
    <col min="9761" max="9761" width="5.109375" customWidth="1"/>
    <col min="9762" max="9762" width="6.109375" customWidth="1"/>
    <col min="9763" max="9763" width="5.5546875" customWidth="1"/>
    <col min="9764" max="9764" width="8.44140625" customWidth="1"/>
    <col min="9765" max="9765" width="8" customWidth="1"/>
    <col min="9766" max="9766" width="24.6640625" customWidth="1"/>
    <col min="9767" max="9767" width="19.33203125" customWidth="1"/>
    <col min="9977" max="9977" width="3.5546875" customWidth="1"/>
    <col min="9978" max="9978" width="31.6640625" customWidth="1"/>
    <col min="9979" max="9979" width="10" bestFit="1" customWidth="1"/>
    <col min="9981" max="9981" width="21.5546875" customWidth="1"/>
    <col min="9982" max="9982" width="17" bestFit="1" customWidth="1"/>
    <col min="9983" max="9983" width="46.33203125" bestFit="1" customWidth="1"/>
    <col min="9984" max="9984" width="11.88671875" customWidth="1"/>
    <col min="9985" max="9985" width="10.88671875" customWidth="1"/>
    <col min="9986" max="9986" width="9.33203125" customWidth="1"/>
    <col min="9987" max="9987" width="8.109375" customWidth="1"/>
    <col min="9988" max="9997" width="0" hidden="1" customWidth="1"/>
    <col min="9998" max="9998" width="8.5546875" customWidth="1"/>
    <col min="9999" max="9999" width="7.109375" customWidth="1"/>
    <col min="10000" max="10013" width="6.44140625" customWidth="1"/>
    <col min="10014" max="10014" width="6" customWidth="1"/>
    <col min="10015" max="10015" width="5.6640625" customWidth="1"/>
    <col min="10016" max="10016" width="6.109375" customWidth="1"/>
    <col min="10017" max="10017" width="5.109375" customWidth="1"/>
    <col min="10018" max="10018" width="6.109375" customWidth="1"/>
    <col min="10019" max="10019" width="5.5546875" customWidth="1"/>
    <col min="10020" max="10020" width="8.44140625" customWidth="1"/>
    <col min="10021" max="10021" width="8" customWidth="1"/>
    <col min="10022" max="10022" width="24.6640625" customWidth="1"/>
    <col min="10023" max="10023" width="19.33203125" customWidth="1"/>
    <col min="10233" max="10233" width="3.5546875" customWidth="1"/>
    <col min="10234" max="10234" width="31.6640625" customWidth="1"/>
    <col min="10235" max="10235" width="10" bestFit="1" customWidth="1"/>
    <col min="10237" max="10237" width="21.5546875" customWidth="1"/>
    <col min="10238" max="10238" width="17" bestFit="1" customWidth="1"/>
    <col min="10239" max="10239" width="46.33203125" bestFit="1" customWidth="1"/>
    <col min="10240" max="10240" width="11.88671875" customWidth="1"/>
    <col min="10241" max="10241" width="10.88671875" customWidth="1"/>
    <col min="10242" max="10242" width="9.33203125" customWidth="1"/>
    <col min="10243" max="10243" width="8.109375" customWidth="1"/>
    <col min="10244" max="10253" width="0" hidden="1" customWidth="1"/>
    <col min="10254" max="10254" width="8.5546875" customWidth="1"/>
    <col min="10255" max="10255" width="7.109375" customWidth="1"/>
    <col min="10256" max="10269" width="6.44140625" customWidth="1"/>
    <col min="10270" max="10270" width="6" customWidth="1"/>
    <col min="10271" max="10271" width="5.6640625" customWidth="1"/>
    <col min="10272" max="10272" width="6.109375" customWidth="1"/>
    <col min="10273" max="10273" width="5.109375" customWidth="1"/>
    <col min="10274" max="10274" width="6.109375" customWidth="1"/>
    <col min="10275" max="10275" width="5.5546875" customWidth="1"/>
    <col min="10276" max="10276" width="8.44140625" customWidth="1"/>
    <col min="10277" max="10277" width="8" customWidth="1"/>
    <col min="10278" max="10278" width="24.6640625" customWidth="1"/>
    <col min="10279" max="10279" width="19.33203125" customWidth="1"/>
    <col min="10489" max="10489" width="3.5546875" customWidth="1"/>
    <col min="10490" max="10490" width="31.6640625" customWidth="1"/>
    <col min="10491" max="10491" width="10" bestFit="1" customWidth="1"/>
    <col min="10493" max="10493" width="21.5546875" customWidth="1"/>
    <col min="10494" max="10494" width="17" bestFit="1" customWidth="1"/>
    <col min="10495" max="10495" width="46.33203125" bestFit="1" customWidth="1"/>
    <col min="10496" max="10496" width="11.88671875" customWidth="1"/>
    <col min="10497" max="10497" width="10.88671875" customWidth="1"/>
    <col min="10498" max="10498" width="9.33203125" customWidth="1"/>
    <col min="10499" max="10499" width="8.109375" customWidth="1"/>
    <col min="10500" max="10509" width="0" hidden="1" customWidth="1"/>
    <col min="10510" max="10510" width="8.5546875" customWidth="1"/>
    <col min="10511" max="10511" width="7.109375" customWidth="1"/>
    <col min="10512" max="10525" width="6.44140625" customWidth="1"/>
    <col min="10526" max="10526" width="6" customWidth="1"/>
    <col min="10527" max="10527" width="5.6640625" customWidth="1"/>
    <col min="10528" max="10528" width="6.109375" customWidth="1"/>
    <col min="10529" max="10529" width="5.109375" customWidth="1"/>
    <col min="10530" max="10530" width="6.109375" customWidth="1"/>
    <col min="10531" max="10531" width="5.5546875" customWidth="1"/>
    <col min="10532" max="10532" width="8.44140625" customWidth="1"/>
    <col min="10533" max="10533" width="8" customWidth="1"/>
    <col min="10534" max="10534" width="24.6640625" customWidth="1"/>
    <col min="10535" max="10535" width="19.33203125" customWidth="1"/>
    <col min="10745" max="10745" width="3.5546875" customWidth="1"/>
    <col min="10746" max="10746" width="31.6640625" customWidth="1"/>
    <col min="10747" max="10747" width="10" bestFit="1" customWidth="1"/>
    <col min="10749" max="10749" width="21.5546875" customWidth="1"/>
    <col min="10750" max="10750" width="17" bestFit="1" customWidth="1"/>
    <col min="10751" max="10751" width="46.33203125" bestFit="1" customWidth="1"/>
    <col min="10752" max="10752" width="11.88671875" customWidth="1"/>
    <col min="10753" max="10753" width="10.88671875" customWidth="1"/>
    <col min="10754" max="10754" width="9.33203125" customWidth="1"/>
    <col min="10755" max="10755" width="8.109375" customWidth="1"/>
    <col min="10756" max="10765" width="0" hidden="1" customWidth="1"/>
    <col min="10766" max="10766" width="8.5546875" customWidth="1"/>
    <col min="10767" max="10767" width="7.109375" customWidth="1"/>
    <col min="10768" max="10781" width="6.44140625" customWidth="1"/>
    <col min="10782" max="10782" width="6" customWidth="1"/>
    <col min="10783" max="10783" width="5.6640625" customWidth="1"/>
    <col min="10784" max="10784" width="6.109375" customWidth="1"/>
    <col min="10785" max="10785" width="5.109375" customWidth="1"/>
    <col min="10786" max="10786" width="6.109375" customWidth="1"/>
    <col min="10787" max="10787" width="5.5546875" customWidth="1"/>
    <col min="10788" max="10788" width="8.44140625" customWidth="1"/>
    <col min="10789" max="10789" width="8" customWidth="1"/>
    <col min="10790" max="10790" width="24.6640625" customWidth="1"/>
    <col min="10791" max="10791" width="19.33203125" customWidth="1"/>
    <col min="11001" max="11001" width="3.5546875" customWidth="1"/>
    <col min="11002" max="11002" width="31.6640625" customWidth="1"/>
    <col min="11003" max="11003" width="10" bestFit="1" customWidth="1"/>
    <col min="11005" max="11005" width="21.5546875" customWidth="1"/>
    <col min="11006" max="11006" width="17" bestFit="1" customWidth="1"/>
    <col min="11007" max="11007" width="46.33203125" bestFit="1" customWidth="1"/>
    <col min="11008" max="11008" width="11.88671875" customWidth="1"/>
    <col min="11009" max="11009" width="10.88671875" customWidth="1"/>
    <col min="11010" max="11010" width="9.33203125" customWidth="1"/>
    <col min="11011" max="11011" width="8.109375" customWidth="1"/>
    <col min="11012" max="11021" width="0" hidden="1" customWidth="1"/>
    <col min="11022" max="11022" width="8.5546875" customWidth="1"/>
    <col min="11023" max="11023" width="7.109375" customWidth="1"/>
    <col min="11024" max="11037" width="6.44140625" customWidth="1"/>
    <col min="11038" max="11038" width="6" customWidth="1"/>
    <col min="11039" max="11039" width="5.6640625" customWidth="1"/>
    <col min="11040" max="11040" width="6.109375" customWidth="1"/>
    <col min="11041" max="11041" width="5.109375" customWidth="1"/>
    <col min="11042" max="11042" width="6.109375" customWidth="1"/>
    <col min="11043" max="11043" width="5.5546875" customWidth="1"/>
    <col min="11044" max="11044" width="8.44140625" customWidth="1"/>
    <col min="11045" max="11045" width="8" customWidth="1"/>
    <col min="11046" max="11046" width="24.6640625" customWidth="1"/>
    <col min="11047" max="11047" width="19.33203125" customWidth="1"/>
    <col min="11257" max="11257" width="3.5546875" customWidth="1"/>
    <col min="11258" max="11258" width="31.6640625" customWidth="1"/>
    <col min="11259" max="11259" width="10" bestFit="1" customWidth="1"/>
    <col min="11261" max="11261" width="21.5546875" customWidth="1"/>
    <col min="11262" max="11262" width="17" bestFit="1" customWidth="1"/>
    <col min="11263" max="11263" width="46.33203125" bestFit="1" customWidth="1"/>
    <col min="11264" max="11264" width="11.88671875" customWidth="1"/>
    <col min="11265" max="11265" width="10.88671875" customWidth="1"/>
    <col min="11266" max="11266" width="9.33203125" customWidth="1"/>
    <col min="11267" max="11267" width="8.109375" customWidth="1"/>
    <col min="11268" max="11277" width="0" hidden="1" customWidth="1"/>
    <col min="11278" max="11278" width="8.5546875" customWidth="1"/>
    <col min="11279" max="11279" width="7.109375" customWidth="1"/>
    <col min="11280" max="11293" width="6.44140625" customWidth="1"/>
    <col min="11294" max="11294" width="6" customWidth="1"/>
    <col min="11295" max="11295" width="5.6640625" customWidth="1"/>
    <col min="11296" max="11296" width="6.109375" customWidth="1"/>
    <col min="11297" max="11297" width="5.109375" customWidth="1"/>
    <col min="11298" max="11298" width="6.109375" customWidth="1"/>
    <col min="11299" max="11299" width="5.5546875" customWidth="1"/>
    <col min="11300" max="11300" width="8.44140625" customWidth="1"/>
    <col min="11301" max="11301" width="8" customWidth="1"/>
    <col min="11302" max="11302" width="24.6640625" customWidth="1"/>
    <col min="11303" max="11303" width="19.33203125" customWidth="1"/>
    <col min="11513" max="11513" width="3.5546875" customWidth="1"/>
    <col min="11514" max="11514" width="31.6640625" customWidth="1"/>
    <col min="11515" max="11515" width="10" bestFit="1" customWidth="1"/>
    <col min="11517" max="11517" width="21.5546875" customWidth="1"/>
    <col min="11518" max="11518" width="17" bestFit="1" customWidth="1"/>
    <col min="11519" max="11519" width="46.33203125" bestFit="1" customWidth="1"/>
    <col min="11520" max="11520" width="11.88671875" customWidth="1"/>
    <col min="11521" max="11521" width="10.88671875" customWidth="1"/>
    <col min="11522" max="11522" width="9.33203125" customWidth="1"/>
    <col min="11523" max="11523" width="8.109375" customWidth="1"/>
    <col min="11524" max="11533" width="0" hidden="1" customWidth="1"/>
    <col min="11534" max="11534" width="8.5546875" customWidth="1"/>
    <col min="11535" max="11535" width="7.109375" customWidth="1"/>
    <col min="11536" max="11549" width="6.44140625" customWidth="1"/>
    <col min="11550" max="11550" width="6" customWidth="1"/>
    <col min="11551" max="11551" width="5.6640625" customWidth="1"/>
    <col min="11552" max="11552" width="6.109375" customWidth="1"/>
    <col min="11553" max="11553" width="5.109375" customWidth="1"/>
    <col min="11554" max="11554" width="6.109375" customWidth="1"/>
    <col min="11555" max="11555" width="5.5546875" customWidth="1"/>
    <col min="11556" max="11556" width="8.44140625" customWidth="1"/>
    <col min="11557" max="11557" width="8" customWidth="1"/>
    <col min="11558" max="11558" width="24.6640625" customWidth="1"/>
    <col min="11559" max="11559" width="19.33203125" customWidth="1"/>
    <col min="11769" max="11769" width="3.5546875" customWidth="1"/>
    <col min="11770" max="11770" width="31.6640625" customWidth="1"/>
    <col min="11771" max="11771" width="10" bestFit="1" customWidth="1"/>
    <col min="11773" max="11773" width="21.5546875" customWidth="1"/>
    <col min="11774" max="11774" width="17" bestFit="1" customWidth="1"/>
    <col min="11775" max="11775" width="46.33203125" bestFit="1" customWidth="1"/>
    <col min="11776" max="11776" width="11.88671875" customWidth="1"/>
    <col min="11777" max="11777" width="10.88671875" customWidth="1"/>
    <col min="11778" max="11778" width="9.33203125" customWidth="1"/>
    <col min="11779" max="11779" width="8.109375" customWidth="1"/>
    <col min="11780" max="11789" width="0" hidden="1" customWidth="1"/>
    <col min="11790" max="11790" width="8.5546875" customWidth="1"/>
    <col min="11791" max="11791" width="7.109375" customWidth="1"/>
    <col min="11792" max="11805" width="6.44140625" customWidth="1"/>
    <col min="11806" max="11806" width="6" customWidth="1"/>
    <col min="11807" max="11807" width="5.6640625" customWidth="1"/>
    <col min="11808" max="11808" width="6.109375" customWidth="1"/>
    <col min="11809" max="11809" width="5.109375" customWidth="1"/>
    <col min="11810" max="11810" width="6.109375" customWidth="1"/>
    <col min="11811" max="11811" width="5.5546875" customWidth="1"/>
    <col min="11812" max="11812" width="8.44140625" customWidth="1"/>
    <col min="11813" max="11813" width="8" customWidth="1"/>
    <col min="11814" max="11814" width="24.6640625" customWidth="1"/>
    <col min="11815" max="11815" width="19.33203125" customWidth="1"/>
    <col min="12025" max="12025" width="3.5546875" customWidth="1"/>
    <col min="12026" max="12026" width="31.6640625" customWidth="1"/>
    <col min="12027" max="12027" width="10" bestFit="1" customWidth="1"/>
    <col min="12029" max="12029" width="21.5546875" customWidth="1"/>
    <col min="12030" max="12030" width="17" bestFit="1" customWidth="1"/>
    <col min="12031" max="12031" width="46.33203125" bestFit="1" customWidth="1"/>
    <col min="12032" max="12032" width="11.88671875" customWidth="1"/>
    <col min="12033" max="12033" width="10.88671875" customWidth="1"/>
    <col min="12034" max="12034" width="9.33203125" customWidth="1"/>
    <col min="12035" max="12035" width="8.109375" customWidth="1"/>
    <col min="12036" max="12045" width="0" hidden="1" customWidth="1"/>
    <col min="12046" max="12046" width="8.5546875" customWidth="1"/>
    <col min="12047" max="12047" width="7.109375" customWidth="1"/>
    <col min="12048" max="12061" width="6.44140625" customWidth="1"/>
    <col min="12062" max="12062" width="6" customWidth="1"/>
    <col min="12063" max="12063" width="5.6640625" customWidth="1"/>
    <col min="12064" max="12064" width="6.109375" customWidth="1"/>
    <col min="12065" max="12065" width="5.109375" customWidth="1"/>
    <col min="12066" max="12066" width="6.109375" customWidth="1"/>
    <col min="12067" max="12067" width="5.5546875" customWidth="1"/>
    <col min="12068" max="12068" width="8.44140625" customWidth="1"/>
    <col min="12069" max="12069" width="8" customWidth="1"/>
    <col min="12070" max="12070" width="24.6640625" customWidth="1"/>
    <col min="12071" max="12071" width="19.33203125" customWidth="1"/>
    <col min="12281" max="12281" width="3.5546875" customWidth="1"/>
    <col min="12282" max="12282" width="31.6640625" customWidth="1"/>
    <col min="12283" max="12283" width="10" bestFit="1" customWidth="1"/>
    <col min="12285" max="12285" width="21.5546875" customWidth="1"/>
    <col min="12286" max="12286" width="17" bestFit="1" customWidth="1"/>
    <col min="12287" max="12287" width="46.33203125" bestFit="1" customWidth="1"/>
    <col min="12288" max="12288" width="11.88671875" customWidth="1"/>
    <col min="12289" max="12289" width="10.88671875" customWidth="1"/>
    <col min="12290" max="12290" width="9.33203125" customWidth="1"/>
    <col min="12291" max="12291" width="8.109375" customWidth="1"/>
    <col min="12292" max="12301" width="0" hidden="1" customWidth="1"/>
    <col min="12302" max="12302" width="8.5546875" customWidth="1"/>
    <col min="12303" max="12303" width="7.109375" customWidth="1"/>
    <col min="12304" max="12317" width="6.44140625" customWidth="1"/>
    <col min="12318" max="12318" width="6" customWidth="1"/>
    <col min="12319" max="12319" width="5.6640625" customWidth="1"/>
    <col min="12320" max="12320" width="6.109375" customWidth="1"/>
    <col min="12321" max="12321" width="5.109375" customWidth="1"/>
    <col min="12322" max="12322" width="6.109375" customWidth="1"/>
    <col min="12323" max="12323" width="5.5546875" customWidth="1"/>
    <col min="12324" max="12324" width="8.44140625" customWidth="1"/>
    <col min="12325" max="12325" width="8" customWidth="1"/>
    <col min="12326" max="12326" width="24.6640625" customWidth="1"/>
    <col min="12327" max="12327" width="19.33203125" customWidth="1"/>
    <col min="12537" max="12537" width="3.5546875" customWidth="1"/>
    <col min="12538" max="12538" width="31.6640625" customWidth="1"/>
    <col min="12539" max="12539" width="10" bestFit="1" customWidth="1"/>
    <col min="12541" max="12541" width="21.5546875" customWidth="1"/>
    <col min="12542" max="12542" width="17" bestFit="1" customWidth="1"/>
    <col min="12543" max="12543" width="46.33203125" bestFit="1" customWidth="1"/>
    <col min="12544" max="12544" width="11.88671875" customWidth="1"/>
    <col min="12545" max="12545" width="10.88671875" customWidth="1"/>
    <col min="12546" max="12546" width="9.33203125" customWidth="1"/>
    <col min="12547" max="12547" width="8.109375" customWidth="1"/>
    <col min="12548" max="12557" width="0" hidden="1" customWidth="1"/>
    <col min="12558" max="12558" width="8.5546875" customWidth="1"/>
    <col min="12559" max="12559" width="7.109375" customWidth="1"/>
    <col min="12560" max="12573" width="6.44140625" customWidth="1"/>
    <col min="12574" max="12574" width="6" customWidth="1"/>
    <col min="12575" max="12575" width="5.6640625" customWidth="1"/>
    <col min="12576" max="12576" width="6.109375" customWidth="1"/>
    <col min="12577" max="12577" width="5.109375" customWidth="1"/>
    <col min="12578" max="12578" width="6.109375" customWidth="1"/>
    <col min="12579" max="12579" width="5.5546875" customWidth="1"/>
    <col min="12580" max="12580" width="8.44140625" customWidth="1"/>
    <col min="12581" max="12581" width="8" customWidth="1"/>
    <col min="12582" max="12582" width="24.6640625" customWidth="1"/>
    <col min="12583" max="12583" width="19.33203125" customWidth="1"/>
    <col min="12793" max="12793" width="3.5546875" customWidth="1"/>
    <col min="12794" max="12794" width="31.6640625" customWidth="1"/>
    <col min="12795" max="12795" width="10" bestFit="1" customWidth="1"/>
    <col min="12797" max="12797" width="21.5546875" customWidth="1"/>
    <col min="12798" max="12798" width="17" bestFit="1" customWidth="1"/>
    <col min="12799" max="12799" width="46.33203125" bestFit="1" customWidth="1"/>
    <col min="12800" max="12800" width="11.88671875" customWidth="1"/>
    <col min="12801" max="12801" width="10.88671875" customWidth="1"/>
    <col min="12802" max="12802" width="9.33203125" customWidth="1"/>
    <col min="12803" max="12803" width="8.109375" customWidth="1"/>
    <col min="12804" max="12813" width="0" hidden="1" customWidth="1"/>
    <col min="12814" max="12814" width="8.5546875" customWidth="1"/>
    <col min="12815" max="12815" width="7.109375" customWidth="1"/>
    <col min="12816" max="12829" width="6.44140625" customWidth="1"/>
    <col min="12830" max="12830" width="6" customWidth="1"/>
    <col min="12831" max="12831" width="5.6640625" customWidth="1"/>
    <col min="12832" max="12832" width="6.109375" customWidth="1"/>
    <col min="12833" max="12833" width="5.109375" customWidth="1"/>
    <col min="12834" max="12834" width="6.109375" customWidth="1"/>
    <col min="12835" max="12835" width="5.5546875" customWidth="1"/>
    <col min="12836" max="12836" width="8.44140625" customWidth="1"/>
    <col min="12837" max="12837" width="8" customWidth="1"/>
    <col min="12838" max="12838" width="24.6640625" customWidth="1"/>
    <col min="12839" max="12839" width="19.33203125" customWidth="1"/>
    <col min="13049" max="13049" width="3.5546875" customWidth="1"/>
    <col min="13050" max="13050" width="31.6640625" customWidth="1"/>
    <col min="13051" max="13051" width="10" bestFit="1" customWidth="1"/>
    <col min="13053" max="13053" width="21.5546875" customWidth="1"/>
    <col min="13054" max="13054" width="17" bestFit="1" customWidth="1"/>
    <col min="13055" max="13055" width="46.33203125" bestFit="1" customWidth="1"/>
    <col min="13056" max="13056" width="11.88671875" customWidth="1"/>
    <col min="13057" max="13057" width="10.88671875" customWidth="1"/>
    <col min="13058" max="13058" width="9.33203125" customWidth="1"/>
    <col min="13059" max="13059" width="8.109375" customWidth="1"/>
    <col min="13060" max="13069" width="0" hidden="1" customWidth="1"/>
    <col min="13070" max="13070" width="8.5546875" customWidth="1"/>
    <col min="13071" max="13071" width="7.109375" customWidth="1"/>
    <col min="13072" max="13085" width="6.44140625" customWidth="1"/>
    <col min="13086" max="13086" width="6" customWidth="1"/>
    <col min="13087" max="13087" width="5.6640625" customWidth="1"/>
    <col min="13088" max="13088" width="6.109375" customWidth="1"/>
    <col min="13089" max="13089" width="5.109375" customWidth="1"/>
    <col min="13090" max="13090" width="6.109375" customWidth="1"/>
    <col min="13091" max="13091" width="5.5546875" customWidth="1"/>
    <col min="13092" max="13092" width="8.44140625" customWidth="1"/>
    <col min="13093" max="13093" width="8" customWidth="1"/>
    <col min="13094" max="13094" width="24.6640625" customWidth="1"/>
    <col min="13095" max="13095" width="19.33203125" customWidth="1"/>
    <col min="13305" max="13305" width="3.5546875" customWidth="1"/>
    <col min="13306" max="13306" width="31.6640625" customWidth="1"/>
    <col min="13307" max="13307" width="10" bestFit="1" customWidth="1"/>
    <col min="13309" max="13309" width="21.5546875" customWidth="1"/>
    <col min="13310" max="13310" width="17" bestFit="1" customWidth="1"/>
    <col min="13311" max="13311" width="46.33203125" bestFit="1" customWidth="1"/>
    <col min="13312" max="13312" width="11.88671875" customWidth="1"/>
    <col min="13313" max="13313" width="10.88671875" customWidth="1"/>
    <col min="13314" max="13314" width="9.33203125" customWidth="1"/>
    <col min="13315" max="13315" width="8.109375" customWidth="1"/>
    <col min="13316" max="13325" width="0" hidden="1" customWidth="1"/>
    <col min="13326" max="13326" width="8.5546875" customWidth="1"/>
    <col min="13327" max="13327" width="7.109375" customWidth="1"/>
    <col min="13328" max="13341" width="6.44140625" customWidth="1"/>
    <col min="13342" max="13342" width="6" customWidth="1"/>
    <col min="13343" max="13343" width="5.6640625" customWidth="1"/>
    <col min="13344" max="13344" width="6.109375" customWidth="1"/>
    <col min="13345" max="13345" width="5.109375" customWidth="1"/>
    <col min="13346" max="13346" width="6.109375" customWidth="1"/>
    <col min="13347" max="13347" width="5.5546875" customWidth="1"/>
    <col min="13348" max="13348" width="8.44140625" customWidth="1"/>
    <col min="13349" max="13349" width="8" customWidth="1"/>
    <col min="13350" max="13350" width="24.6640625" customWidth="1"/>
    <col min="13351" max="13351" width="19.33203125" customWidth="1"/>
    <col min="13561" max="13561" width="3.5546875" customWidth="1"/>
    <col min="13562" max="13562" width="31.6640625" customWidth="1"/>
    <col min="13563" max="13563" width="10" bestFit="1" customWidth="1"/>
    <col min="13565" max="13565" width="21.5546875" customWidth="1"/>
    <col min="13566" max="13566" width="17" bestFit="1" customWidth="1"/>
    <col min="13567" max="13567" width="46.33203125" bestFit="1" customWidth="1"/>
    <col min="13568" max="13568" width="11.88671875" customWidth="1"/>
    <col min="13569" max="13569" width="10.88671875" customWidth="1"/>
    <col min="13570" max="13570" width="9.33203125" customWidth="1"/>
    <col min="13571" max="13571" width="8.109375" customWidth="1"/>
    <col min="13572" max="13581" width="0" hidden="1" customWidth="1"/>
    <col min="13582" max="13582" width="8.5546875" customWidth="1"/>
    <col min="13583" max="13583" width="7.109375" customWidth="1"/>
    <col min="13584" max="13597" width="6.44140625" customWidth="1"/>
    <col min="13598" max="13598" width="6" customWidth="1"/>
    <col min="13599" max="13599" width="5.6640625" customWidth="1"/>
    <col min="13600" max="13600" width="6.109375" customWidth="1"/>
    <col min="13601" max="13601" width="5.109375" customWidth="1"/>
    <col min="13602" max="13602" width="6.109375" customWidth="1"/>
    <col min="13603" max="13603" width="5.5546875" customWidth="1"/>
    <col min="13604" max="13604" width="8.44140625" customWidth="1"/>
    <col min="13605" max="13605" width="8" customWidth="1"/>
    <col min="13606" max="13606" width="24.6640625" customWidth="1"/>
    <col min="13607" max="13607" width="19.33203125" customWidth="1"/>
    <col min="13817" max="13817" width="3.5546875" customWidth="1"/>
    <col min="13818" max="13818" width="31.6640625" customWidth="1"/>
    <col min="13819" max="13819" width="10" bestFit="1" customWidth="1"/>
    <col min="13821" max="13821" width="21.5546875" customWidth="1"/>
    <col min="13822" max="13822" width="17" bestFit="1" customWidth="1"/>
    <col min="13823" max="13823" width="46.33203125" bestFit="1" customWidth="1"/>
    <col min="13824" max="13824" width="11.88671875" customWidth="1"/>
    <col min="13825" max="13825" width="10.88671875" customWidth="1"/>
    <col min="13826" max="13826" width="9.33203125" customWidth="1"/>
    <col min="13827" max="13827" width="8.109375" customWidth="1"/>
    <col min="13828" max="13837" width="0" hidden="1" customWidth="1"/>
    <col min="13838" max="13838" width="8.5546875" customWidth="1"/>
    <col min="13839" max="13839" width="7.109375" customWidth="1"/>
    <col min="13840" max="13853" width="6.44140625" customWidth="1"/>
    <col min="13854" max="13854" width="6" customWidth="1"/>
    <col min="13855" max="13855" width="5.6640625" customWidth="1"/>
    <col min="13856" max="13856" width="6.109375" customWidth="1"/>
    <col min="13857" max="13857" width="5.109375" customWidth="1"/>
    <col min="13858" max="13858" width="6.109375" customWidth="1"/>
    <col min="13859" max="13859" width="5.5546875" customWidth="1"/>
    <col min="13860" max="13860" width="8.44140625" customWidth="1"/>
    <col min="13861" max="13861" width="8" customWidth="1"/>
    <col min="13862" max="13862" width="24.6640625" customWidth="1"/>
    <col min="13863" max="13863" width="19.33203125" customWidth="1"/>
    <col min="14073" max="14073" width="3.5546875" customWidth="1"/>
    <col min="14074" max="14074" width="31.6640625" customWidth="1"/>
    <col min="14075" max="14075" width="10" bestFit="1" customWidth="1"/>
    <col min="14077" max="14077" width="21.5546875" customWidth="1"/>
    <col min="14078" max="14078" width="17" bestFit="1" customWidth="1"/>
    <col min="14079" max="14079" width="46.33203125" bestFit="1" customWidth="1"/>
    <col min="14080" max="14080" width="11.88671875" customWidth="1"/>
    <col min="14081" max="14081" width="10.88671875" customWidth="1"/>
    <col min="14082" max="14082" width="9.33203125" customWidth="1"/>
    <col min="14083" max="14083" width="8.109375" customWidth="1"/>
    <col min="14084" max="14093" width="0" hidden="1" customWidth="1"/>
    <col min="14094" max="14094" width="8.5546875" customWidth="1"/>
    <col min="14095" max="14095" width="7.109375" customWidth="1"/>
    <col min="14096" max="14109" width="6.44140625" customWidth="1"/>
    <col min="14110" max="14110" width="6" customWidth="1"/>
    <col min="14111" max="14111" width="5.6640625" customWidth="1"/>
    <col min="14112" max="14112" width="6.109375" customWidth="1"/>
    <col min="14113" max="14113" width="5.109375" customWidth="1"/>
    <col min="14114" max="14114" width="6.109375" customWidth="1"/>
    <col min="14115" max="14115" width="5.5546875" customWidth="1"/>
    <col min="14116" max="14116" width="8.44140625" customWidth="1"/>
    <col min="14117" max="14117" width="8" customWidth="1"/>
    <col min="14118" max="14118" width="24.6640625" customWidth="1"/>
    <col min="14119" max="14119" width="19.33203125" customWidth="1"/>
    <col min="14329" max="14329" width="3.5546875" customWidth="1"/>
    <col min="14330" max="14330" width="31.6640625" customWidth="1"/>
    <col min="14331" max="14331" width="10" bestFit="1" customWidth="1"/>
    <col min="14333" max="14333" width="21.5546875" customWidth="1"/>
    <col min="14334" max="14334" width="17" bestFit="1" customWidth="1"/>
    <col min="14335" max="14335" width="46.33203125" bestFit="1" customWidth="1"/>
    <col min="14336" max="14336" width="11.88671875" customWidth="1"/>
    <col min="14337" max="14337" width="10.88671875" customWidth="1"/>
    <col min="14338" max="14338" width="9.33203125" customWidth="1"/>
    <col min="14339" max="14339" width="8.109375" customWidth="1"/>
    <col min="14340" max="14349" width="0" hidden="1" customWidth="1"/>
    <col min="14350" max="14350" width="8.5546875" customWidth="1"/>
    <col min="14351" max="14351" width="7.109375" customWidth="1"/>
    <col min="14352" max="14365" width="6.44140625" customWidth="1"/>
    <col min="14366" max="14366" width="6" customWidth="1"/>
    <col min="14367" max="14367" width="5.6640625" customWidth="1"/>
    <col min="14368" max="14368" width="6.109375" customWidth="1"/>
    <col min="14369" max="14369" width="5.109375" customWidth="1"/>
    <col min="14370" max="14370" width="6.109375" customWidth="1"/>
    <col min="14371" max="14371" width="5.5546875" customWidth="1"/>
    <col min="14372" max="14372" width="8.44140625" customWidth="1"/>
    <col min="14373" max="14373" width="8" customWidth="1"/>
    <col min="14374" max="14374" width="24.6640625" customWidth="1"/>
    <col min="14375" max="14375" width="19.33203125" customWidth="1"/>
    <col min="14585" max="14585" width="3.5546875" customWidth="1"/>
    <col min="14586" max="14586" width="31.6640625" customWidth="1"/>
    <col min="14587" max="14587" width="10" bestFit="1" customWidth="1"/>
    <col min="14589" max="14589" width="21.5546875" customWidth="1"/>
    <col min="14590" max="14590" width="17" bestFit="1" customWidth="1"/>
    <col min="14591" max="14591" width="46.33203125" bestFit="1" customWidth="1"/>
    <col min="14592" max="14592" width="11.88671875" customWidth="1"/>
    <col min="14593" max="14593" width="10.88671875" customWidth="1"/>
    <col min="14594" max="14594" width="9.33203125" customWidth="1"/>
    <col min="14595" max="14595" width="8.109375" customWidth="1"/>
    <col min="14596" max="14605" width="0" hidden="1" customWidth="1"/>
    <col min="14606" max="14606" width="8.5546875" customWidth="1"/>
    <col min="14607" max="14607" width="7.109375" customWidth="1"/>
    <col min="14608" max="14621" width="6.44140625" customWidth="1"/>
    <col min="14622" max="14622" width="6" customWidth="1"/>
    <col min="14623" max="14623" width="5.6640625" customWidth="1"/>
    <col min="14624" max="14624" width="6.109375" customWidth="1"/>
    <col min="14625" max="14625" width="5.109375" customWidth="1"/>
    <col min="14626" max="14626" width="6.109375" customWidth="1"/>
    <col min="14627" max="14627" width="5.5546875" customWidth="1"/>
    <col min="14628" max="14628" width="8.44140625" customWidth="1"/>
    <col min="14629" max="14629" width="8" customWidth="1"/>
    <col min="14630" max="14630" width="24.6640625" customWidth="1"/>
    <col min="14631" max="14631" width="19.33203125" customWidth="1"/>
    <col min="14841" max="14841" width="3.5546875" customWidth="1"/>
    <col min="14842" max="14842" width="31.6640625" customWidth="1"/>
    <col min="14843" max="14843" width="10" bestFit="1" customWidth="1"/>
    <col min="14845" max="14845" width="21.5546875" customWidth="1"/>
    <col min="14846" max="14846" width="17" bestFit="1" customWidth="1"/>
    <col min="14847" max="14847" width="46.33203125" bestFit="1" customWidth="1"/>
    <col min="14848" max="14848" width="11.88671875" customWidth="1"/>
    <col min="14849" max="14849" width="10.88671875" customWidth="1"/>
    <col min="14850" max="14850" width="9.33203125" customWidth="1"/>
    <col min="14851" max="14851" width="8.109375" customWidth="1"/>
    <col min="14852" max="14861" width="0" hidden="1" customWidth="1"/>
    <col min="14862" max="14862" width="8.5546875" customWidth="1"/>
    <col min="14863" max="14863" width="7.109375" customWidth="1"/>
    <col min="14864" max="14877" width="6.44140625" customWidth="1"/>
    <col min="14878" max="14878" width="6" customWidth="1"/>
    <col min="14879" max="14879" width="5.6640625" customWidth="1"/>
    <col min="14880" max="14880" width="6.109375" customWidth="1"/>
    <col min="14881" max="14881" width="5.109375" customWidth="1"/>
    <col min="14882" max="14882" width="6.109375" customWidth="1"/>
    <col min="14883" max="14883" width="5.5546875" customWidth="1"/>
    <col min="14884" max="14884" width="8.44140625" customWidth="1"/>
    <col min="14885" max="14885" width="8" customWidth="1"/>
    <col min="14886" max="14886" width="24.6640625" customWidth="1"/>
    <col min="14887" max="14887" width="19.33203125" customWidth="1"/>
    <col min="15097" max="15097" width="3.5546875" customWidth="1"/>
    <col min="15098" max="15098" width="31.6640625" customWidth="1"/>
    <col min="15099" max="15099" width="10" bestFit="1" customWidth="1"/>
    <col min="15101" max="15101" width="21.5546875" customWidth="1"/>
    <col min="15102" max="15102" width="17" bestFit="1" customWidth="1"/>
    <col min="15103" max="15103" width="46.33203125" bestFit="1" customWidth="1"/>
    <col min="15104" max="15104" width="11.88671875" customWidth="1"/>
    <col min="15105" max="15105" width="10.88671875" customWidth="1"/>
    <col min="15106" max="15106" width="9.33203125" customWidth="1"/>
    <col min="15107" max="15107" width="8.109375" customWidth="1"/>
    <col min="15108" max="15117" width="0" hidden="1" customWidth="1"/>
    <col min="15118" max="15118" width="8.5546875" customWidth="1"/>
    <col min="15119" max="15119" width="7.109375" customWidth="1"/>
    <col min="15120" max="15133" width="6.44140625" customWidth="1"/>
    <col min="15134" max="15134" width="6" customWidth="1"/>
    <col min="15135" max="15135" width="5.6640625" customWidth="1"/>
    <col min="15136" max="15136" width="6.109375" customWidth="1"/>
    <col min="15137" max="15137" width="5.109375" customWidth="1"/>
    <col min="15138" max="15138" width="6.109375" customWidth="1"/>
    <col min="15139" max="15139" width="5.5546875" customWidth="1"/>
    <col min="15140" max="15140" width="8.44140625" customWidth="1"/>
    <col min="15141" max="15141" width="8" customWidth="1"/>
    <col min="15142" max="15142" width="24.6640625" customWidth="1"/>
    <col min="15143" max="15143" width="19.33203125" customWidth="1"/>
    <col min="15353" max="15353" width="3.5546875" customWidth="1"/>
    <col min="15354" max="15354" width="31.6640625" customWidth="1"/>
    <col min="15355" max="15355" width="10" bestFit="1" customWidth="1"/>
    <col min="15357" max="15357" width="21.5546875" customWidth="1"/>
    <col min="15358" max="15358" width="17" bestFit="1" customWidth="1"/>
    <col min="15359" max="15359" width="46.33203125" bestFit="1" customWidth="1"/>
    <col min="15360" max="15360" width="11.88671875" customWidth="1"/>
    <col min="15361" max="15361" width="10.88671875" customWidth="1"/>
    <col min="15362" max="15362" width="9.33203125" customWidth="1"/>
    <col min="15363" max="15363" width="8.109375" customWidth="1"/>
    <col min="15364" max="15373" width="0" hidden="1" customWidth="1"/>
    <col min="15374" max="15374" width="8.5546875" customWidth="1"/>
    <col min="15375" max="15375" width="7.109375" customWidth="1"/>
    <col min="15376" max="15389" width="6.44140625" customWidth="1"/>
    <col min="15390" max="15390" width="6" customWidth="1"/>
    <col min="15391" max="15391" width="5.6640625" customWidth="1"/>
    <col min="15392" max="15392" width="6.109375" customWidth="1"/>
    <col min="15393" max="15393" width="5.109375" customWidth="1"/>
    <col min="15394" max="15394" width="6.109375" customWidth="1"/>
    <col min="15395" max="15395" width="5.5546875" customWidth="1"/>
    <col min="15396" max="15396" width="8.44140625" customWidth="1"/>
    <col min="15397" max="15397" width="8" customWidth="1"/>
    <col min="15398" max="15398" width="24.6640625" customWidth="1"/>
    <col min="15399" max="15399" width="19.33203125" customWidth="1"/>
    <col min="15609" max="15609" width="3.5546875" customWidth="1"/>
    <col min="15610" max="15610" width="31.6640625" customWidth="1"/>
    <col min="15611" max="15611" width="10" bestFit="1" customWidth="1"/>
    <col min="15613" max="15613" width="21.5546875" customWidth="1"/>
    <col min="15614" max="15614" width="17" bestFit="1" customWidth="1"/>
    <col min="15615" max="15615" width="46.33203125" bestFit="1" customWidth="1"/>
    <col min="15616" max="15616" width="11.88671875" customWidth="1"/>
    <col min="15617" max="15617" width="10.88671875" customWidth="1"/>
    <col min="15618" max="15618" width="9.33203125" customWidth="1"/>
    <col min="15619" max="15619" width="8.109375" customWidth="1"/>
    <col min="15620" max="15629" width="0" hidden="1" customWidth="1"/>
    <col min="15630" max="15630" width="8.5546875" customWidth="1"/>
    <col min="15631" max="15631" width="7.109375" customWidth="1"/>
    <col min="15632" max="15645" width="6.44140625" customWidth="1"/>
    <col min="15646" max="15646" width="6" customWidth="1"/>
    <col min="15647" max="15647" width="5.6640625" customWidth="1"/>
    <col min="15648" max="15648" width="6.109375" customWidth="1"/>
    <col min="15649" max="15649" width="5.109375" customWidth="1"/>
    <col min="15650" max="15650" width="6.109375" customWidth="1"/>
    <col min="15651" max="15651" width="5.5546875" customWidth="1"/>
    <col min="15652" max="15652" width="8.44140625" customWidth="1"/>
    <col min="15653" max="15653" width="8" customWidth="1"/>
    <col min="15654" max="15654" width="24.6640625" customWidth="1"/>
    <col min="15655" max="15655" width="19.33203125" customWidth="1"/>
    <col min="15865" max="15865" width="3.5546875" customWidth="1"/>
    <col min="15866" max="15866" width="31.6640625" customWidth="1"/>
    <col min="15867" max="15867" width="10" bestFit="1" customWidth="1"/>
    <col min="15869" max="15869" width="21.5546875" customWidth="1"/>
    <col min="15870" max="15870" width="17" bestFit="1" customWidth="1"/>
    <col min="15871" max="15871" width="46.33203125" bestFit="1" customWidth="1"/>
    <col min="15872" max="15872" width="11.88671875" customWidth="1"/>
    <col min="15873" max="15873" width="10.88671875" customWidth="1"/>
    <col min="15874" max="15874" width="9.33203125" customWidth="1"/>
    <col min="15875" max="15875" width="8.109375" customWidth="1"/>
    <col min="15876" max="15885" width="0" hidden="1" customWidth="1"/>
    <col min="15886" max="15886" width="8.5546875" customWidth="1"/>
    <col min="15887" max="15887" width="7.109375" customWidth="1"/>
    <col min="15888" max="15901" width="6.44140625" customWidth="1"/>
    <col min="15902" max="15902" width="6" customWidth="1"/>
    <col min="15903" max="15903" width="5.6640625" customWidth="1"/>
    <col min="15904" max="15904" width="6.109375" customWidth="1"/>
    <col min="15905" max="15905" width="5.109375" customWidth="1"/>
    <col min="15906" max="15906" width="6.109375" customWidth="1"/>
    <col min="15907" max="15907" width="5.5546875" customWidth="1"/>
    <col min="15908" max="15908" width="8.44140625" customWidth="1"/>
    <col min="15909" max="15909" width="8" customWidth="1"/>
    <col min="15910" max="15910" width="24.6640625" customWidth="1"/>
    <col min="15911" max="15911" width="19.33203125" customWidth="1"/>
    <col min="16121" max="16121" width="3.5546875" customWidth="1"/>
    <col min="16122" max="16122" width="31.6640625" customWidth="1"/>
    <col min="16123" max="16123" width="10" bestFit="1" customWidth="1"/>
    <col min="16125" max="16125" width="21.5546875" customWidth="1"/>
    <col min="16126" max="16126" width="17" bestFit="1" customWidth="1"/>
    <col min="16127" max="16127" width="46.33203125" bestFit="1" customWidth="1"/>
    <col min="16128" max="16128" width="11.88671875" customWidth="1"/>
    <col min="16129" max="16129" width="10.88671875" customWidth="1"/>
    <col min="16130" max="16130" width="9.33203125" customWidth="1"/>
    <col min="16131" max="16131" width="8.109375" customWidth="1"/>
    <col min="16132" max="16141" width="0" hidden="1" customWidth="1"/>
    <col min="16142" max="16142" width="8.5546875" customWidth="1"/>
    <col min="16143" max="16143" width="7.109375" customWidth="1"/>
    <col min="16144" max="16157" width="6.44140625" customWidth="1"/>
    <col min="16158" max="16158" width="6" customWidth="1"/>
    <col min="16159" max="16159" width="5.6640625" customWidth="1"/>
    <col min="16160" max="16160" width="6.109375" customWidth="1"/>
    <col min="16161" max="16161" width="5.109375" customWidth="1"/>
    <col min="16162" max="16162" width="6.109375" customWidth="1"/>
    <col min="16163" max="16163" width="5.5546875" customWidth="1"/>
    <col min="16164" max="16164" width="8.44140625" customWidth="1"/>
    <col min="16165" max="16165" width="8" customWidth="1"/>
    <col min="16166" max="16166" width="24.6640625" customWidth="1"/>
    <col min="16167" max="16167" width="19.33203125" customWidth="1"/>
  </cols>
  <sheetData>
    <row r="1" spans="4:25" ht="17.399999999999999" x14ac:dyDescent="0.3">
      <c r="G1" s="4" t="s">
        <v>0</v>
      </c>
    </row>
    <row r="2" spans="4:25" x14ac:dyDescent="0.3">
      <c r="G2" s="6" t="s">
        <v>1</v>
      </c>
    </row>
    <row r="3" spans="4:25" x14ac:dyDescent="0.3">
      <c r="G3" s="7" t="s">
        <v>2</v>
      </c>
    </row>
    <row r="4" spans="4:25" x14ac:dyDescent="0.3">
      <c r="G4" s="7" t="s">
        <v>3</v>
      </c>
    </row>
    <row r="5" spans="4:25" x14ac:dyDescent="0.3">
      <c r="G5" s="8"/>
    </row>
    <row r="6" spans="4:25" x14ac:dyDescent="0.3">
      <c r="G6" s="8"/>
    </row>
    <row r="7" spans="4:25" x14ac:dyDescent="0.3">
      <c r="G7" s="8"/>
    </row>
    <row r="8" spans="4:25" x14ac:dyDescent="0.3">
      <c r="G8" s="8"/>
    </row>
    <row r="9" spans="4:25" x14ac:dyDescent="0.3">
      <c r="G9" s="8"/>
    </row>
    <row r="10" spans="4:25" x14ac:dyDescent="0.3">
      <c r="G10" s="8"/>
    </row>
    <row r="11" spans="4:25" ht="27" x14ac:dyDescent="0.3">
      <c r="G11" s="8"/>
      <c r="I11" s="9" t="s">
        <v>4</v>
      </c>
    </row>
    <row r="12" spans="4:25" ht="27" x14ac:dyDescent="0.3">
      <c r="G12" s="8"/>
      <c r="I12" s="10" t="s">
        <v>5</v>
      </c>
    </row>
    <row r="13" spans="4:25" x14ac:dyDescent="0.3">
      <c r="G13" s="8"/>
    </row>
    <row r="14" spans="4:25" ht="106.2" x14ac:dyDescent="0.3">
      <c r="D14" s="3" t="s">
        <v>6</v>
      </c>
      <c r="G14" s="8"/>
      <c r="I14" s="10" t="s">
        <v>7</v>
      </c>
    </row>
    <row r="15" spans="4:25" x14ac:dyDescent="0.3">
      <c r="G15" s="8"/>
    </row>
    <row r="16" spans="4:25" ht="145.80000000000001" x14ac:dyDescent="0.3">
      <c r="G16" s="10" t="s">
        <v>8</v>
      </c>
      <c r="I16" s="10" t="s">
        <v>9</v>
      </c>
    </row>
    <row r="17" spans="1:49" x14ac:dyDescent="0.3">
      <c r="G17" s="8"/>
    </row>
    <row r="19" spans="1:49" ht="24.6" x14ac:dyDescent="0.4">
      <c r="G19" s="12" t="s">
        <v>10</v>
      </c>
      <c r="J19" s="13"/>
      <c r="K19" s="14"/>
      <c r="L19" s="14"/>
      <c r="M19" s="14"/>
      <c r="N19" s="574">
        <v>45304</v>
      </c>
      <c r="O19" s="574">
        <v>45318</v>
      </c>
      <c r="P19" s="574">
        <v>45332</v>
      </c>
      <c r="Q19" s="574">
        <v>45346</v>
      </c>
      <c r="R19" s="574">
        <v>45360</v>
      </c>
      <c r="S19" s="574">
        <v>45374</v>
      </c>
      <c r="T19" s="574">
        <v>45395</v>
      </c>
      <c r="U19" s="574"/>
      <c r="V19" s="574"/>
    </row>
    <row r="20" spans="1:49" s="1" customFormat="1" ht="42" x14ac:dyDescent="0.3">
      <c r="A20" s="1" t="s">
        <v>11</v>
      </c>
      <c r="C20" s="21"/>
      <c r="D20" s="138" t="s">
        <v>12</v>
      </c>
      <c r="E20" s="138" t="s">
        <v>295</v>
      </c>
      <c r="F20" s="138" t="s">
        <v>296</v>
      </c>
      <c r="G20" s="138" t="s">
        <v>297</v>
      </c>
      <c r="H20" s="138" t="s">
        <v>298</v>
      </c>
      <c r="I20" s="138" t="s">
        <v>17</v>
      </c>
      <c r="J20" s="139" t="s">
        <v>1914</v>
      </c>
      <c r="K20" s="139" t="s">
        <v>19</v>
      </c>
      <c r="L20" s="566" t="s">
        <v>1922</v>
      </c>
      <c r="M20" s="139" t="s">
        <v>21</v>
      </c>
      <c r="N20" s="139" t="s">
        <v>1921</v>
      </c>
      <c r="O20" s="139" t="s">
        <v>1923</v>
      </c>
      <c r="P20" s="139" t="s">
        <v>1924</v>
      </c>
      <c r="Q20" s="139" t="s">
        <v>1925</v>
      </c>
      <c r="R20" s="139" t="s">
        <v>1926</v>
      </c>
      <c r="S20" s="139" t="s">
        <v>1927</v>
      </c>
      <c r="T20" s="139" t="s">
        <v>1928</v>
      </c>
      <c r="U20" s="139" t="s">
        <v>1929</v>
      </c>
      <c r="V20" s="140" t="s">
        <v>1915</v>
      </c>
      <c r="W20" s="141" t="s">
        <v>24</v>
      </c>
      <c r="X20" s="141" t="s">
        <v>25</v>
      </c>
      <c r="Y20" s="141" t="s">
        <v>1092</v>
      </c>
      <c r="Z20" s="141" t="s">
        <v>288</v>
      </c>
      <c r="AA20" s="141" t="s">
        <v>293</v>
      </c>
      <c r="AB20" s="779" t="s">
        <v>292</v>
      </c>
      <c r="AC20" s="139" t="s">
        <v>1922</v>
      </c>
      <c r="AD20" s="797" t="s">
        <v>2125</v>
      </c>
      <c r="AE20" s="797" t="s">
        <v>2126</v>
      </c>
      <c r="AF20" s="797" t="s">
        <v>2127</v>
      </c>
      <c r="AG20" s="797" t="s">
        <v>2128</v>
      </c>
      <c r="AH20" s="797" t="s">
        <v>2129</v>
      </c>
      <c r="AI20" s="575" t="s">
        <v>2151</v>
      </c>
      <c r="AJ20" s="575" t="s">
        <v>2140</v>
      </c>
      <c r="AK20" s="139" t="s">
        <v>2141</v>
      </c>
      <c r="AL20" s="139" t="s">
        <v>2142</v>
      </c>
      <c r="AM20" s="139" t="s">
        <v>2143</v>
      </c>
      <c r="AN20" s="139" t="s">
        <v>2144</v>
      </c>
      <c r="AO20" s="139" t="s">
        <v>2145</v>
      </c>
      <c r="AP20" s="139" t="s">
        <v>2146</v>
      </c>
      <c r="AQ20" s="139" t="s">
        <v>2147</v>
      </c>
      <c r="AR20" s="139" t="s">
        <v>2148</v>
      </c>
      <c r="AS20" s="139" t="s">
        <v>2149</v>
      </c>
      <c r="AT20" s="139" t="s">
        <v>2150</v>
      </c>
      <c r="AU20" s="575" t="s">
        <v>340</v>
      </c>
      <c r="AV20" s="575" t="s">
        <v>343</v>
      </c>
      <c r="AW20" s="143" t="s">
        <v>339</v>
      </c>
    </row>
    <row r="21" spans="1:49" s="1" customFormat="1" ht="26.4" x14ac:dyDescent="0.3">
      <c r="A21" s="18">
        <v>1</v>
      </c>
      <c r="B21" s="20">
        <v>1</v>
      </c>
      <c r="C21" s="651">
        <v>1</v>
      </c>
      <c r="D21" s="652" t="s">
        <v>29</v>
      </c>
      <c r="E21" s="649">
        <v>1</v>
      </c>
      <c r="F21" s="153">
        <v>0</v>
      </c>
      <c r="G21" s="653"/>
      <c r="H21" s="649"/>
      <c r="I21" s="649"/>
      <c r="J21" s="649"/>
      <c r="K21" s="153">
        <f>SUM(J22)</f>
        <v>100</v>
      </c>
      <c r="L21" s="153">
        <f>+K21</f>
        <v>100</v>
      </c>
      <c r="M21" s="649"/>
      <c r="N21" s="649"/>
      <c r="O21" s="649"/>
      <c r="P21" s="649"/>
      <c r="Q21" s="637"/>
      <c r="R21" s="649"/>
      <c r="S21" s="649"/>
      <c r="T21" s="649"/>
      <c r="U21" s="649"/>
      <c r="V21" s="649">
        <f>SUM(N21:T21)</f>
        <v>0</v>
      </c>
      <c r="W21" s="649"/>
      <c r="X21" s="649"/>
      <c r="Y21" s="654"/>
      <c r="Z21" s="18">
        <f>+V21</f>
        <v>0</v>
      </c>
      <c r="AA21" s="28">
        <f>SUM(Z22)</f>
        <v>0</v>
      </c>
      <c r="AB21" s="135">
        <v>18</v>
      </c>
      <c r="AC21" s="28">
        <f>+K21</f>
        <v>100</v>
      </c>
      <c r="AD21" s="798"/>
      <c r="AE21" s="798"/>
      <c r="AF21" s="798"/>
      <c r="AG21" s="798"/>
      <c r="AH21" s="798"/>
      <c r="AI21" s="798"/>
      <c r="AJ21" s="231"/>
      <c r="AK21" s="18"/>
      <c r="AL21" s="18"/>
      <c r="AM21" s="18"/>
      <c r="AN21" s="18"/>
      <c r="AO21" s="18"/>
      <c r="AP21" s="18"/>
      <c r="AQ21" s="18"/>
      <c r="AR21" s="227"/>
      <c r="AS21" s="227"/>
      <c r="AT21" s="227"/>
      <c r="AU21" s="232"/>
      <c r="AV21" s="227">
        <f>SUM(AU22)</f>
        <v>0</v>
      </c>
      <c r="AW21" s="228">
        <f>+AV21+AB21</f>
        <v>18</v>
      </c>
    </row>
    <row r="22" spans="1:49" ht="13.2" x14ac:dyDescent="0.25">
      <c r="A22" s="18">
        <v>2</v>
      </c>
      <c r="B22" s="18">
        <f>+B21+1</f>
        <v>2</v>
      </c>
      <c r="C22" s="17"/>
      <c r="D22" s="169"/>
      <c r="E22" s="43">
        <v>1</v>
      </c>
      <c r="F22" s="43">
        <v>1</v>
      </c>
      <c r="G22" s="80">
        <v>1001</v>
      </c>
      <c r="H22" s="81">
        <v>-100</v>
      </c>
      <c r="I22" s="55" t="s">
        <v>30</v>
      </c>
      <c r="J22" s="23">
        <v>100</v>
      </c>
      <c r="K22" s="78"/>
      <c r="L22" s="564"/>
      <c r="M22" s="23" t="s">
        <v>31</v>
      </c>
      <c r="N22" s="23"/>
      <c r="O22" s="23"/>
      <c r="P22" s="23"/>
      <c r="Q22" s="23"/>
      <c r="R22" s="23"/>
      <c r="S22" s="23"/>
      <c r="T22" s="23"/>
      <c r="U22" s="25"/>
      <c r="V22" s="649">
        <f t="shared" ref="V22:V98" si="0">SUM(N22:T22)</f>
        <v>0</v>
      </c>
      <c r="W22" s="23" t="s">
        <v>32</v>
      </c>
      <c r="X22" s="23"/>
      <c r="Y22" s="23"/>
      <c r="Z22" s="18">
        <f t="shared" ref="Z22:Z98" si="1">+V22</f>
        <v>0</v>
      </c>
      <c r="AA22" s="78"/>
      <c r="AB22" s="141"/>
      <c r="AC22" s="28"/>
      <c r="AD22" s="798"/>
      <c r="AE22" s="798"/>
      <c r="AF22" s="798"/>
      <c r="AG22" s="798"/>
      <c r="AH22" s="798"/>
      <c r="AI22" s="798"/>
      <c r="AJ22" s="231"/>
      <c r="AK22" s="18"/>
      <c r="AL22" s="18"/>
      <c r="AM22" s="18"/>
      <c r="AN22" s="18"/>
      <c r="AO22" s="18"/>
      <c r="AP22" s="18"/>
      <c r="AQ22" s="18"/>
      <c r="AR22" s="227"/>
      <c r="AS22" s="227"/>
      <c r="AT22" s="227"/>
      <c r="AU22" s="232">
        <f>SUM(AD22:AT22)</f>
        <v>0</v>
      </c>
      <c r="AV22" s="227"/>
      <c r="AW22" s="228"/>
    </row>
    <row r="23" spans="1:49" ht="26.4" x14ac:dyDescent="0.3">
      <c r="A23" s="18">
        <v>4</v>
      </c>
      <c r="B23" s="18">
        <f t="shared" ref="B23:B87" si="2">+B22+1</f>
        <v>3</v>
      </c>
      <c r="C23" s="656">
        <v>2</v>
      </c>
      <c r="D23" s="657" t="s">
        <v>33</v>
      </c>
      <c r="E23" s="658">
        <v>2</v>
      </c>
      <c r="F23" s="658">
        <v>0</v>
      </c>
      <c r="G23" s="659"/>
      <c r="H23" s="660"/>
      <c r="I23" s="661"/>
      <c r="J23" s="655"/>
      <c r="K23" s="655">
        <f>+J24</f>
        <v>40</v>
      </c>
      <c r="L23" s="658">
        <f>+K23</f>
        <v>40</v>
      </c>
      <c r="M23" s="655"/>
      <c r="N23" s="655"/>
      <c r="O23" s="655"/>
      <c r="P23" s="655"/>
      <c r="Q23" s="23"/>
      <c r="R23" s="655"/>
      <c r="S23" s="655"/>
      <c r="T23" s="655"/>
      <c r="U23" s="97"/>
      <c r="V23" s="649">
        <f t="shared" si="0"/>
        <v>0</v>
      </c>
      <c r="W23" s="655"/>
      <c r="X23" s="655"/>
      <c r="Y23" s="655"/>
      <c r="Z23" s="18">
        <f t="shared" si="1"/>
        <v>0</v>
      </c>
      <c r="AA23" s="23">
        <f>+Z24</f>
        <v>0</v>
      </c>
      <c r="AB23" s="16">
        <v>4</v>
      </c>
      <c r="AC23" s="28">
        <f t="shared" ref="AC23:AC98" si="3">+K23</f>
        <v>40</v>
      </c>
      <c r="AD23" s="798"/>
      <c r="AE23" s="798"/>
      <c r="AF23" s="798"/>
      <c r="AG23" s="798"/>
      <c r="AH23" s="798"/>
      <c r="AI23" s="798"/>
      <c r="AJ23" s="231"/>
      <c r="AK23" s="18"/>
      <c r="AL23" s="18"/>
      <c r="AM23" s="18"/>
      <c r="AN23" s="18"/>
      <c r="AO23" s="18"/>
      <c r="AP23" s="18"/>
      <c r="AQ23" s="18"/>
      <c r="AR23" s="227"/>
      <c r="AS23" s="227"/>
      <c r="AT23" s="227"/>
      <c r="AU23" s="232"/>
      <c r="AV23" s="227">
        <f>SUM(AU24)</f>
        <v>0</v>
      </c>
      <c r="AW23" s="228">
        <f>+AV23+AB23</f>
        <v>4</v>
      </c>
    </row>
    <row r="24" spans="1:49" ht="13.2" x14ac:dyDescent="0.25">
      <c r="A24" s="18">
        <v>5</v>
      </c>
      <c r="B24" s="18">
        <f t="shared" si="2"/>
        <v>4</v>
      </c>
      <c r="C24" s="17"/>
      <c r="D24" s="169"/>
      <c r="E24" s="43">
        <v>2</v>
      </c>
      <c r="F24" s="43">
        <v>1</v>
      </c>
      <c r="G24" s="80">
        <v>1002</v>
      </c>
      <c r="H24" s="81">
        <v>-101</v>
      </c>
      <c r="I24" s="55" t="s">
        <v>34</v>
      </c>
      <c r="J24" s="23">
        <v>40</v>
      </c>
      <c r="K24" s="78"/>
      <c r="L24" s="564"/>
      <c r="M24" s="23" t="s">
        <v>31</v>
      </c>
      <c r="N24" s="23"/>
      <c r="O24" s="23"/>
      <c r="P24" s="23"/>
      <c r="Q24" s="23"/>
      <c r="R24" s="23"/>
      <c r="S24" s="23"/>
      <c r="T24" s="23"/>
      <c r="U24" s="25"/>
      <c r="V24" s="649">
        <f t="shared" si="0"/>
        <v>0</v>
      </c>
      <c r="W24" s="23" t="s">
        <v>35</v>
      </c>
      <c r="X24" s="23"/>
      <c r="Y24" s="23"/>
      <c r="Z24" s="18">
        <f t="shared" si="1"/>
        <v>0</v>
      </c>
      <c r="AA24" s="78"/>
      <c r="AB24" s="141"/>
      <c r="AC24" s="28"/>
      <c r="AD24" s="798"/>
      <c r="AE24" s="798"/>
      <c r="AF24" s="798"/>
      <c r="AG24" s="798"/>
      <c r="AH24" s="798"/>
      <c r="AI24" s="798"/>
      <c r="AJ24" s="231"/>
      <c r="AK24" s="18"/>
      <c r="AL24" s="18"/>
      <c r="AM24" s="18"/>
      <c r="AN24" s="18"/>
      <c r="AO24" s="18"/>
      <c r="AP24" s="18"/>
      <c r="AQ24" s="18"/>
      <c r="AR24" s="227"/>
      <c r="AS24" s="227"/>
      <c r="AT24" s="227"/>
      <c r="AU24" s="232">
        <f>SUM(AD24:AT24)</f>
        <v>0</v>
      </c>
      <c r="AV24" s="227"/>
      <c r="AW24" s="228"/>
    </row>
    <row r="25" spans="1:49" x14ac:dyDescent="0.3">
      <c r="A25" s="18"/>
      <c r="B25" s="18"/>
      <c r="C25" s="21"/>
      <c r="D25" s="169"/>
      <c r="E25" s="43"/>
      <c r="F25" s="43"/>
      <c r="G25" s="80"/>
      <c r="H25" s="91"/>
      <c r="I25" s="55"/>
      <c r="J25" s="23"/>
      <c r="K25" s="18"/>
      <c r="L25" s="18"/>
      <c r="M25" s="18"/>
      <c r="N25" s="18"/>
      <c r="O25" s="18"/>
      <c r="P25" s="18"/>
      <c r="Q25" s="18"/>
      <c r="R25" s="18"/>
      <c r="S25" s="18"/>
      <c r="T25" s="17"/>
      <c r="U25" s="17"/>
      <c r="V25" s="17"/>
      <c r="W25" s="17"/>
      <c r="X25" s="18"/>
      <c r="Y25" s="18"/>
      <c r="Z25" s="17"/>
      <c r="AA25" s="17"/>
      <c r="AB25" s="35"/>
      <c r="AC25" s="17"/>
      <c r="AD25" s="798"/>
      <c r="AE25" s="798"/>
      <c r="AF25" s="798"/>
      <c r="AG25" s="798"/>
      <c r="AH25" s="798"/>
      <c r="AI25" s="798"/>
      <c r="AJ25" s="231"/>
      <c r="AK25" s="18"/>
      <c r="AL25" s="18"/>
      <c r="AM25" s="18"/>
      <c r="AN25" s="18"/>
      <c r="AO25" s="18"/>
      <c r="AP25" s="18"/>
      <c r="AQ25" s="18"/>
      <c r="AR25" s="227"/>
      <c r="AS25" s="227"/>
      <c r="AT25" s="227"/>
      <c r="AU25" s="231"/>
      <c r="AV25" s="18"/>
      <c r="AW25" s="17"/>
    </row>
    <row r="26" spans="1:49" x14ac:dyDescent="0.3">
      <c r="A26" s="18">
        <v>8</v>
      </c>
      <c r="B26" s="18">
        <f>+B24+1</f>
        <v>5</v>
      </c>
      <c r="C26" s="656">
        <v>3</v>
      </c>
      <c r="D26" s="662" t="s">
        <v>36</v>
      </c>
      <c r="E26" s="658">
        <v>3</v>
      </c>
      <c r="F26" s="658">
        <v>0</v>
      </c>
      <c r="G26" s="752"/>
      <c r="H26" s="753"/>
      <c r="I26" s="754"/>
      <c r="J26" s="276"/>
      <c r="K26" s="658">
        <f>SUM(J27:J28)</f>
        <v>130</v>
      </c>
      <c r="L26" s="755"/>
      <c r="M26" s="755"/>
      <c r="N26" s="755"/>
      <c r="O26" s="755"/>
      <c r="P26" s="755"/>
      <c r="Q26" s="755"/>
      <c r="R26" s="755"/>
      <c r="S26" s="755"/>
      <c r="T26" s="756"/>
      <c r="U26" s="756"/>
      <c r="V26" s="756"/>
      <c r="W26" s="17"/>
      <c r="X26" s="18"/>
      <c r="Y26" s="18"/>
      <c r="Z26" s="17"/>
      <c r="AA26" s="17"/>
      <c r="AB26" s="16">
        <v>38</v>
      </c>
      <c r="AC26" s="17"/>
      <c r="AD26" s="798"/>
      <c r="AE26" s="798"/>
      <c r="AF26" s="798"/>
      <c r="AG26" s="798"/>
      <c r="AH26" s="798"/>
      <c r="AI26" s="798"/>
      <c r="AJ26" s="231"/>
      <c r="AK26" s="18"/>
      <c r="AL26" s="18"/>
      <c r="AM26" s="18"/>
      <c r="AN26" s="18"/>
      <c r="AO26" s="18"/>
      <c r="AP26" s="18"/>
      <c r="AQ26" s="18"/>
      <c r="AR26" s="227"/>
      <c r="AS26" s="227"/>
      <c r="AT26" s="227"/>
      <c r="AU26" s="231"/>
      <c r="AV26" s="18">
        <f>SUM(AU27:AU28)</f>
        <v>0</v>
      </c>
      <c r="AW26" s="228">
        <f>+AV26+AB26</f>
        <v>38</v>
      </c>
    </row>
    <row r="27" spans="1:49" ht="13.2" x14ac:dyDescent="0.25">
      <c r="B27" s="18">
        <f>+B26+1</f>
        <v>6</v>
      </c>
      <c r="C27" s="17"/>
      <c r="D27" s="169"/>
      <c r="E27" s="43">
        <v>3</v>
      </c>
      <c r="F27" s="43">
        <v>1</v>
      </c>
      <c r="G27" s="80">
        <v>1003</v>
      </c>
      <c r="H27" s="81">
        <v>-100</v>
      </c>
      <c r="I27" s="55" t="s">
        <v>37</v>
      </c>
      <c r="J27" s="23">
        <v>100</v>
      </c>
      <c r="L27" s="153">
        <f>+K26</f>
        <v>130</v>
      </c>
      <c r="M27" s="97"/>
      <c r="N27" s="97"/>
      <c r="O27" s="97"/>
      <c r="P27" s="97"/>
      <c r="Q27" s="25"/>
      <c r="R27" s="97"/>
      <c r="S27" s="97"/>
      <c r="T27" s="97"/>
      <c r="U27" s="97"/>
      <c r="V27" s="649">
        <f>SUM(N27:T27)</f>
        <v>0</v>
      </c>
      <c r="W27" s="97"/>
      <c r="X27" s="97"/>
      <c r="Y27" s="97"/>
      <c r="Z27" s="20">
        <f>+V27</f>
        <v>0</v>
      </c>
      <c r="AA27" s="25">
        <f>+Z28</f>
        <v>0</v>
      </c>
      <c r="AB27" s="251"/>
      <c r="AC27" s="28">
        <f>+K26</f>
        <v>130</v>
      </c>
      <c r="AD27" s="798"/>
      <c r="AE27" s="798"/>
      <c r="AF27" s="798"/>
      <c r="AG27" s="798"/>
      <c r="AH27" s="798"/>
      <c r="AI27" s="798"/>
      <c r="AJ27" s="231"/>
      <c r="AK27" s="18"/>
      <c r="AL27" s="18"/>
      <c r="AM27" s="18"/>
      <c r="AN27" s="18"/>
      <c r="AO27" s="18"/>
      <c r="AP27" s="18"/>
      <c r="AQ27" s="18"/>
      <c r="AR27" s="227"/>
      <c r="AS27" s="227"/>
      <c r="AT27" s="227"/>
      <c r="AU27" s="231">
        <f>SUM(AD27:AT27)</f>
        <v>0</v>
      </c>
      <c r="AV27" s="18"/>
      <c r="AW27" s="17"/>
    </row>
    <row r="28" spans="1:49" ht="13.2" x14ac:dyDescent="0.25">
      <c r="A28" s="18"/>
      <c r="B28" s="18">
        <f>+B27+1</f>
        <v>7</v>
      </c>
      <c r="C28" s="17"/>
      <c r="D28" s="169"/>
      <c r="E28" s="43">
        <v>3</v>
      </c>
      <c r="F28" s="43">
        <v>2</v>
      </c>
      <c r="G28" s="80"/>
      <c r="H28" s="81"/>
      <c r="I28" s="55" t="s">
        <v>1750</v>
      </c>
      <c r="J28" s="23">
        <v>30</v>
      </c>
      <c r="K28" s="78"/>
      <c r="L28" s="564"/>
      <c r="M28" s="23"/>
      <c r="N28" s="23"/>
      <c r="O28" s="23"/>
      <c r="P28" s="23"/>
      <c r="Q28" s="23"/>
      <c r="R28" s="23"/>
      <c r="S28" s="23"/>
      <c r="T28" s="23"/>
      <c r="U28" s="25"/>
      <c r="V28" s="649"/>
      <c r="W28" s="23"/>
      <c r="X28" s="47"/>
      <c r="Y28" s="23"/>
      <c r="Z28" s="18"/>
      <c r="AA28" s="78"/>
      <c r="AB28" s="141"/>
      <c r="AC28" s="28"/>
      <c r="AD28" s="798"/>
      <c r="AE28" s="798"/>
      <c r="AF28" s="798"/>
      <c r="AG28" s="798"/>
      <c r="AH28" s="798"/>
      <c r="AI28" s="798"/>
      <c r="AJ28" s="231"/>
      <c r="AK28" s="18"/>
      <c r="AL28" s="18"/>
      <c r="AM28" s="18"/>
      <c r="AN28" s="18"/>
      <c r="AO28" s="18"/>
      <c r="AP28" s="18"/>
      <c r="AQ28" s="18"/>
      <c r="AR28" s="227"/>
      <c r="AS28" s="227"/>
      <c r="AT28" s="227"/>
      <c r="AU28" s="232">
        <f>SUM(AD28:AT28)</f>
        <v>0</v>
      </c>
      <c r="AV28" s="227"/>
      <c r="AW28" s="228"/>
    </row>
    <row r="29" spans="1:49" x14ac:dyDescent="0.3">
      <c r="A29" s="18">
        <v>10</v>
      </c>
      <c r="B29" s="18">
        <f>+B28+1</f>
        <v>8</v>
      </c>
      <c r="C29" s="656">
        <v>4</v>
      </c>
      <c r="D29" s="662" t="s">
        <v>38</v>
      </c>
      <c r="E29" s="658">
        <v>4</v>
      </c>
      <c r="F29" s="658">
        <v>0</v>
      </c>
      <c r="G29" s="659"/>
      <c r="H29" s="664"/>
      <c r="I29" s="661"/>
      <c r="J29" s="655"/>
      <c r="K29" s="658">
        <f>SUM(J30:J45)</f>
        <v>330</v>
      </c>
      <c r="L29" s="658">
        <f>+K29</f>
        <v>330</v>
      </c>
      <c r="M29" s="655"/>
      <c r="N29" s="655"/>
      <c r="O29" s="655"/>
      <c r="P29" s="655"/>
      <c r="Q29" s="23"/>
      <c r="R29" s="655"/>
      <c r="S29" s="655"/>
      <c r="T29" s="655"/>
      <c r="U29" s="97"/>
      <c r="V29" s="649">
        <f t="shared" si="0"/>
        <v>0</v>
      </c>
      <c r="W29" s="655"/>
      <c r="X29" s="655"/>
      <c r="Y29" s="655"/>
      <c r="Z29" s="18">
        <f t="shared" si="1"/>
        <v>0</v>
      </c>
      <c r="AA29" s="43">
        <f>SUM(Z30:Z45)</f>
        <v>0</v>
      </c>
      <c r="AB29" s="16">
        <v>34</v>
      </c>
      <c r="AC29" s="28">
        <f t="shared" si="3"/>
        <v>330</v>
      </c>
      <c r="AD29" s="798"/>
      <c r="AE29" s="798"/>
      <c r="AF29" s="798"/>
      <c r="AG29" s="798"/>
      <c r="AH29" s="798"/>
      <c r="AI29" s="798"/>
      <c r="AJ29" s="231"/>
      <c r="AK29" s="18"/>
      <c r="AL29" s="18"/>
      <c r="AM29" s="18"/>
      <c r="AN29" s="18"/>
      <c r="AO29" s="18"/>
      <c r="AP29" s="18"/>
      <c r="AQ29" s="18"/>
      <c r="AR29" s="227"/>
      <c r="AS29" s="227"/>
      <c r="AT29" s="227"/>
      <c r="AU29" s="232"/>
      <c r="AV29" s="227">
        <f>SUM(AU30:AU45)</f>
        <v>204</v>
      </c>
      <c r="AW29" s="228">
        <f>+AV29+AB29</f>
        <v>238</v>
      </c>
    </row>
    <row r="30" spans="1:49" ht="31.5" customHeight="1" x14ac:dyDescent="0.3">
      <c r="A30" s="18">
        <v>11</v>
      </c>
      <c r="B30" s="18">
        <f t="shared" si="2"/>
        <v>9</v>
      </c>
      <c r="C30" s="21"/>
      <c r="D30" s="169"/>
      <c r="E30" s="43">
        <v>4</v>
      </c>
      <c r="F30" s="43">
        <v>1</v>
      </c>
      <c r="G30" s="80">
        <v>1004</v>
      </c>
      <c r="H30" s="81">
        <v>-100</v>
      </c>
      <c r="I30" s="55" t="s">
        <v>1209</v>
      </c>
      <c r="J30" s="23">
        <v>30</v>
      </c>
      <c r="K30" s="23"/>
      <c r="L30" s="564"/>
      <c r="M30" s="23"/>
      <c r="N30" s="23"/>
      <c r="O30" s="23"/>
      <c r="P30" s="23"/>
      <c r="Q30" s="23"/>
      <c r="R30" s="23"/>
      <c r="S30" s="23"/>
      <c r="T30" s="23"/>
      <c r="U30" s="25"/>
      <c r="V30" s="649">
        <f t="shared" si="0"/>
        <v>0</v>
      </c>
      <c r="W30" s="23" t="s">
        <v>39</v>
      </c>
      <c r="X30" s="23"/>
      <c r="Y30" s="23"/>
      <c r="Z30" s="18">
        <f t="shared" si="1"/>
        <v>0</v>
      </c>
      <c r="AA30" s="23"/>
      <c r="AB30" s="141"/>
      <c r="AC30" s="28">
        <f t="shared" si="3"/>
        <v>0</v>
      </c>
      <c r="AD30" s="798"/>
      <c r="AE30" s="798"/>
      <c r="AF30" s="798"/>
      <c r="AG30" s="798">
        <v>28</v>
      </c>
      <c r="AH30" s="798"/>
      <c r="AI30" s="798"/>
      <c r="AJ30" s="231"/>
      <c r="AK30" s="18"/>
      <c r="AL30" s="18"/>
      <c r="AM30" s="18"/>
      <c r="AN30" s="18"/>
      <c r="AO30" s="18"/>
      <c r="AP30" s="18"/>
      <c r="AQ30" s="18"/>
      <c r="AR30" s="227"/>
      <c r="AS30" s="227"/>
      <c r="AT30" s="227"/>
      <c r="AU30" s="232">
        <f t="shared" ref="AU30:AU43" si="4">SUM(AD30:AT30)</f>
        <v>28</v>
      </c>
      <c r="AV30" s="227"/>
      <c r="AW30" s="228"/>
    </row>
    <row r="31" spans="1:49" x14ac:dyDescent="0.3">
      <c r="A31" s="18">
        <v>12</v>
      </c>
      <c r="B31" s="18">
        <f t="shared" si="2"/>
        <v>10</v>
      </c>
      <c r="C31" s="21"/>
      <c r="D31" s="169"/>
      <c r="E31" s="43">
        <v>4</v>
      </c>
      <c r="F31" s="43">
        <v>2</v>
      </c>
      <c r="G31" s="80">
        <v>1004</v>
      </c>
      <c r="H31" s="81">
        <v>-101</v>
      </c>
      <c r="I31" s="55" t="s">
        <v>1204</v>
      </c>
      <c r="J31" s="23">
        <v>30</v>
      </c>
      <c r="K31" s="43"/>
      <c r="L31" s="565"/>
      <c r="M31" s="23"/>
      <c r="N31" s="23"/>
      <c r="O31" s="23"/>
      <c r="P31" s="23"/>
      <c r="Q31" s="23"/>
      <c r="R31" s="23"/>
      <c r="S31" s="23"/>
      <c r="T31" s="23"/>
      <c r="U31" s="25"/>
      <c r="V31" s="649">
        <f t="shared" si="0"/>
        <v>0</v>
      </c>
      <c r="W31" s="23" t="s">
        <v>39</v>
      </c>
      <c r="X31" s="23"/>
      <c r="Y31" s="23"/>
      <c r="Z31" s="18">
        <f t="shared" si="1"/>
        <v>0</v>
      </c>
      <c r="AA31" s="43"/>
      <c r="AB31" s="141"/>
      <c r="AC31" s="28">
        <f t="shared" si="3"/>
        <v>0</v>
      </c>
      <c r="AD31" s="798"/>
      <c r="AE31" s="798"/>
      <c r="AF31" s="798"/>
      <c r="AG31" s="798"/>
      <c r="AH31" s="798"/>
      <c r="AI31" s="798">
        <v>37</v>
      </c>
      <c r="AJ31" s="231"/>
      <c r="AK31" s="18"/>
      <c r="AL31" s="18"/>
      <c r="AM31" s="18"/>
      <c r="AN31" s="18"/>
      <c r="AO31" s="18"/>
      <c r="AP31" s="18"/>
      <c r="AQ31" s="18"/>
      <c r="AR31" s="227"/>
      <c r="AS31" s="227"/>
      <c r="AT31" s="227"/>
      <c r="AU31" s="232">
        <f t="shared" si="4"/>
        <v>37</v>
      </c>
      <c r="AV31" s="227"/>
      <c r="AW31" s="228"/>
    </row>
    <row r="32" spans="1:49" ht="27" x14ac:dyDescent="0.3">
      <c r="A32" s="18">
        <v>13</v>
      </c>
      <c r="B32" s="18">
        <f t="shared" si="2"/>
        <v>11</v>
      </c>
      <c r="C32" s="21"/>
      <c r="D32" s="169"/>
      <c r="E32" s="43">
        <v>4</v>
      </c>
      <c r="F32" s="43">
        <v>3</v>
      </c>
      <c r="G32" s="80">
        <v>1004</v>
      </c>
      <c r="H32" s="81">
        <v>-102</v>
      </c>
      <c r="I32" s="55" t="s">
        <v>1211</v>
      </c>
      <c r="J32" s="23">
        <v>30</v>
      </c>
      <c r="K32" s="43"/>
      <c r="L32" s="565"/>
      <c r="M32" s="23"/>
      <c r="N32" s="23"/>
      <c r="O32" s="23"/>
      <c r="P32" s="23"/>
      <c r="Q32" s="23"/>
      <c r="R32" s="23"/>
      <c r="S32" s="23"/>
      <c r="T32" s="23"/>
      <c r="U32" s="25"/>
      <c r="V32" s="649">
        <f t="shared" si="0"/>
        <v>0</v>
      </c>
      <c r="W32" s="23" t="s">
        <v>39</v>
      </c>
      <c r="X32" s="23"/>
      <c r="Y32" s="23"/>
      <c r="Z32" s="18">
        <f t="shared" si="1"/>
        <v>0</v>
      </c>
      <c r="AA32" s="43"/>
      <c r="AB32" s="141"/>
      <c r="AC32" s="28">
        <f t="shared" si="3"/>
        <v>0</v>
      </c>
      <c r="AD32" s="798"/>
      <c r="AE32" s="798"/>
      <c r="AF32" s="798"/>
      <c r="AG32" s="798"/>
      <c r="AH32" s="798">
        <v>33</v>
      </c>
      <c r="AI32" s="798"/>
      <c r="AJ32" s="231"/>
      <c r="AK32" s="18"/>
      <c r="AL32" s="18"/>
      <c r="AM32" s="18"/>
      <c r="AN32" s="18"/>
      <c r="AO32" s="18"/>
      <c r="AP32" s="18"/>
      <c r="AQ32" s="18"/>
      <c r="AR32" s="227"/>
      <c r="AS32" s="227"/>
      <c r="AT32" s="227"/>
      <c r="AU32" s="232">
        <f t="shared" si="4"/>
        <v>33</v>
      </c>
      <c r="AV32" s="227"/>
      <c r="AW32" s="228"/>
    </row>
    <row r="33" spans="1:49" ht="27" x14ac:dyDescent="0.3">
      <c r="A33" s="18">
        <v>14</v>
      </c>
      <c r="B33" s="18">
        <f t="shared" si="2"/>
        <v>12</v>
      </c>
      <c r="C33" s="21"/>
      <c r="D33" s="169"/>
      <c r="E33" s="43">
        <v>4</v>
      </c>
      <c r="F33" s="43">
        <v>4</v>
      </c>
      <c r="G33" s="80">
        <v>1004</v>
      </c>
      <c r="H33" s="81">
        <v>-103</v>
      </c>
      <c r="I33" s="55" t="s">
        <v>1210</v>
      </c>
      <c r="J33" s="23">
        <v>30</v>
      </c>
      <c r="K33" s="43"/>
      <c r="L33" s="565"/>
      <c r="M33" s="23"/>
      <c r="N33" s="23"/>
      <c r="O33" s="23"/>
      <c r="P33" s="23"/>
      <c r="Q33" s="23"/>
      <c r="R33" s="23"/>
      <c r="S33" s="23"/>
      <c r="T33" s="23"/>
      <c r="U33" s="25"/>
      <c r="V33" s="649">
        <f t="shared" si="0"/>
        <v>0</v>
      </c>
      <c r="W33" s="23" t="s">
        <v>39</v>
      </c>
      <c r="X33" s="23"/>
      <c r="Y33" s="23"/>
      <c r="Z33" s="18">
        <f t="shared" si="1"/>
        <v>0</v>
      </c>
      <c r="AA33" s="43"/>
      <c r="AB33" s="141"/>
      <c r="AC33" s="28">
        <f t="shared" si="3"/>
        <v>0</v>
      </c>
      <c r="AD33" s="798">
        <v>31</v>
      </c>
      <c r="AE33" s="798"/>
      <c r="AF33" s="798"/>
      <c r="AG33" s="798"/>
      <c r="AH33" s="798"/>
      <c r="AI33" s="798"/>
      <c r="AJ33" s="231"/>
      <c r="AK33" s="18"/>
      <c r="AL33" s="18"/>
      <c r="AM33" s="18"/>
      <c r="AN33" s="18"/>
      <c r="AO33" s="18"/>
      <c r="AP33" s="18"/>
      <c r="AQ33" s="18"/>
      <c r="AR33" s="227"/>
      <c r="AS33" s="227"/>
      <c r="AT33" s="227"/>
      <c r="AU33" s="232">
        <f t="shared" si="4"/>
        <v>31</v>
      </c>
      <c r="AV33" s="227"/>
      <c r="AW33" s="228"/>
    </row>
    <row r="34" spans="1:49" ht="27" x14ac:dyDescent="0.3">
      <c r="A34" s="18">
        <v>15</v>
      </c>
      <c r="B34" s="18">
        <f t="shared" si="2"/>
        <v>13</v>
      </c>
      <c r="C34" s="21"/>
      <c r="D34" s="169"/>
      <c r="E34" s="43">
        <v>4</v>
      </c>
      <c r="F34" s="43">
        <v>5</v>
      </c>
      <c r="G34" s="80">
        <v>1004</v>
      </c>
      <c r="H34" s="81">
        <v>-104</v>
      </c>
      <c r="I34" s="55" t="s">
        <v>253</v>
      </c>
      <c r="J34" s="23">
        <v>20</v>
      </c>
      <c r="K34" s="23"/>
      <c r="L34" s="167"/>
      <c r="M34" s="23"/>
      <c r="N34" s="23"/>
      <c r="O34" s="23"/>
      <c r="P34" s="23"/>
      <c r="Q34" s="23"/>
      <c r="R34" s="23"/>
      <c r="S34" s="23"/>
      <c r="T34" s="23"/>
      <c r="U34" s="25"/>
      <c r="V34" s="649">
        <f t="shared" si="0"/>
        <v>0</v>
      </c>
      <c r="W34" s="23" t="s">
        <v>39</v>
      </c>
      <c r="X34" s="23"/>
      <c r="Y34" s="23"/>
      <c r="Z34" s="18">
        <f t="shared" si="1"/>
        <v>0</v>
      </c>
      <c r="AA34" s="23"/>
      <c r="AB34" s="141"/>
      <c r="AC34" s="28">
        <f t="shared" si="3"/>
        <v>0</v>
      </c>
      <c r="AD34" s="798"/>
      <c r="AE34" s="798"/>
      <c r="AF34" s="798"/>
      <c r="AG34" s="798"/>
      <c r="AH34" s="798"/>
      <c r="AI34" s="798"/>
      <c r="AJ34" s="231"/>
      <c r="AK34" s="18"/>
      <c r="AL34" s="18"/>
      <c r="AM34" s="18"/>
      <c r="AN34" s="18"/>
      <c r="AO34" s="18"/>
      <c r="AP34" s="18"/>
      <c r="AQ34" s="18"/>
      <c r="AR34" s="227"/>
      <c r="AS34" s="227"/>
      <c r="AT34" s="227"/>
      <c r="AU34" s="232">
        <f t="shared" si="4"/>
        <v>0</v>
      </c>
      <c r="AV34" s="227"/>
      <c r="AW34" s="228"/>
    </row>
    <row r="35" spans="1:49" ht="27" x14ac:dyDescent="0.3">
      <c r="A35" s="18">
        <v>16</v>
      </c>
      <c r="B35" s="18">
        <f t="shared" si="2"/>
        <v>14</v>
      </c>
      <c r="C35" s="21"/>
      <c r="D35" s="169"/>
      <c r="E35" s="43">
        <v>4</v>
      </c>
      <c r="F35" s="43">
        <v>6</v>
      </c>
      <c r="G35" s="80">
        <v>1004</v>
      </c>
      <c r="H35" s="81">
        <v>-105</v>
      </c>
      <c r="I35" s="55" t="s">
        <v>254</v>
      </c>
      <c r="J35" s="23">
        <v>20</v>
      </c>
      <c r="K35" s="43"/>
      <c r="L35" s="565"/>
      <c r="M35" s="23"/>
      <c r="N35" s="23"/>
      <c r="O35" s="23"/>
      <c r="P35" s="23"/>
      <c r="Q35" s="23"/>
      <c r="R35" s="23"/>
      <c r="S35" s="23"/>
      <c r="T35" s="23"/>
      <c r="U35" s="25"/>
      <c r="V35" s="649">
        <f t="shared" si="0"/>
        <v>0</v>
      </c>
      <c r="W35" s="23" t="s">
        <v>39</v>
      </c>
      <c r="X35" s="23"/>
      <c r="Y35" s="23"/>
      <c r="Z35" s="18">
        <f t="shared" si="1"/>
        <v>0</v>
      </c>
      <c r="AA35" s="43"/>
      <c r="AB35" s="141"/>
      <c r="AC35" s="28">
        <f t="shared" si="3"/>
        <v>0</v>
      </c>
      <c r="AD35" s="798"/>
      <c r="AE35" s="798"/>
      <c r="AF35" s="798"/>
      <c r="AG35" s="798"/>
      <c r="AH35" s="798"/>
      <c r="AI35" s="798"/>
      <c r="AJ35" s="231"/>
      <c r="AK35" s="18"/>
      <c r="AL35" s="18"/>
      <c r="AM35" s="18"/>
      <c r="AN35" s="18"/>
      <c r="AO35" s="18"/>
      <c r="AP35" s="18"/>
      <c r="AQ35" s="18"/>
      <c r="AR35" s="227"/>
      <c r="AS35" s="227"/>
      <c r="AT35" s="227"/>
      <c r="AU35" s="232">
        <f t="shared" si="4"/>
        <v>0</v>
      </c>
      <c r="AV35" s="227"/>
      <c r="AW35" s="228"/>
    </row>
    <row r="36" spans="1:49" ht="27" x14ac:dyDescent="0.3">
      <c r="A36" s="18">
        <v>17</v>
      </c>
      <c r="B36" s="18">
        <f t="shared" si="2"/>
        <v>15</v>
      </c>
      <c r="C36" s="21"/>
      <c r="D36" s="169"/>
      <c r="E36" s="43">
        <v>4</v>
      </c>
      <c r="F36" s="43">
        <v>7</v>
      </c>
      <c r="G36" s="80">
        <v>1004</v>
      </c>
      <c r="H36" s="81">
        <v>-106</v>
      </c>
      <c r="I36" s="55" t="s">
        <v>255</v>
      </c>
      <c r="J36" s="23"/>
      <c r="K36" s="43"/>
      <c r="L36" s="565"/>
      <c r="M36" s="23"/>
      <c r="N36" s="23"/>
      <c r="O36" s="23"/>
      <c r="P36" s="23"/>
      <c r="Q36" s="23"/>
      <c r="R36" s="23"/>
      <c r="S36" s="23"/>
      <c r="T36" s="23"/>
      <c r="U36" s="25"/>
      <c r="V36" s="649">
        <f t="shared" si="0"/>
        <v>0</v>
      </c>
      <c r="W36" s="23" t="s">
        <v>39</v>
      </c>
      <c r="X36" s="23"/>
      <c r="Y36" s="23"/>
      <c r="Z36" s="18">
        <f t="shared" si="1"/>
        <v>0</v>
      </c>
      <c r="AA36" s="43"/>
      <c r="AB36" s="141"/>
      <c r="AC36" s="28">
        <f t="shared" si="3"/>
        <v>0</v>
      </c>
      <c r="AD36" s="798"/>
      <c r="AE36" s="798"/>
      <c r="AF36" s="798"/>
      <c r="AG36" s="798"/>
      <c r="AH36" s="798"/>
      <c r="AI36" s="798"/>
      <c r="AJ36" s="231"/>
      <c r="AK36" s="18"/>
      <c r="AL36" s="18"/>
      <c r="AM36" s="18"/>
      <c r="AN36" s="18"/>
      <c r="AO36" s="18"/>
      <c r="AP36" s="18"/>
      <c r="AQ36" s="18"/>
      <c r="AR36" s="227"/>
      <c r="AS36" s="227"/>
      <c r="AT36" s="227"/>
      <c r="AU36" s="232">
        <f t="shared" si="4"/>
        <v>0</v>
      </c>
      <c r="AV36" s="227"/>
      <c r="AW36" s="228"/>
    </row>
    <row r="37" spans="1:49" x14ac:dyDescent="0.3">
      <c r="A37" s="18">
        <v>18</v>
      </c>
      <c r="B37" s="18">
        <f t="shared" si="2"/>
        <v>16</v>
      </c>
      <c r="C37" s="21"/>
      <c r="D37" s="169"/>
      <c r="E37" s="43">
        <v>4</v>
      </c>
      <c r="F37" s="43">
        <v>8</v>
      </c>
      <c r="G37" s="80">
        <v>1004</v>
      </c>
      <c r="H37" s="86" t="s">
        <v>40</v>
      </c>
      <c r="I37" s="55" t="s">
        <v>256</v>
      </c>
      <c r="J37" s="23"/>
      <c r="K37" s="43"/>
      <c r="L37" s="565"/>
      <c r="M37" s="23"/>
      <c r="N37" s="23"/>
      <c r="O37" s="23"/>
      <c r="P37" s="23"/>
      <c r="Q37" s="23"/>
      <c r="R37" s="23"/>
      <c r="S37" s="23"/>
      <c r="T37" s="23"/>
      <c r="U37" s="25"/>
      <c r="V37" s="649">
        <f t="shared" si="0"/>
        <v>0</v>
      </c>
      <c r="W37" s="23" t="s">
        <v>39</v>
      </c>
      <c r="X37" s="23"/>
      <c r="Y37" s="23"/>
      <c r="Z37" s="18">
        <f t="shared" si="1"/>
        <v>0</v>
      </c>
      <c r="AA37" s="43"/>
      <c r="AB37" s="141"/>
      <c r="AC37" s="28">
        <f t="shared" si="3"/>
        <v>0</v>
      </c>
      <c r="AD37" s="798"/>
      <c r="AE37" s="798"/>
      <c r="AF37" s="798"/>
      <c r="AG37" s="798"/>
      <c r="AH37" s="798"/>
      <c r="AI37" s="798"/>
      <c r="AJ37" s="231"/>
      <c r="AK37" s="18"/>
      <c r="AL37" s="18"/>
      <c r="AM37" s="18"/>
      <c r="AN37" s="18"/>
      <c r="AO37" s="18"/>
      <c r="AP37" s="18"/>
      <c r="AQ37" s="18"/>
      <c r="AR37" s="227"/>
      <c r="AS37" s="227"/>
      <c r="AT37" s="227"/>
      <c r="AU37" s="232">
        <f t="shared" si="4"/>
        <v>0</v>
      </c>
      <c r="AV37" s="227"/>
      <c r="AW37" s="228"/>
    </row>
    <row r="38" spans="1:49" ht="27" x14ac:dyDescent="0.3">
      <c r="A38" s="18">
        <v>34</v>
      </c>
      <c r="B38" s="18">
        <f t="shared" si="2"/>
        <v>17</v>
      </c>
      <c r="C38" s="21"/>
      <c r="D38" s="169"/>
      <c r="E38" s="43">
        <v>4</v>
      </c>
      <c r="F38" s="43">
        <v>9</v>
      </c>
      <c r="G38" s="80">
        <v>1006</v>
      </c>
      <c r="H38" s="86" t="s">
        <v>47</v>
      </c>
      <c r="I38" s="55" t="s">
        <v>257</v>
      </c>
      <c r="J38" s="23">
        <v>20</v>
      </c>
      <c r="K38" s="43"/>
      <c r="L38" s="565"/>
      <c r="M38" s="23"/>
      <c r="N38" s="23"/>
      <c r="O38" s="23"/>
      <c r="P38" s="23"/>
      <c r="Q38" s="23"/>
      <c r="R38" s="23"/>
      <c r="S38" s="23"/>
      <c r="T38" s="23"/>
      <c r="U38" s="25"/>
      <c r="V38" s="649">
        <f t="shared" si="0"/>
        <v>0</v>
      </c>
      <c r="W38" s="23" t="s">
        <v>39</v>
      </c>
      <c r="X38" s="23"/>
      <c r="Y38" s="23"/>
      <c r="Z38" s="18">
        <f t="shared" si="1"/>
        <v>0</v>
      </c>
      <c r="AA38" s="43"/>
      <c r="AB38" s="141"/>
      <c r="AC38" s="28">
        <f t="shared" si="3"/>
        <v>0</v>
      </c>
      <c r="AD38" s="798"/>
      <c r="AE38" s="798"/>
      <c r="AF38" s="798"/>
      <c r="AG38" s="798"/>
      <c r="AH38" s="798"/>
      <c r="AI38" s="798"/>
      <c r="AJ38" s="231">
        <v>26</v>
      </c>
      <c r="AK38" s="18"/>
      <c r="AL38" s="18"/>
      <c r="AM38" s="18"/>
      <c r="AN38" s="18"/>
      <c r="AO38" s="18"/>
      <c r="AP38" s="18"/>
      <c r="AQ38" s="18"/>
      <c r="AR38" s="227"/>
      <c r="AS38" s="227"/>
      <c r="AT38" s="227"/>
      <c r="AU38" s="232">
        <f t="shared" si="4"/>
        <v>26</v>
      </c>
      <c r="AV38" s="227"/>
      <c r="AW38" s="228"/>
    </row>
    <row r="39" spans="1:49" x14ac:dyDescent="0.3">
      <c r="A39" s="18"/>
      <c r="B39" s="18">
        <f t="shared" si="2"/>
        <v>18</v>
      </c>
      <c r="C39" s="21"/>
      <c r="D39" s="169"/>
      <c r="E39" s="43">
        <v>4</v>
      </c>
      <c r="F39" s="43">
        <v>10</v>
      </c>
      <c r="G39" s="80">
        <v>1006</v>
      </c>
      <c r="H39" s="86" t="s">
        <v>284</v>
      </c>
      <c r="I39" s="55" t="s">
        <v>258</v>
      </c>
      <c r="J39" s="23">
        <v>20</v>
      </c>
      <c r="K39" s="43"/>
      <c r="L39" s="565"/>
      <c r="M39" s="23"/>
      <c r="N39" s="23"/>
      <c r="O39" s="23"/>
      <c r="P39" s="23"/>
      <c r="Q39" s="23"/>
      <c r="R39" s="23"/>
      <c r="S39" s="23"/>
      <c r="T39" s="23"/>
      <c r="U39" s="25"/>
      <c r="V39" s="649">
        <f t="shared" si="0"/>
        <v>0</v>
      </c>
      <c r="W39" s="23" t="s">
        <v>39</v>
      </c>
      <c r="X39" s="23"/>
      <c r="Y39" s="23"/>
      <c r="Z39" s="18">
        <f t="shared" si="1"/>
        <v>0</v>
      </c>
      <c r="AA39" s="43"/>
      <c r="AB39" s="141"/>
      <c r="AC39" s="28">
        <f t="shared" si="3"/>
        <v>0</v>
      </c>
      <c r="AD39" s="798"/>
      <c r="AE39" s="798"/>
      <c r="AF39" s="798"/>
      <c r="AG39" s="798"/>
      <c r="AH39" s="798"/>
      <c r="AI39" s="798"/>
      <c r="AJ39" s="231">
        <v>19</v>
      </c>
      <c r="AK39" s="18"/>
      <c r="AL39" s="18"/>
      <c r="AM39" s="18"/>
      <c r="AN39" s="18"/>
      <c r="AO39" s="18"/>
      <c r="AP39" s="18"/>
      <c r="AQ39" s="18"/>
      <c r="AR39" s="227"/>
      <c r="AS39" s="227"/>
      <c r="AT39" s="227"/>
      <c r="AU39" s="232">
        <f t="shared" si="4"/>
        <v>19</v>
      </c>
      <c r="AV39" s="227"/>
      <c r="AW39" s="228"/>
    </row>
    <row r="40" spans="1:49" ht="36" customHeight="1" x14ac:dyDescent="0.3">
      <c r="A40" s="18">
        <v>22</v>
      </c>
      <c r="B40" s="18">
        <f t="shared" si="2"/>
        <v>19</v>
      </c>
      <c r="C40" s="21"/>
      <c r="D40" s="169"/>
      <c r="E40" s="43">
        <v>4</v>
      </c>
      <c r="F40" s="43">
        <v>11</v>
      </c>
      <c r="G40" s="80" t="s">
        <v>283</v>
      </c>
      <c r="H40" s="81" t="s">
        <v>41</v>
      </c>
      <c r="I40" s="771" t="s">
        <v>1205</v>
      </c>
      <c r="J40" s="23">
        <v>20</v>
      </c>
      <c r="K40" s="43"/>
      <c r="L40" s="565"/>
      <c r="M40" s="23"/>
      <c r="N40" s="23"/>
      <c r="O40" s="23"/>
      <c r="P40" s="23"/>
      <c r="Q40" s="23"/>
      <c r="R40" s="23"/>
      <c r="S40" s="23"/>
      <c r="T40" s="23"/>
      <c r="U40" s="25"/>
      <c r="V40" s="649">
        <f t="shared" si="0"/>
        <v>0</v>
      </c>
      <c r="W40" s="23" t="s">
        <v>39</v>
      </c>
      <c r="X40" s="48"/>
      <c r="Y40" s="23"/>
      <c r="Z40" s="18">
        <f t="shared" si="1"/>
        <v>0</v>
      </c>
      <c r="AA40" s="43"/>
      <c r="AB40" s="141"/>
      <c r="AC40" s="28">
        <f t="shared" si="3"/>
        <v>0</v>
      </c>
      <c r="AD40" s="798"/>
      <c r="AE40" s="798"/>
      <c r="AF40" s="798"/>
      <c r="AG40" s="798"/>
      <c r="AH40" s="798"/>
      <c r="AI40" s="798"/>
      <c r="AJ40" s="231"/>
      <c r="AK40" s="18"/>
      <c r="AL40" s="18"/>
      <c r="AM40" s="18"/>
      <c r="AN40" s="18"/>
      <c r="AO40" s="18"/>
      <c r="AP40" s="18"/>
      <c r="AQ40" s="18"/>
      <c r="AR40" s="227"/>
      <c r="AS40" s="227"/>
      <c r="AT40" s="227"/>
      <c r="AU40" s="232">
        <f t="shared" si="4"/>
        <v>0</v>
      </c>
      <c r="AV40" s="227"/>
      <c r="AW40" s="228"/>
    </row>
    <row r="41" spans="1:49" ht="33.75" customHeight="1" x14ac:dyDescent="0.3">
      <c r="A41" s="18">
        <v>19</v>
      </c>
      <c r="B41" s="18">
        <f t="shared" si="2"/>
        <v>20</v>
      </c>
      <c r="C41" s="21"/>
      <c r="D41" s="55" t="s">
        <v>1310</v>
      </c>
      <c r="E41" s="43">
        <v>4</v>
      </c>
      <c r="F41" s="43">
        <v>12</v>
      </c>
      <c r="G41" s="80" t="s">
        <v>283</v>
      </c>
      <c r="H41" s="81" t="s">
        <v>42</v>
      </c>
      <c r="I41" s="771" t="s">
        <v>1206</v>
      </c>
      <c r="J41" s="23">
        <v>20</v>
      </c>
      <c r="K41" s="43"/>
      <c r="L41" s="565"/>
      <c r="M41" s="23"/>
      <c r="N41" s="23"/>
      <c r="O41" s="23"/>
      <c r="P41" s="23"/>
      <c r="Q41" s="23"/>
      <c r="R41" s="23"/>
      <c r="S41" s="23"/>
      <c r="T41" s="23"/>
      <c r="U41" s="25"/>
      <c r="V41" s="649">
        <f t="shared" si="0"/>
        <v>0</v>
      </c>
      <c r="W41" s="23" t="s">
        <v>39</v>
      </c>
      <c r="X41" s="48"/>
      <c r="Y41" s="23"/>
      <c r="Z41" s="18">
        <f t="shared" si="1"/>
        <v>0</v>
      </c>
      <c r="AA41" s="43"/>
      <c r="AB41" s="141"/>
      <c r="AC41" s="28">
        <f t="shared" si="3"/>
        <v>0</v>
      </c>
      <c r="AD41" s="798"/>
      <c r="AE41" s="798"/>
      <c r="AF41" s="798"/>
      <c r="AG41" s="798"/>
      <c r="AH41" s="798"/>
      <c r="AI41" s="798"/>
      <c r="AJ41" s="231"/>
      <c r="AK41" s="18"/>
      <c r="AL41" s="18"/>
      <c r="AM41" s="18"/>
      <c r="AN41" s="18"/>
      <c r="AO41" s="18"/>
      <c r="AP41" s="18"/>
      <c r="AQ41" s="18"/>
      <c r="AR41" s="227"/>
      <c r="AS41" s="227"/>
      <c r="AT41" s="227"/>
      <c r="AU41" s="232">
        <f t="shared" si="4"/>
        <v>0</v>
      </c>
      <c r="AV41" s="227"/>
      <c r="AW41" s="228"/>
    </row>
    <row r="42" spans="1:49" ht="32.25" customHeight="1" x14ac:dyDescent="0.3">
      <c r="A42" s="18">
        <v>20</v>
      </c>
      <c r="B42" s="18">
        <f t="shared" si="2"/>
        <v>21</v>
      </c>
      <c r="C42" s="21"/>
      <c r="D42" s="55" t="s">
        <v>1310</v>
      </c>
      <c r="E42" s="43">
        <v>4</v>
      </c>
      <c r="F42" s="43">
        <v>13</v>
      </c>
      <c r="G42" s="80" t="s">
        <v>283</v>
      </c>
      <c r="H42" s="81" t="s">
        <v>43</v>
      </c>
      <c r="I42" s="771" t="s">
        <v>1207</v>
      </c>
      <c r="J42" s="23">
        <v>20</v>
      </c>
      <c r="K42" s="43"/>
      <c r="L42" s="565"/>
      <c r="M42" s="23"/>
      <c r="N42" s="23"/>
      <c r="O42" s="23"/>
      <c r="P42" s="23"/>
      <c r="Q42" s="23"/>
      <c r="R42" s="23"/>
      <c r="S42" s="23"/>
      <c r="T42" s="23"/>
      <c r="U42" s="25"/>
      <c r="V42" s="649">
        <f t="shared" si="0"/>
        <v>0</v>
      </c>
      <c r="W42" s="23" t="s">
        <v>39</v>
      </c>
      <c r="X42" s="48"/>
      <c r="Y42" s="23"/>
      <c r="Z42" s="18">
        <f t="shared" si="1"/>
        <v>0</v>
      </c>
      <c r="AA42" s="43"/>
      <c r="AB42" s="141"/>
      <c r="AC42" s="28">
        <f t="shared" si="3"/>
        <v>0</v>
      </c>
      <c r="AD42" s="798"/>
      <c r="AE42" s="798"/>
      <c r="AF42" s="798"/>
      <c r="AG42" s="798"/>
      <c r="AH42" s="798"/>
      <c r="AI42" s="798"/>
      <c r="AJ42" s="231"/>
      <c r="AK42" s="18"/>
      <c r="AL42" s="18"/>
      <c r="AM42" s="18"/>
      <c r="AN42" s="18"/>
      <c r="AO42" s="18"/>
      <c r="AP42" s="18"/>
      <c r="AQ42" s="18"/>
      <c r="AR42" s="227"/>
      <c r="AS42" s="227"/>
      <c r="AT42" s="227"/>
      <c r="AU42" s="232">
        <f t="shared" si="4"/>
        <v>0</v>
      </c>
      <c r="AV42" s="227"/>
      <c r="AW42" s="228"/>
    </row>
    <row r="43" spans="1:49" ht="32.25" customHeight="1" x14ac:dyDescent="0.3">
      <c r="A43" s="18">
        <v>21</v>
      </c>
      <c r="B43" s="18">
        <f t="shared" si="2"/>
        <v>22</v>
      </c>
      <c r="C43" s="21"/>
      <c r="D43" s="55" t="s">
        <v>1310</v>
      </c>
      <c r="E43" s="43">
        <v>4</v>
      </c>
      <c r="F43" s="43">
        <v>14</v>
      </c>
      <c r="G43" s="80" t="s">
        <v>283</v>
      </c>
      <c r="H43" s="81" t="s">
        <v>44</v>
      </c>
      <c r="I43" s="771" t="s">
        <v>1208</v>
      </c>
      <c r="J43" s="23">
        <v>40</v>
      </c>
      <c r="K43" s="43"/>
      <c r="L43" s="565"/>
      <c r="M43" s="23"/>
      <c r="N43" s="23"/>
      <c r="O43" s="23"/>
      <c r="P43" s="23"/>
      <c r="Q43" s="23"/>
      <c r="R43" s="23"/>
      <c r="S43" s="23"/>
      <c r="T43" s="23"/>
      <c r="U43" s="25"/>
      <c r="V43" s="649">
        <f t="shared" si="0"/>
        <v>0</v>
      </c>
      <c r="W43" s="23" t="s">
        <v>39</v>
      </c>
      <c r="X43" s="48"/>
      <c r="Y43" s="23"/>
      <c r="Z43" s="18">
        <f t="shared" si="1"/>
        <v>0</v>
      </c>
      <c r="AA43" s="43"/>
      <c r="AB43" s="141"/>
      <c r="AC43" s="28">
        <f t="shared" si="3"/>
        <v>0</v>
      </c>
      <c r="AD43" s="798"/>
      <c r="AE43" s="798"/>
      <c r="AF43" s="798"/>
      <c r="AG43" s="798"/>
      <c r="AH43" s="798"/>
      <c r="AI43" s="798"/>
      <c r="AJ43" s="231"/>
      <c r="AK43" s="18"/>
      <c r="AL43" s="18"/>
      <c r="AM43" s="18"/>
      <c r="AN43" s="18"/>
      <c r="AO43" s="18"/>
      <c r="AP43" s="18"/>
      <c r="AQ43" s="18"/>
      <c r="AR43" s="227"/>
      <c r="AS43" s="227"/>
      <c r="AT43" s="227"/>
      <c r="AU43" s="232">
        <f t="shared" si="4"/>
        <v>0</v>
      </c>
      <c r="AV43" s="227"/>
      <c r="AW43" s="228"/>
    </row>
    <row r="44" spans="1:49" ht="27" x14ac:dyDescent="0.3">
      <c r="A44" s="18"/>
      <c r="B44" s="18">
        <f t="shared" si="2"/>
        <v>23</v>
      </c>
      <c r="C44" s="21"/>
      <c r="D44" s="55" t="s">
        <v>1310</v>
      </c>
      <c r="E44" s="43">
        <v>4</v>
      </c>
      <c r="F44" s="43">
        <v>15</v>
      </c>
      <c r="G44" s="80">
        <v>1006</v>
      </c>
      <c r="H44" s="81">
        <v>-103</v>
      </c>
      <c r="I44" s="771" t="s">
        <v>278</v>
      </c>
      <c r="J44" s="23"/>
      <c r="K44" s="43"/>
      <c r="L44" s="565"/>
      <c r="M44" s="23"/>
      <c r="N44" s="23"/>
      <c r="O44" s="23"/>
      <c r="P44" s="23"/>
      <c r="Q44" s="23"/>
      <c r="R44" s="23"/>
      <c r="S44" s="23"/>
      <c r="T44" s="23"/>
      <c r="U44" s="25"/>
      <c r="V44" s="649"/>
      <c r="W44" s="23"/>
      <c r="X44" s="48"/>
      <c r="Y44" s="23"/>
      <c r="Z44" s="18">
        <v>0</v>
      </c>
      <c r="AA44" s="43"/>
      <c r="AB44" s="141"/>
      <c r="AC44" s="28"/>
      <c r="AD44" s="798"/>
      <c r="AE44" s="798"/>
      <c r="AF44" s="798"/>
      <c r="AG44" s="798"/>
      <c r="AH44" s="798"/>
      <c r="AI44" s="798"/>
      <c r="AJ44" s="231"/>
      <c r="AK44" s="18"/>
      <c r="AL44" s="18"/>
      <c r="AM44" s="18"/>
      <c r="AN44" s="18"/>
      <c r="AO44" s="18"/>
      <c r="AP44" s="18"/>
      <c r="AQ44" s="18"/>
      <c r="AR44" s="227"/>
      <c r="AS44" s="227"/>
      <c r="AT44" s="227"/>
      <c r="AU44" s="232"/>
      <c r="AV44" s="227"/>
      <c r="AW44" s="228"/>
    </row>
    <row r="45" spans="1:49" ht="21" customHeight="1" x14ac:dyDescent="0.3">
      <c r="A45" s="18">
        <v>32</v>
      </c>
      <c r="B45" s="18">
        <f t="shared" si="2"/>
        <v>24</v>
      </c>
      <c r="C45" s="21"/>
      <c r="D45" s="644" t="s">
        <v>1109</v>
      </c>
      <c r="E45" s="43">
        <v>4</v>
      </c>
      <c r="F45" s="43">
        <v>16</v>
      </c>
      <c r="G45" s="80">
        <v>1004</v>
      </c>
      <c r="H45" s="81" t="s">
        <v>59</v>
      </c>
      <c r="I45" s="11" t="s">
        <v>1139</v>
      </c>
      <c r="J45" s="23">
        <v>30</v>
      </c>
      <c r="K45" s="43"/>
      <c r="L45" s="565"/>
      <c r="M45" s="23"/>
      <c r="N45" s="23"/>
      <c r="O45" s="23"/>
      <c r="P45" s="23"/>
      <c r="Q45" s="23"/>
      <c r="R45" s="23"/>
      <c r="S45" s="23"/>
      <c r="T45" s="23"/>
      <c r="U45" s="25"/>
      <c r="V45" s="649">
        <f t="shared" si="0"/>
        <v>0</v>
      </c>
      <c r="W45" s="23" t="s">
        <v>39</v>
      </c>
      <c r="X45" s="23"/>
      <c r="Y45" s="23"/>
      <c r="Z45" s="18">
        <f t="shared" si="1"/>
        <v>0</v>
      </c>
      <c r="AA45" s="43"/>
      <c r="AB45" s="141"/>
      <c r="AC45" s="28">
        <f t="shared" si="3"/>
        <v>0</v>
      </c>
      <c r="AD45" s="798"/>
      <c r="AE45" s="798">
        <v>30</v>
      </c>
      <c r="AF45" s="798"/>
      <c r="AG45" s="798"/>
      <c r="AH45" s="798"/>
      <c r="AI45" s="798"/>
      <c r="AJ45" s="231"/>
      <c r="AK45" s="18"/>
      <c r="AL45" s="18"/>
      <c r="AM45" s="18"/>
      <c r="AN45" s="18"/>
      <c r="AO45" s="18"/>
      <c r="AP45" s="18"/>
      <c r="AQ45" s="18"/>
      <c r="AR45" s="227"/>
      <c r="AS45" s="227"/>
      <c r="AT45" s="227"/>
      <c r="AU45" s="232">
        <f>SUM(AD45:AT45)</f>
        <v>30</v>
      </c>
      <c r="AV45" s="227"/>
      <c r="AW45" s="228"/>
    </row>
    <row r="46" spans="1:49" x14ac:dyDescent="0.3">
      <c r="A46" s="18"/>
      <c r="B46" s="18">
        <f t="shared" si="2"/>
        <v>25</v>
      </c>
      <c r="C46" s="656">
        <v>5</v>
      </c>
      <c r="D46" s="662" t="s">
        <v>171</v>
      </c>
      <c r="E46" s="658">
        <v>5</v>
      </c>
      <c r="F46" s="658">
        <v>0</v>
      </c>
      <c r="G46" s="659"/>
      <c r="H46" s="665"/>
      <c r="I46" s="661"/>
      <c r="J46" s="655"/>
      <c r="K46" s="658">
        <f>SUM(J47:J65)</f>
        <v>165</v>
      </c>
      <c r="L46" s="658">
        <f>+K46</f>
        <v>165</v>
      </c>
      <c r="M46" s="655"/>
      <c r="N46" s="655"/>
      <c r="O46" s="655"/>
      <c r="P46" s="655"/>
      <c r="Q46" s="23"/>
      <c r="R46" s="655"/>
      <c r="S46" s="655"/>
      <c r="T46" s="655"/>
      <c r="U46" s="97"/>
      <c r="V46" s="649">
        <f t="shared" si="0"/>
        <v>0</v>
      </c>
      <c r="W46" s="655"/>
      <c r="X46" s="655"/>
      <c r="Y46" s="655"/>
      <c r="Z46" s="282">
        <f t="shared" si="1"/>
        <v>0</v>
      </c>
      <c r="AA46" s="658">
        <f>SUM(Z47:Z64)</f>
        <v>0</v>
      </c>
      <c r="AB46" s="16">
        <v>66</v>
      </c>
      <c r="AC46" s="28">
        <f t="shared" si="3"/>
        <v>165</v>
      </c>
      <c r="AD46" s="798"/>
      <c r="AE46" s="798"/>
      <c r="AF46" s="798"/>
      <c r="AG46" s="798"/>
      <c r="AH46" s="798"/>
      <c r="AI46" s="798"/>
      <c r="AJ46" s="231"/>
      <c r="AK46" s="18"/>
      <c r="AL46" s="18"/>
      <c r="AM46" s="18"/>
      <c r="AN46" s="18"/>
      <c r="AO46" s="18"/>
      <c r="AP46" s="18"/>
      <c r="AQ46" s="18"/>
      <c r="AR46" s="227"/>
      <c r="AS46" s="227"/>
      <c r="AT46" s="227"/>
      <c r="AU46" s="232"/>
      <c r="AV46" s="227">
        <f>SUM(AU47:AU65)</f>
        <v>31</v>
      </c>
      <c r="AW46" s="228">
        <f>+AV46+AB46</f>
        <v>97</v>
      </c>
    </row>
    <row r="47" spans="1:49" x14ac:dyDescent="0.3">
      <c r="A47" s="18">
        <v>29</v>
      </c>
      <c r="B47" s="18">
        <f t="shared" si="2"/>
        <v>26</v>
      </c>
      <c r="C47" s="21"/>
      <c r="D47" s="169"/>
      <c r="E47" s="43">
        <v>5</v>
      </c>
      <c r="F47" s="43">
        <v>1</v>
      </c>
      <c r="G47" s="80">
        <v>1006</v>
      </c>
      <c r="H47" s="81">
        <v>-100</v>
      </c>
      <c r="I47" s="55" t="s">
        <v>246</v>
      </c>
      <c r="J47" s="23">
        <v>30</v>
      </c>
      <c r="K47" s="78"/>
      <c r="L47" s="564"/>
      <c r="M47" s="23"/>
      <c r="N47" s="23"/>
      <c r="O47" s="23"/>
      <c r="P47" s="23"/>
      <c r="Q47" s="23"/>
      <c r="R47" s="23"/>
      <c r="S47" s="23"/>
      <c r="T47" s="23"/>
      <c r="U47" s="25"/>
      <c r="V47" s="649">
        <f t="shared" si="0"/>
        <v>0</v>
      </c>
      <c r="W47" s="23" t="s">
        <v>39</v>
      </c>
      <c r="X47" s="23"/>
      <c r="Y47" s="23"/>
      <c r="Z47" s="18">
        <f t="shared" si="1"/>
        <v>0</v>
      </c>
      <c r="AA47" s="78"/>
      <c r="AB47" s="141"/>
      <c r="AC47" s="28">
        <f t="shared" si="3"/>
        <v>0</v>
      </c>
      <c r="AD47" s="798"/>
      <c r="AE47" s="798"/>
      <c r="AF47" s="798"/>
      <c r="AG47" s="798">
        <v>31</v>
      </c>
      <c r="AH47" s="798"/>
      <c r="AI47" s="798"/>
      <c r="AJ47" s="231"/>
      <c r="AK47" s="18"/>
      <c r="AL47" s="18"/>
      <c r="AM47" s="18"/>
      <c r="AN47" s="18"/>
      <c r="AO47" s="18"/>
      <c r="AP47" s="18"/>
      <c r="AQ47" s="18"/>
      <c r="AR47" s="227"/>
      <c r="AS47" s="227"/>
      <c r="AT47" s="227"/>
      <c r="AU47" s="232">
        <f t="shared" ref="AU47:AU65" si="5">SUM(AD47:AT47)</f>
        <v>31</v>
      </c>
      <c r="AV47" s="227"/>
      <c r="AW47" s="228"/>
    </row>
    <row r="48" spans="1:49" x14ac:dyDescent="0.3">
      <c r="A48" s="18">
        <v>30</v>
      </c>
      <c r="B48" s="18">
        <f t="shared" si="2"/>
        <v>27</v>
      </c>
      <c r="C48" s="21"/>
      <c r="D48" s="169"/>
      <c r="E48" s="43">
        <v>5</v>
      </c>
      <c r="F48" s="43">
        <v>2</v>
      </c>
      <c r="G48" s="80">
        <v>1006</v>
      </c>
      <c r="H48" s="81">
        <v>-101</v>
      </c>
      <c r="I48" s="55" t="s">
        <v>245</v>
      </c>
      <c r="J48" s="23"/>
      <c r="K48" s="43"/>
      <c r="L48" s="565"/>
      <c r="M48" s="23"/>
      <c r="N48" s="23"/>
      <c r="O48" s="23"/>
      <c r="P48" s="23"/>
      <c r="Q48" s="23"/>
      <c r="R48" s="23"/>
      <c r="S48" s="23"/>
      <c r="T48" s="23"/>
      <c r="U48" s="25"/>
      <c r="V48" s="649">
        <f t="shared" si="0"/>
        <v>0</v>
      </c>
      <c r="W48" s="23" t="s">
        <v>39</v>
      </c>
      <c r="X48" s="23"/>
      <c r="Y48" s="23"/>
      <c r="Z48" s="18">
        <f t="shared" si="1"/>
        <v>0</v>
      </c>
      <c r="AA48" s="43"/>
      <c r="AB48" s="141"/>
      <c r="AC48" s="28">
        <f t="shared" si="3"/>
        <v>0</v>
      </c>
      <c r="AD48" s="798"/>
      <c r="AE48" s="798"/>
      <c r="AF48" s="798"/>
      <c r="AG48" s="798"/>
      <c r="AH48" s="798"/>
      <c r="AI48" s="798"/>
      <c r="AJ48" s="231"/>
      <c r="AK48" s="18"/>
      <c r="AL48" s="18"/>
      <c r="AM48" s="18"/>
      <c r="AN48" s="18"/>
      <c r="AO48" s="18"/>
      <c r="AP48" s="18"/>
      <c r="AQ48" s="18"/>
      <c r="AR48" s="227"/>
      <c r="AS48" s="227"/>
      <c r="AT48" s="227"/>
      <c r="AU48" s="232">
        <f t="shared" si="5"/>
        <v>0</v>
      </c>
      <c r="AV48" s="227"/>
      <c r="AW48" s="228"/>
    </row>
    <row r="49" spans="1:56" x14ac:dyDescent="0.3">
      <c r="A49" s="18">
        <v>31</v>
      </c>
      <c r="B49" s="18">
        <f t="shared" si="2"/>
        <v>28</v>
      </c>
      <c r="C49" s="21"/>
      <c r="D49" s="169"/>
      <c r="E49" s="43">
        <v>5</v>
      </c>
      <c r="F49" s="43">
        <v>3</v>
      </c>
      <c r="G49" s="80">
        <v>1006</v>
      </c>
      <c r="H49" s="81">
        <v>-102</v>
      </c>
      <c r="I49" s="55" t="s">
        <v>261</v>
      </c>
      <c r="J49" s="23"/>
      <c r="K49" s="43"/>
      <c r="L49" s="565"/>
      <c r="M49" s="23"/>
      <c r="N49" s="23"/>
      <c r="O49" s="23"/>
      <c r="P49" s="23"/>
      <c r="Q49" s="23"/>
      <c r="R49" s="23"/>
      <c r="S49" s="23"/>
      <c r="T49" s="23"/>
      <c r="U49" s="25"/>
      <c r="V49" s="649">
        <f t="shared" si="0"/>
        <v>0</v>
      </c>
      <c r="W49" s="23" t="s">
        <v>39</v>
      </c>
      <c r="X49" s="23"/>
      <c r="Y49" s="23"/>
      <c r="Z49" s="18">
        <f t="shared" si="1"/>
        <v>0</v>
      </c>
      <c r="AA49" s="43"/>
      <c r="AB49" s="141"/>
      <c r="AC49" s="28">
        <f t="shared" si="3"/>
        <v>0</v>
      </c>
      <c r="AD49" s="798"/>
      <c r="AE49" s="798"/>
      <c r="AF49" s="798"/>
      <c r="AG49" s="798"/>
      <c r="AH49" s="798"/>
      <c r="AI49" s="798"/>
      <c r="AJ49" s="231"/>
      <c r="AK49" s="18"/>
      <c r="AL49" s="18"/>
      <c r="AM49" s="18"/>
      <c r="AN49" s="18"/>
      <c r="AO49" s="18"/>
      <c r="AP49" s="18"/>
      <c r="AQ49" s="18"/>
      <c r="AR49" s="227"/>
      <c r="AS49" s="227"/>
      <c r="AT49" s="227"/>
      <c r="AU49" s="232">
        <f t="shared" si="5"/>
        <v>0</v>
      </c>
      <c r="AV49" s="227"/>
      <c r="AW49" s="228"/>
    </row>
    <row r="50" spans="1:56" x14ac:dyDescent="0.3">
      <c r="A50" s="18">
        <v>43</v>
      </c>
      <c r="B50" s="18">
        <f t="shared" si="2"/>
        <v>29</v>
      </c>
      <c r="C50" s="21"/>
      <c r="D50" s="169"/>
      <c r="E50" s="43">
        <v>5</v>
      </c>
      <c r="F50" s="43">
        <v>6</v>
      </c>
      <c r="G50" s="80">
        <v>1006</v>
      </c>
      <c r="H50" s="86" t="s">
        <v>60</v>
      </c>
      <c r="I50" s="55" t="s">
        <v>61</v>
      </c>
      <c r="J50" s="23"/>
      <c r="K50" s="43"/>
      <c r="L50" s="565"/>
      <c r="M50" s="23"/>
      <c r="N50" s="23"/>
      <c r="O50" s="23"/>
      <c r="P50" s="23"/>
      <c r="Q50" s="23"/>
      <c r="R50" s="23"/>
      <c r="S50" s="23"/>
      <c r="T50" s="23"/>
      <c r="U50" s="25"/>
      <c r="V50" s="649">
        <f t="shared" si="0"/>
        <v>0</v>
      </c>
      <c r="W50" s="23" t="s">
        <v>39</v>
      </c>
      <c r="X50" s="23"/>
      <c r="Y50" s="23"/>
      <c r="Z50" s="18">
        <f t="shared" si="1"/>
        <v>0</v>
      </c>
      <c r="AA50" s="43"/>
      <c r="AB50" s="141"/>
      <c r="AC50" s="28">
        <f t="shared" si="3"/>
        <v>0</v>
      </c>
      <c r="AD50" s="798"/>
      <c r="AE50" s="798"/>
      <c r="AF50" s="798"/>
      <c r="AG50" s="798"/>
      <c r="AH50" s="798"/>
      <c r="AI50" s="798"/>
      <c r="AJ50" s="231"/>
      <c r="AK50" s="18"/>
      <c r="AL50" s="18"/>
      <c r="AM50" s="18"/>
      <c r="AN50" s="18"/>
      <c r="AO50" s="18"/>
      <c r="AP50" s="18"/>
      <c r="AQ50" s="18"/>
      <c r="AR50" s="227"/>
      <c r="AS50" s="227"/>
      <c r="AT50" s="227"/>
      <c r="AU50" s="232">
        <f t="shared" si="5"/>
        <v>0</v>
      </c>
      <c r="AV50" s="227"/>
      <c r="AW50" s="228"/>
    </row>
    <row r="51" spans="1:56" x14ac:dyDescent="0.3">
      <c r="A51" s="18">
        <v>62</v>
      </c>
      <c r="B51" s="18">
        <f t="shared" si="2"/>
        <v>30</v>
      </c>
      <c r="C51" s="21"/>
      <c r="D51" s="169"/>
      <c r="E51" s="43">
        <v>5</v>
      </c>
      <c r="F51" s="43">
        <v>7</v>
      </c>
      <c r="G51" s="80">
        <v>1007</v>
      </c>
      <c r="H51" s="81">
        <v>-101</v>
      </c>
      <c r="I51" s="55" t="s">
        <v>240</v>
      </c>
      <c r="J51" s="23"/>
      <c r="K51" s="43"/>
      <c r="L51" s="565"/>
      <c r="M51" s="23"/>
      <c r="N51" s="23"/>
      <c r="O51" s="23"/>
      <c r="P51" s="23"/>
      <c r="Q51" s="23"/>
      <c r="R51" s="23"/>
      <c r="S51" s="23"/>
      <c r="T51" s="23"/>
      <c r="U51" s="25"/>
      <c r="V51" s="649">
        <f t="shared" si="0"/>
        <v>0</v>
      </c>
      <c r="W51" s="23" t="s">
        <v>39</v>
      </c>
      <c r="X51" s="23"/>
      <c r="Y51" s="23"/>
      <c r="Z51" s="18">
        <f t="shared" si="1"/>
        <v>0</v>
      </c>
      <c r="AA51" s="43"/>
      <c r="AB51" s="141"/>
      <c r="AC51" s="28">
        <f t="shared" si="3"/>
        <v>0</v>
      </c>
      <c r="AD51" s="798"/>
      <c r="AE51" s="798"/>
      <c r="AF51" s="798"/>
      <c r="AG51" s="798"/>
      <c r="AH51" s="798"/>
      <c r="AI51" s="798"/>
      <c r="AJ51" s="231"/>
      <c r="AK51" s="18"/>
      <c r="AL51" s="18"/>
      <c r="AM51" s="18"/>
      <c r="AN51" s="18"/>
      <c r="AO51" s="18"/>
      <c r="AP51" s="18"/>
      <c r="AQ51" s="18"/>
      <c r="AR51" s="227"/>
      <c r="AS51" s="227"/>
      <c r="AT51" s="227"/>
      <c r="AU51" s="232">
        <f t="shared" si="5"/>
        <v>0</v>
      </c>
      <c r="AV51" s="227"/>
      <c r="AW51" s="228"/>
      <c r="BD51">
        <f>BE51</f>
        <v>0</v>
      </c>
    </row>
    <row r="52" spans="1:56" x14ac:dyDescent="0.3">
      <c r="A52" s="18">
        <v>63</v>
      </c>
      <c r="B52" s="18">
        <f t="shared" si="2"/>
        <v>31</v>
      </c>
      <c r="C52" s="21"/>
      <c r="D52" s="169"/>
      <c r="E52" s="43">
        <v>5</v>
      </c>
      <c r="F52" s="43">
        <v>8</v>
      </c>
      <c r="G52" s="80">
        <v>1007</v>
      </c>
      <c r="H52" s="81">
        <v>-102</v>
      </c>
      <c r="I52" s="55" t="s">
        <v>239</v>
      </c>
      <c r="J52" s="23">
        <v>20</v>
      </c>
      <c r="K52" s="43"/>
      <c r="L52" s="565"/>
      <c r="M52" s="23"/>
      <c r="N52" s="23"/>
      <c r="O52" s="23"/>
      <c r="P52" s="23"/>
      <c r="Q52" s="23"/>
      <c r="R52" s="23"/>
      <c r="S52" s="23"/>
      <c r="T52" s="23"/>
      <c r="U52" s="25"/>
      <c r="V52" s="649">
        <f t="shared" si="0"/>
        <v>0</v>
      </c>
      <c r="W52" s="23" t="s">
        <v>39</v>
      </c>
      <c r="X52" s="23"/>
      <c r="Y52" s="23"/>
      <c r="Z52" s="18">
        <f t="shared" si="1"/>
        <v>0</v>
      </c>
      <c r="AA52" s="43"/>
      <c r="AB52" s="141"/>
      <c r="AC52" s="28">
        <f t="shared" si="3"/>
        <v>0</v>
      </c>
      <c r="AD52" s="798"/>
      <c r="AE52" s="798"/>
      <c r="AF52" s="798"/>
      <c r="AG52" s="798"/>
      <c r="AH52" s="798"/>
      <c r="AI52" s="798"/>
      <c r="AJ52" s="231"/>
      <c r="AK52" s="18"/>
      <c r="AL52" s="18"/>
      <c r="AM52" s="18"/>
      <c r="AN52" s="18"/>
      <c r="AO52" s="18"/>
      <c r="AP52" s="18"/>
      <c r="AQ52" s="18"/>
      <c r="AR52" s="227"/>
      <c r="AS52" s="227"/>
      <c r="AT52" s="227"/>
      <c r="AU52" s="232">
        <f t="shared" si="5"/>
        <v>0</v>
      </c>
      <c r="AV52" s="227"/>
      <c r="AW52" s="228"/>
    </row>
    <row r="53" spans="1:56" x14ac:dyDescent="0.3">
      <c r="A53" s="18"/>
      <c r="B53" s="18">
        <f t="shared" si="2"/>
        <v>32</v>
      </c>
      <c r="C53" s="21"/>
      <c r="D53" s="169"/>
      <c r="E53" s="43">
        <v>5</v>
      </c>
      <c r="F53" s="43">
        <v>9</v>
      </c>
      <c r="G53" s="80"/>
      <c r="H53" s="81"/>
      <c r="I53" s="55" t="s">
        <v>289</v>
      </c>
      <c r="J53" s="23"/>
      <c r="K53" s="43"/>
      <c r="L53" s="565"/>
      <c r="M53" s="23"/>
      <c r="N53" s="23"/>
      <c r="O53" s="23"/>
      <c r="P53" s="23"/>
      <c r="Q53" s="23"/>
      <c r="R53" s="23"/>
      <c r="S53" s="23"/>
      <c r="T53" s="23"/>
      <c r="U53" s="25"/>
      <c r="V53" s="649">
        <f t="shared" si="0"/>
        <v>0</v>
      </c>
      <c r="W53" s="23"/>
      <c r="X53" s="23"/>
      <c r="Y53" s="23"/>
      <c r="Z53" s="18">
        <f t="shared" si="1"/>
        <v>0</v>
      </c>
      <c r="AA53" s="43"/>
      <c r="AB53" s="141"/>
      <c r="AC53" s="28">
        <f t="shared" si="3"/>
        <v>0</v>
      </c>
      <c r="AD53" s="798"/>
      <c r="AE53" s="798"/>
      <c r="AF53" s="798"/>
      <c r="AG53" s="798"/>
      <c r="AH53" s="798"/>
      <c r="AI53" s="798"/>
      <c r="AJ53" s="231"/>
      <c r="AK53" s="18"/>
      <c r="AL53" s="18"/>
      <c r="AM53" s="18"/>
      <c r="AN53" s="18"/>
      <c r="AO53" s="18"/>
      <c r="AP53" s="18"/>
      <c r="AQ53" s="18"/>
      <c r="AR53" s="227"/>
      <c r="AS53" s="227"/>
      <c r="AT53" s="227"/>
      <c r="AU53" s="232">
        <f t="shared" si="5"/>
        <v>0</v>
      </c>
      <c r="AV53" s="227"/>
      <c r="AW53" s="228"/>
    </row>
    <row r="54" spans="1:56" x14ac:dyDescent="0.3">
      <c r="A54" s="18">
        <v>70</v>
      </c>
      <c r="B54" s="18">
        <f t="shared" si="2"/>
        <v>33</v>
      </c>
      <c r="C54" s="21"/>
      <c r="D54" s="169"/>
      <c r="E54" s="43">
        <v>5</v>
      </c>
      <c r="F54" s="43">
        <v>10</v>
      </c>
      <c r="G54" s="80">
        <v>1007</v>
      </c>
      <c r="H54" s="81">
        <v>-109</v>
      </c>
      <c r="I54" s="55" t="s">
        <v>184</v>
      </c>
      <c r="J54" s="23">
        <v>20</v>
      </c>
      <c r="K54" s="43"/>
      <c r="L54" s="565"/>
      <c r="M54" s="23"/>
      <c r="N54" s="23"/>
      <c r="O54" s="23"/>
      <c r="P54" s="23"/>
      <c r="Q54" s="23"/>
      <c r="R54" s="23"/>
      <c r="S54" s="23"/>
      <c r="T54" s="23"/>
      <c r="U54" s="25"/>
      <c r="V54" s="649">
        <f t="shared" si="0"/>
        <v>0</v>
      </c>
      <c r="W54" s="23" t="s">
        <v>39</v>
      </c>
      <c r="X54" s="23"/>
      <c r="Y54" s="23"/>
      <c r="Z54" s="18">
        <f t="shared" si="1"/>
        <v>0</v>
      </c>
      <c r="AA54" s="43"/>
      <c r="AB54" s="141"/>
      <c r="AC54" s="28">
        <f t="shared" si="3"/>
        <v>0</v>
      </c>
      <c r="AD54" s="798"/>
      <c r="AE54" s="798"/>
      <c r="AF54" s="798"/>
      <c r="AG54" s="798"/>
      <c r="AH54" s="798"/>
      <c r="AI54" s="798"/>
      <c r="AJ54" s="231"/>
      <c r="AK54" s="18"/>
      <c r="AL54" s="18"/>
      <c r="AM54" s="18"/>
      <c r="AN54" s="18"/>
      <c r="AO54" s="18"/>
      <c r="AP54" s="18"/>
      <c r="AQ54" s="18"/>
      <c r="AR54" s="227"/>
      <c r="AS54" s="227"/>
      <c r="AT54" s="227"/>
      <c r="AU54" s="232">
        <f t="shared" si="5"/>
        <v>0</v>
      </c>
      <c r="AV54" s="227"/>
      <c r="AW54" s="228"/>
    </row>
    <row r="55" spans="1:56" x14ac:dyDescent="0.3">
      <c r="A55" s="18">
        <v>71</v>
      </c>
      <c r="B55" s="18">
        <f t="shared" si="2"/>
        <v>34</v>
      </c>
      <c r="C55" s="21"/>
      <c r="D55" s="169"/>
      <c r="E55" s="43">
        <v>5</v>
      </c>
      <c r="F55" s="43">
        <v>11</v>
      </c>
      <c r="G55" s="80">
        <v>1007</v>
      </c>
      <c r="H55" s="81">
        <v>-110</v>
      </c>
      <c r="I55" s="55" t="s">
        <v>243</v>
      </c>
      <c r="J55" s="23"/>
      <c r="K55" s="43"/>
      <c r="L55" s="565"/>
      <c r="M55" s="23"/>
      <c r="N55" s="23"/>
      <c r="O55" s="23"/>
      <c r="P55" s="23"/>
      <c r="Q55" s="23"/>
      <c r="R55" s="23"/>
      <c r="S55" s="23"/>
      <c r="T55" s="23"/>
      <c r="U55" s="25"/>
      <c r="V55" s="649">
        <f t="shared" si="0"/>
        <v>0</v>
      </c>
      <c r="W55" s="23" t="s">
        <v>39</v>
      </c>
      <c r="X55" s="23"/>
      <c r="Y55" s="23"/>
      <c r="Z55" s="18">
        <f t="shared" si="1"/>
        <v>0</v>
      </c>
      <c r="AA55" s="43"/>
      <c r="AB55" s="141"/>
      <c r="AC55" s="28">
        <f t="shared" si="3"/>
        <v>0</v>
      </c>
      <c r="AD55" s="798"/>
      <c r="AE55" s="798"/>
      <c r="AF55" s="798"/>
      <c r="AG55" s="798"/>
      <c r="AH55" s="798"/>
      <c r="AI55" s="798"/>
      <c r="AJ55" s="231"/>
      <c r="AK55" s="18"/>
      <c r="AL55" s="18"/>
      <c r="AM55" s="18"/>
      <c r="AN55" s="18"/>
      <c r="AO55" s="18"/>
      <c r="AP55" s="18"/>
      <c r="AQ55" s="18"/>
      <c r="AR55" s="227"/>
      <c r="AS55" s="227"/>
      <c r="AT55" s="227"/>
      <c r="AU55" s="232">
        <f t="shared" si="5"/>
        <v>0</v>
      </c>
      <c r="AV55" s="227"/>
      <c r="AW55" s="228"/>
    </row>
    <row r="56" spans="1:56" x14ac:dyDescent="0.3">
      <c r="A56" s="18">
        <v>72</v>
      </c>
      <c r="B56" s="18">
        <f t="shared" si="2"/>
        <v>35</v>
      </c>
      <c r="C56" s="21"/>
      <c r="D56" s="169"/>
      <c r="E56" s="43">
        <v>5</v>
      </c>
      <c r="F56" s="43">
        <v>12</v>
      </c>
      <c r="G56" s="80">
        <v>1007</v>
      </c>
      <c r="H56" s="81">
        <v>-111</v>
      </c>
      <c r="I56" s="55" t="s">
        <v>244</v>
      </c>
      <c r="J56" s="23"/>
      <c r="K56" s="43"/>
      <c r="L56" s="565"/>
      <c r="M56" s="23"/>
      <c r="N56" s="23"/>
      <c r="O56" s="23"/>
      <c r="P56" s="23"/>
      <c r="Q56" s="23"/>
      <c r="R56" s="23"/>
      <c r="S56" s="23"/>
      <c r="T56" s="23"/>
      <c r="U56" s="25"/>
      <c r="V56" s="649">
        <f t="shared" si="0"/>
        <v>0</v>
      </c>
      <c r="W56" s="23" t="s">
        <v>39</v>
      </c>
      <c r="X56" s="23"/>
      <c r="Y56" s="23"/>
      <c r="Z56" s="18">
        <f t="shared" si="1"/>
        <v>0</v>
      </c>
      <c r="AA56" s="43"/>
      <c r="AB56" s="141"/>
      <c r="AC56" s="28">
        <f t="shared" si="3"/>
        <v>0</v>
      </c>
      <c r="AD56" s="798"/>
      <c r="AE56" s="798"/>
      <c r="AF56" s="798"/>
      <c r="AG56" s="798"/>
      <c r="AH56" s="798"/>
      <c r="AI56" s="798"/>
      <c r="AJ56" s="231"/>
      <c r="AK56" s="18"/>
      <c r="AL56" s="18"/>
      <c r="AM56" s="18"/>
      <c r="AN56" s="18"/>
      <c r="AO56" s="18"/>
      <c r="AP56" s="18"/>
      <c r="AQ56" s="18"/>
      <c r="AR56" s="227"/>
      <c r="AS56" s="227"/>
      <c r="AT56" s="227"/>
      <c r="AU56" s="232">
        <f t="shared" si="5"/>
        <v>0</v>
      </c>
      <c r="AV56" s="227"/>
      <c r="AW56" s="228"/>
    </row>
    <row r="57" spans="1:56" x14ac:dyDescent="0.3">
      <c r="A57" s="18">
        <v>73</v>
      </c>
      <c r="B57" s="18">
        <f t="shared" si="2"/>
        <v>36</v>
      </c>
      <c r="C57" s="21"/>
      <c r="D57" s="169"/>
      <c r="E57" s="43">
        <v>5</v>
      </c>
      <c r="F57" s="43">
        <v>13</v>
      </c>
      <c r="G57" s="80">
        <v>1007</v>
      </c>
      <c r="H57" s="81">
        <v>-112</v>
      </c>
      <c r="I57" s="55" t="s">
        <v>242</v>
      </c>
      <c r="J57" s="23"/>
      <c r="K57" s="43"/>
      <c r="L57" s="565"/>
      <c r="M57" s="23"/>
      <c r="N57" s="23"/>
      <c r="O57" s="23"/>
      <c r="P57" s="23"/>
      <c r="Q57" s="23"/>
      <c r="R57" s="23"/>
      <c r="S57" s="23"/>
      <c r="T57" s="23"/>
      <c r="U57" s="25"/>
      <c r="V57" s="649">
        <f t="shared" si="0"/>
        <v>0</v>
      </c>
      <c r="W57" s="23" t="s">
        <v>39</v>
      </c>
      <c r="X57" s="23"/>
      <c r="Y57" s="23"/>
      <c r="Z57" s="18">
        <f t="shared" si="1"/>
        <v>0</v>
      </c>
      <c r="AA57" s="43"/>
      <c r="AB57" s="141"/>
      <c r="AC57" s="28">
        <f t="shared" si="3"/>
        <v>0</v>
      </c>
      <c r="AD57" s="798"/>
      <c r="AE57" s="798"/>
      <c r="AF57" s="798"/>
      <c r="AG57" s="798"/>
      <c r="AH57" s="798"/>
      <c r="AI57" s="798"/>
      <c r="AJ57" s="231"/>
      <c r="AK57" s="18"/>
      <c r="AL57" s="18"/>
      <c r="AM57" s="18"/>
      <c r="AN57" s="18"/>
      <c r="AO57" s="18"/>
      <c r="AP57" s="18"/>
      <c r="AQ57" s="18"/>
      <c r="AR57" s="227"/>
      <c r="AS57" s="227"/>
      <c r="AT57" s="227"/>
      <c r="AU57" s="232">
        <f t="shared" si="5"/>
        <v>0</v>
      </c>
      <c r="AV57" s="227"/>
      <c r="AW57" s="228"/>
    </row>
    <row r="58" spans="1:56" x14ac:dyDescent="0.3">
      <c r="A58" s="18">
        <v>74</v>
      </c>
      <c r="B58" s="18">
        <f t="shared" si="2"/>
        <v>37</v>
      </c>
      <c r="C58" s="21"/>
      <c r="D58" s="169"/>
      <c r="E58" s="43">
        <v>5</v>
      </c>
      <c r="F58" s="43">
        <v>14</v>
      </c>
      <c r="G58" s="80">
        <v>1007</v>
      </c>
      <c r="H58" s="81">
        <v>-113</v>
      </c>
      <c r="I58" s="55" t="s">
        <v>241</v>
      </c>
      <c r="J58" s="23"/>
      <c r="K58" s="43"/>
      <c r="L58" s="565"/>
      <c r="M58" s="23"/>
      <c r="N58" s="23"/>
      <c r="O58" s="23"/>
      <c r="P58" s="23"/>
      <c r="Q58" s="23"/>
      <c r="R58" s="23"/>
      <c r="S58" s="23"/>
      <c r="T58" s="23"/>
      <c r="U58" s="25"/>
      <c r="V58" s="649">
        <f t="shared" si="0"/>
        <v>0</v>
      </c>
      <c r="W58" s="23" t="s">
        <v>39</v>
      </c>
      <c r="X58" s="23"/>
      <c r="Y58" s="23"/>
      <c r="Z58" s="18">
        <f t="shared" si="1"/>
        <v>0</v>
      </c>
      <c r="AA58" s="43"/>
      <c r="AB58" s="141"/>
      <c r="AC58" s="28">
        <f t="shared" si="3"/>
        <v>0</v>
      </c>
      <c r="AD58" s="798"/>
      <c r="AE58" s="798"/>
      <c r="AF58" s="798"/>
      <c r="AG58" s="798"/>
      <c r="AH58" s="798"/>
      <c r="AI58" s="798"/>
      <c r="AJ58" s="231"/>
      <c r="AK58" s="18"/>
      <c r="AL58" s="18"/>
      <c r="AM58" s="18"/>
      <c r="AN58" s="18"/>
      <c r="AO58" s="18"/>
      <c r="AP58" s="18"/>
      <c r="AQ58" s="18"/>
      <c r="AR58" s="227"/>
      <c r="AS58" s="227"/>
      <c r="AT58" s="227"/>
      <c r="AU58" s="232">
        <f t="shared" si="5"/>
        <v>0</v>
      </c>
      <c r="AV58" s="227"/>
      <c r="AW58" s="228"/>
    </row>
    <row r="59" spans="1:56" x14ac:dyDescent="0.3">
      <c r="A59" s="18">
        <v>76</v>
      </c>
      <c r="B59" s="18">
        <f t="shared" si="2"/>
        <v>38</v>
      </c>
      <c r="C59" s="21"/>
      <c r="D59" s="169"/>
      <c r="E59" s="43">
        <v>5</v>
      </c>
      <c r="F59" s="43">
        <v>15</v>
      </c>
      <c r="G59" s="80">
        <v>1007</v>
      </c>
      <c r="H59" s="86" t="s">
        <v>89</v>
      </c>
      <c r="I59" s="55" t="s">
        <v>90</v>
      </c>
      <c r="J59" s="23"/>
      <c r="K59" s="43"/>
      <c r="L59" s="565"/>
      <c r="M59" s="23"/>
      <c r="N59" s="23"/>
      <c r="O59" s="23"/>
      <c r="P59" s="23"/>
      <c r="Q59" s="23"/>
      <c r="R59" s="23"/>
      <c r="S59" s="23"/>
      <c r="T59" s="23"/>
      <c r="U59" s="25"/>
      <c r="V59" s="649">
        <f t="shared" si="0"/>
        <v>0</v>
      </c>
      <c r="W59" s="23" t="s">
        <v>39</v>
      </c>
      <c r="X59" s="23"/>
      <c r="Y59" s="23"/>
      <c r="Z59" s="18">
        <f t="shared" si="1"/>
        <v>0</v>
      </c>
      <c r="AA59" s="43"/>
      <c r="AB59" s="141"/>
      <c r="AC59" s="28">
        <f t="shared" si="3"/>
        <v>0</v>
      </c>
      <c r="AD59" s="798"/>
      <c r="AE59" s="798"/>
      <c r="AF59" s="798"/>
      <c r="AG59" s="798"/>
      <c r="AH59" s="798"/>
      <c r="AI59" s="798"/>
      <c r="AJ59" s="231"/>
      <c r="AK59" s="18"/>
      <c r="AL59" s="18"/>
      <c r="AM59" s="18"/>
      <c r="AN59" s="18"/>
      <c r="AO59" s="18"/>
      <c r="AP59" s="18"/>
      <c r="AQ59" s="18"/>
      <c r="AR59" s="227"/>
      <c r="AS59" s="227"/>
      <c r="AT59" s="227"/>
      <c r="AU59" s="232">
        <f t="shared" si="5"/>
        <v>0</v>
      </c>
      <c r="AV59" s="227"/>
      <c r="AW59" s="228"/>
    </row>
    <row r="60" spans="1:56" x14ac:dyDescent="0.3">
      <c r="A60" s="18">
        <v>20</v>
      </c>
      <c r="B60" s="18">
        <f t="shared" si="2"/>
        <v>39</v>
      </c>
      <c r="C60" s="21"/>
      <c r="D60" s="169"/>
      <c r="E60" s="43">
        <v>5</v>
      </c>
      <c r="F60" s="43">
        <v>16</v>
      </c>
      <c r="G60" s="80">
        <v>1007</v>
      </c>
      <c r="H60" s="86" t="s">
        <v>91</v>
      </c>
      <c r="I60" s="55" t="s">
        <v>92</v>
      </c>
      <c r="J60" s="23">
        <v>20</v>
      </c>
      <c r="K60" s="43"/>
      <c r="L60" s="565"/>
      <c r="M60" s="23"/>
      <c r="N60" s="23"/>
      <c r="O60" s="23"/>
      <c r="P60" s="23"/>
      <c r="Q60" s="23"/>
      <c r="R60" s="23"/>
      <c r="S60" s="23"/>
      <c r="T60" s="23"/>
      <c r="U60" s="25"/>
      <c r="V60" s="649">
        <f t="shared" si="0"/>
        <v>0</v>
      </c>
      <c r="W60" s="23" t="s">
        <v>39</v>
      </c>
      <c r="X60" s="23"/>
      <c r="Y60" s="23"/>
      <c r="Z60" s="18">
        <f t="shared" si="1"/>
        <v>0</v>
      </c>
      <c r="AA60" s="43"/>
      <c r="AB60" s="141"/>
      <c r="AC60" s="28">
        <f t="shared" si="3"/>
        <v>0</v>
      </c>
      <c r="AD60" s="798"/>
      <c r="AE60" s="798"/>
      <c r="AF60" s="798"/>
      <c r="AG60" s="798"/>
      <c r="AH60" s="798"/>
      <c r="AI60" s="798"/>
      <c r="AJ60" s="231"/>
      <c r="AK60" s="18"/>
      <c r="AL60" s="18"/>
      <c r="AM60" s="18"/>
      <c r="AN60" s="18"/>
      <c r="AO60" s="18"/>
      <c r="AP60" s="18"/>
      <c r="AQ60" s="18"/>
      <c r="AR60" s="227"/>
      <c r="AS60" s="227"/>
      <c r="AT60" s="227"/>
      <c r="AU60" s="232">
        <f t="shared" si="5"/>
        <v>0</v>
      </c>
      <c r="AV60" s="227"/>
      <c r="AW60" s="228"/>
    </row>
    <row r="61" spans="1:56" x14ac:dyDescent="0.3">
      <c r="A61" s="18">
        <v>78</v>
      </c>
      <c r="B61" s="18">
        <f t="shared" si="2"/>
        <v>40</v>
      </c>
      <c r="C61" s="21"/>
      <c r="D61" s="169"/>
      <c r="E61" s="43">
        <v>5</v>
      </c>
      <c r="F61" s="43">
        <v>17</v>
      </c>
      <c r="G61" s="80">
        <v>1007</v>
      </c>
      <c r="H61" s="86" t="s">
        <v>93</v>
      </c>
      <c r="I61" s="55" t="s">
        <v>94</v>
      </c>
      <c r="J61" s="23"/>
      <c r="K61" s="43"/>
      <c r="L61" s="565"/>
      <c r="M61" s="23"/>
      <c r="N61" s="23"/>
      <c r="O61" s="23"/>
      <c r="P61" s="23"/>
      <c r="Q61" s="23"/>
      <c r="R61" s="23"/>
      <c r="S61" s="23"/>
      <c r="T61" s="23"/>
      <c r="U61" s="25"/>
      <c r="V61" s="649">
        <f t="shared" si="0"/>
        <v>0</v>
      </c>
      <c r="W61" s="23" t="s">
        <v>39</v>
      </c>
      <c r="X61" s="23"/>
      <c r="Y61" s="23"/>
      <c r="Z61" s="18">
        <f t="shared" si="1"/>
        <v>0</v>
      </c>
      <c r="AA61" s="43"/>
      <c r="AB61" s="141"/>
      <c r="AC61" s="28">
        <f t="shared" si="3"/>
        <v>0</v>
      </c>
      <c r="AD61" s="798"/>
      <c r="AE61" s="798"/>
      <c r="AF61" s="798"/>
      <c r="AG61" s="798"/>
      <c r="AH61" s="798"/>
      <c r="AI61" s="798"/>
      <c r="AJ61" s="231"/>
      <c r="AK61" s="18"/>
      <c r="AL61" s="18"/>
      <c r="AM61" s="18"/>
      <c r="AN61" s="18"/>
      <c r="AO61" s="18"/>
      <c r="AP61" s="18"/>
      <c r="AQ61" s="18"/>
      <c r="AR61" s="227"/>
      <c r="AS61" s="227"/>
      <c r="AT61" s="227"/>
      <c r="AU61" s="232">
        <f t="shared" si="5"/>
        <v>0</v>
      </c>
      <c r="AV61" s="227"/>
      <c r="AW61" s="228"/>
    </row>
    <row r="62" spans="1:56" x14ac:dyDescent="0.3">
      <c r="A62" s="18">
        <v>79</v>
      </c>
      <c r="B62" s="18">
        <f t="shared" si="2"/>
        <v>41</v>
      </c>
      <c r="C62" s="21"/>
      <c r="D62" s="169"/>
      <c r="E62" s="43">
        <v>5</v>
      </c>
      <c r="F62" s="43">
        <v>18</v>
      </c>
      <c r="G62" s="80">
        <v>1007</v>
      </c>
      <c r="H62" s="86" t="s">
        <v>95</v>
      </c>
      <c r="I62" s="55" t="s">
        <v>96</v>
      </c>
      <c r="J62" s="23"/>
      <c r="K62" s="43"/>
      <c r="L62" s="565"/>
      <c r="M62" s="23"/>
      <c r="N62" s="23"/>
      <c r="O62" s="23"/>
      <c r="P62" s="23"/>
      <c r="Q62" s="23"/>
      <c r="R62" s="23"/>
      <c r="S62" s="23"/>
      <c r="T62" s="23"/>
      <c r="U62" s="25"/>
      <c r="V62" s="649">
        <f t="shared" si="0"/>
        <v>0</v>
      </c>
      <c r="W62" s="23" t="s">
        <v>39</v>
      </c>
      <c r="X62" s="23"/>
      <c r="Y62" s="23"/>
      <c r="Z62" s="18">
        <f t="shared" si="1"/>
        <v>0</v>
      </c>
      <c r="AA62" s="43"/>
      <c r="AB62" s="141"/>
      <c r="AC62" s="28">
        <f t="shared" si="3"/>
        <v>0</v>
      </c>
      <c r="AD62" s="798"/>
      <c r="AE62" s="798"/>
      <c r="AF62" s="798"/>
      <c r="AG62" s="798"/>
      <c r="AH62" s="798"/>
      <c r="AI62" s="798"/>
      <c r="AJ62" s="231"/>
      <c r="AK62" s="18"/>
      <c r="AL62" s="18"/>
      <c r="AM62" s="18"/>
      <c r="AN62" s="18"/>
      <c r="AO62" s="18"/>
      <c r="AP62" s="18"/>
      <c r="AQ62" s="18"/>
      <c r="AR62" s="227"/>
      <c r="AS62" s="227"/>
      <c r="AT62" s="227"/>
      <c r="AU62" s="232">
        <f t="shared" si="5"/>
        <v>0</v>
      </c>
      <c r="AV62" s="227"/>
      <c r="AW62" s="228"/>
    </row>
    <row r="63" spans="1:56" x14ac:dyDescent="0.3">
      <c r="A63" s="18"/>
      <c r="B63" s="18">
        <f t="shared" si="2"/>
        <v>42</v>
      </c>
      <c r="C63" s="21"/>
      <c r="D63" s="644" t="s">
        <v>1109</v>
      </c>
      <c r="E63" s="43">
        <v>5</v>
      </c>
      <c r="F63" s="43">
        <v>19</v>
      </c>
      <c r="G63" s="80" t="s">
        <v>1108</v>
      </c>
      <c r="H63" s="86" t="s">
        <v>47</v>
      </c>
      <c r="I63" s="55" t="s">
        <v>1099</v>
      </c>
      <c r="J63" s="23">
        <v>25</v>
      </c>
      <c r="K63" s="43"/>
      <c r="L63" s="565"/>
      <c r="M63" s="23"/>
      <c r="N63" s="23"/>
      <c r="O63" s="23"/>
      <c r="P63" s="23"/>
      <c r="Q63" s="23"/>
      <c r="R63" s="23"/>
      <c r="S63" s="23"/>
      <c r="T63" s="23"/>
      <c r="U63" s="25"/>
      <c r="V63" s="649">
        <f t="shared" si="0"/>
        <v>0</v>
      </c>
      <c r="W63" s="23" t="s">
        <v>1117</v>
      </c>
      <c r="X63" s="23"/>
      <c r="Y63" s="23"/>
      <c r="Z63" s="18">
        <f t="shared" si="1"/>
        <v>0</v>
      </c>
      <c r="AA63" s="43"/>
      <c r="AB63" s="141"/>
      <c r="AC63" s="28"/>
      <c r="AD63" s="798"/>
      <c r="AE63" s="798"/>
      <c r="AF63" s="798"/>
      <c r="AG63" s="798"/>
      <c r="AH63" s="798"/>
      <c r="AI63" s="798"/>
      <c r="AJ63" s="231"/>
      <c r="AK63" s="18"/>
      <c r="AL63" s="18"/>
      <c r="AM63" s="18"/>
      <c r="AN63" s="18"/>
      <c r="AO63" s="18"/>
      <c r="AP63" s="18"/>
      <c r="AQ63" s="18"/>
      <c r="AR63" s="227"/>
      <c r="AS63" s="227"/>
      <c r="AT63" s="227"/>
      <c r="AU63" s="232">
        <f t="shared" si="5"/>
        <v>0</v>
      </c>
      <c r="AV63" s="227"/>
      <c r="AW63" s="228"/>
    </row>
    <row r="64" spans="1:56" x14ac:dyDescent="0.3">
      <c r="A64" s="18"/>
      <c r="B64" s="18">
        <f t="shared" si="2"/>
        <v>43</v>
      </c>
      <c r="C64" s="21"/>
      <c r="D64" s="644" t="s">
        <v>1109</v>
      </c>
      <c r="E64" s="43">
        <v>5</v>
      </c>
      <c r="F64" s="43">
        <v>20</v>
      </c>
      <c r="G64" s="80" t="s">
        <v>1108</v>
      </c>
      <c r="H64" s="86" t="s">
        <v>156</v>
      </c>
      <c r="I64" s="55" t="s">
        <v>1100</v>
      </c>
      <c r="J64" s="23">
        <v>25</v>
      </c>
      <c r="K64" s="43"/>
      <c r="L64" s="565"/>
      <c r="M64" s="23"/>
      <c r="N64" s="23"/>
      <c r="O64" s="23"/>
      <c r="P64" s="23"/>
      <c r="Q64" s="23"/>
      <c r="R64" s="23"/>
      <c r="S64" s="23"/>
      <c r="T64" s="23"/>
      <c r="U64" s="25"/>
      <c r="V64" s="649">
        <f t="shared" si="0"/>
        <v>0</v>
      </c>
      <c r="W64" s="23" t="s">
        <v>1117</v>
      </c>
      <c r="X64" s="23"/>
      <c r="Y64" s="23"/>
      <c r="Z64" s="18">
        <f t="shared" si="1"/>
        <v>0</v>
      </c>
      <c r="AA64" s="43"/>
      <c r="AB64" s="141"/>
      <c r="AC64" s="28"/>
      <c r="AD64" s="798"/>
      <c r="AE64" s="798"/>
      <c r="AF64" s="798"/>
      <c r="AG64" s="798"/>
      <c r="AH64" s="798"/>
      <c r="AI64" s="798"/>
      <c r="AJ64" s="231"/>
      <c r="AK64" s="18"/>
      <c r="AL64" s="18"/>
      <c r="AM64" s="18"/>
      <c r="AN64" s="18"/>
      <c r="AO64" s="18"/>
      <c r="AP64" s="18"/>
      <c r="AQ64" s="18"/>
      <c r="AR64" s="227"/>
      <c r="AS64" s="227"/>
      <c r="AT64" s="227"/>
      <c r="AU64" s="232">
        <f t="shared" si="5"/>
        <v>0</v>
      </c>
      <c r="AV64" s="227"/>
      <c r="AW64" s="228"/>
    </row>
    <row r="65" spans="1:49" x14ac:dyDescent="0.3">
      <c r="A65" s="18"/>
      <c r="B65" s="18">
        <f t="shared" si="2"/>
        <v>44</v>
      </c>
      <c r="C65" s="21"/>
      <c r="D65" s="644" t="s">
        <v>1109</v>
      </c>
      <c r="E65" s="43">
        <v>5</v>
      </c>
      <c r="F65" s="43">
        <v>21</v>
      </c>
      <c r="G65" s="80" t="s">
        <v>1134</v>
      </c>
      <c r="H65" s="86" t="s">
        <v>1214</v>
      </c>
      <c r="I65" s="55" t="s">
        <v>1143</v>
      </c>
      <c r="J65" s="23">
        <v>25</v>
      </c>
      <c r="K65" s="43"/>
      <c r="L65" s="565"/>
      <c r="M65" s="23"/>
      <c r="N65" s="23"/>
      <c r="O65" s="23"/>
      <c r="P65" s="23"/>
      <c r="Q65" s="23"/>
      <c r="R65" s="23"/>
      <c r="S65" s="23"/>
      <c r="T65" s="23"/>
      <c r="U65" s="25"/>
      <c r="V65" s="649"/>
      <c r="W65" s="23"/>
      <c r="X65" s="23"/>
      <c r="Y65" s="23"/>
      <c r="Z65" s="18">
        <v>20</v>
      </c>
      <c r="AA65" s="43"/>
      <c r="AB65" s="141"/>
      <c r="AC65" s="28"/>
      <c r="AD65" s="798"/>
      <c r="AE65" s="798"/>
      <c r="AF65" s="798"/>
      <c r="AG65" s="798"/>
      <c r="AH65" s="798"/>
      <c r="AI65" s="798"/>
      <c r="AJ65" s="231"/>
      <c r="AK65" s="18"/>
      <c r="AL65" s="18"/>
      <c r="AM65" s="18"/>
      <c r="AN65" s="18"/>
      <c r="AO65" s="18"/>
      <c r="AP65" s="18"/>
      <c r="AQ65" s="18"/>
      <c r="AR65" s="227"/>
      <c r="AS65" s="227"/>
      <c r="AT65" s="227"/>
      <c r="AU65" s="232">
        <f t="shared" si="5"/>
        <v>0</v>
      </c>
      <c r="AV65" s="227"/>
      <c r="AW65" s="228"/>
    </row>
    <row r="66" spans="1:49" x14ac:dyDescent="0.3">
      <c r="A66" s="18"/>
      <c r="B66" s="18">
        <f t="shared" si="2"/>
        <v>45</v>
      </c>
      <c r="C66" s="21"/>
      <c r="D66" s="568"/>
      <c r="E66" s="43"/>
      <c r="F66" s="43"/>
      <c r="G66" s="80"/>
      <c r="H66" s="86"/>
      <c r="I66" s="55"/>
      <c r="J66" s="23"/>
      <c r="K66" s="43"/>
      <c r="L66" s="565"/>
      <c r="M66" s="23"/>
      <c r="N66" s="23"/>
      <c r="O66" s="23"/>
      <c r="P66" s="23"/>
      <c r="Q66" s="23"/>
      <c r="R66" s="23"/>
      <c r="S66" s="23"/>
      <c r="T66" s="23"/>
      <c r="U66" s="25"/>
      <c r="V66" s="649"/>
      <c r="W66" s="23"/>
      <c r="X66" s="23"/>
      <c r="Y66" s="23"/>
      <c r="Z66" s="18"/>
      <c r="AA66" s="43"/>
      <c r="AB66" s="141"/>
      <c r="AC66" s="28"/>
      <c r="AD66" s="798"/>
      <c r="AE66" s="798"/>
      <c r="AF66" s="798"/>
      <c r="AG66" s="798"/>
      <c r="AH66" s="798"/>
      <c r="AI66" s="798"/>
      <c r="AJ66" s="231"/>
      <c r="AK66" s="18"/>
      <c r="AL66" s="18"/>
      <c r="AM66" s="18"/>
      <c r="AN66" s="18"/>
      <c r="AO66" s="18"/>
      <c r="AP66" s="18"/>
      <c r="AQ66" s="18"/>
      <c r="AR66" s="227"/>
      <c r="AS66" s="227"/>
      <c r="AT66" s="227"/>
      <c r="AU66" s="232"/>
      <c r="AV66" s="227"/>
      <c r="AW66" s="228"/>
    </row>
    <row r="67" spans="1:49" x14ac:dyDescent="0.3">
      <c r="A67" s="18">
        <v>28</v>
      </c>
      <c r="B67" s="18">
        <f t="shared" si="2"/>
        <v>46</v>
      </c>
      <c r="C67" s="656">
        <v>6</v>
      </c>
      <c r="D67" s="662" t="s">
        <v>46</v>
      </c>
      <c r="E67" s="658">
        <v>6</v>
      </c>
      <c r="F67" s="658">
        <v>0</v>
      </c>
      <c r="G67" s="659"/>
      <c r="H67" s="664"/>
      <c r="I67" s="661"/>
      <c r="J67" s="655"/>
      <c r="K67" s="658">
        <f>SUM(J68:J91)</f>
        <v>245</v>
      </c>
      <c r="L67" s="658">
        <f>+K67</f>
        <v>245</v>
      </c>
      <c r="M67" s="655"/>
      <c r="N67" s="655"/>
      <c r="O67" s="655"/>
      <c r="P67" s="655"/>
      <c r="Q67" s="23"/>
      <c r="R67" s="655"/>
      <c r="S67" s="655"/>
      <c r="T67" s="655"/>
      <c r="U67" s="97"/>
      <c r="V67" s="649">
        <f t="shared" si="0"/>
        <v>0</v>
      </c>
      <c r="W67" s="655"/>
      <c r="X67" s="655"/>
      <c r="Y67" s="655"/>
      <c r="Z67" s="282">
        <f t="shared" si="1"/>
        <v>0</v>
      </c>
      <c r="AA67" s="43">
        <f>SUM(Z68:Z89)</f>
        <v>35</v>
      </c>
      <c r="AB67" s="16">
        <v>51</v>
      </c>
      <c r="AC67" s="28">
        <f t="shared" si="3"/>
        <v>245</v>
      </c>
      <c r="AD67" s="798"/>
      <c r="AE67" s="798"/>
      <c r="AF67" s="798"/>
      <c r="AG67" s="798"/>
      <c r="AH67" s="798"/>
      <c r="AI67" s="798"/>
      <c r="AJ67" s="231"/>
      <c r="AK67" s="18"/>
      <c r="AL67" s="18"/>
      <c r="AM67" s="18"/>
      <c r="AN67" s="18"/>
      <c r="AO67" s="18"/>
      <c r="AP67" s="18"/>
      <c r="AQ67" s="18"/>
      <c r="AR67" s="227"/>
      <c r="AS67" s="227"/>
      <c r="AT67" s="227"/>
      <c r="AU67" s="232"/>
      <c r="AV67" s="227">
        <f>SUM(AU68:AU91)</f>
        <v>83</v>
      </c>
      <c r="AW67" s="228">
        <f>+AV67+AB67</f>
        <v>134</v>
      </c>
    </row>
    <row r="68" spans="1:49" ht="40.200000000000003" x14ac:dyDescent="0.3">
      <c r="A68" s="18">
        <v>33</v>
      </c>
      <c r="B68" s="18">
        <f t="shared" si="2"/>
        <v>47</v>
      </c>
      <c r="C68" s="21"/>
      <c r="D68" s="169"/>
      <c r="E68" s="43">
        <v>6</v>
      </c>
      <c r="F68" s="43">
        <v>1</v>
      </c>
      <c r="G68" s="80">
        <v>1006</v>
      </c>
      <c r="H68" s="81">
        <v>-104</v>
      </c>
      <c r="I68" s="55" t="s">
        <v>281</v>
      </c>
      <c r="J68" s="23">
        <v>30</v>
      </c>
      <c r="K68" s="43"/>
      <c r="L68" s="565"/>
      <c r="M68" s="23"/>
      <c r="N68" s="23"/>
      <c r="O68" s="23"/>
      <c r="P68" s="23"/>
      <c r="Q68" s="23"/>
      <c r="R68" s="23"/>
      <c r="S68" s="23"/>
      <c r="T68" s="23"/>
      <c r="U68" s="25"/>
      <c r="V68" s="649">
        <f t="shared" si="0"/>
        <v>0</v>
      </c>
      <c r="W68" s="23" t="s">
        <v>39</v>
      </c>
      <c r="X68" s="23"/>
      <c r="Y68" s="23"/>
      <c r="Z68" s="18">
        <f t="shared" si="1"/>
        <v>0</v>
      </c>
      <c r="AA68" s="43"/>
      <c r="AB68" s="141"/>
      <c r="AC68" s="28">
        <f t="shared" si="3"/>
        <v>0</v>
      </c>
      <c r="AD68" s="798"/>
      <c r="AE68" s="798"/>
      <c r="AF68" s="798"/>
      <c r="AG68" s="798"/>
      <c r="AH68" s="798"/>
      <c r="AI68" s="798"/>
      <c r="AJ68" s="231"/>
      <c r="AK68" s="18"/>
      <c r="AL68" s="18"/>
      <c r="AM68" s="18"/>
      <c r="AN68" s="18"/>
      <c r="AO68" s="18"/>
      <c r="AP68" s="18"/>
      <c r="AQ68" s="18"/>
      <c r="AR68" s="227"/>
      <c r="AS68" s="227"/>
      <c r="AT68" s="227"/>
      <c r="AU68" s="232">
        <f t="shared" ref="AU68:AU91" si="6">SUM(AD68:AT68)</f>
        <v>0</v>
      </c>
      <c r="AV68" s="227"/>
      <c r="AW68" s="228"/>
    </row>
    <row r="69" spans="1:49" ht="40.200000000000003" x14ac:dyDescent="0.3">
      <c r="A69" s="18">
        <v>35</v>
      </c>
      <c r="B69" s="18">
        <f t="shared" si="2"/>
        <v>48</v>
      </c>
      <c r="C69" s="21"/>
      <c r="D69" s="169"/>
      <c r="E69" s="43">
        <v>6</v>
      </c>
      <c r="F69" s="43">
        <v>2</v>
      </c>
      <c r="G69" s="80">
        <v>1006</v>
      </c>
      <c r="H69" s="81">
        <v>-106</v>
      </c>
      <c r="I69" s="55" t="s">
        <v>282</v>
      </c>
      <c r="J69" s="23">
        <v>30</v>
      </c>
      <c r="K69" s="43"/>
      <c r="L69" s="565"/>
      <c r="M69" s="23"/>
      <c r="N69" s="23"/>
      <c r="O69" s="23"/>
      <c r="P69" s="23"/>
      <c r="Q69" s="23"/>
      <c r="R69" s="23"/>
      <c r="S69" s="23"/>
      <c r="T69" s="23"/>
      <c r="U69" s="25"/>
      <c r="V69" s="649">
        <f t="shared" si="0"/>
        <v>0</v>
      </c>
      <c r="W69" s="23" t="s">
        <v>45</v>
      </c>
      <c r="X69" s="23"/>
      <c r="Y69" s="23"/>
      <c r="Z69" s="18">
        <f t="shared" si="1"/>
        <v>0</v>
      </c>
      <c r="AA69" s="43"/>
      <c r="AB69" s="141"/>
      <c r="AC69" s="28">
        <f t="shared" si="3"/>
        <v>0</v>
      </c>
      <c r="AD69" s="798"/>
      <c r="AE69" s="798"/>
      <c r="AF69" s="798"/>
      <c r="AG69" s="798"/>
      <c r="AH69" s="798"/>
      <c r="AI69" s="798"/>
      <c r="AJ69" s="231"/>
      <c r="AK69" s="18"/>
      <c r="AL69" s="18"/>
      <c r="AM69" s="18"/>
      <c r="AN69" s="18"/>
      <c r="AO69" s="18"/>
      <c r="AP69" s="18"/>
      <c r="AQ69" s="18"/>
      <c r="AR69" s="227"/>
      <c r="AS69" s="227"/>
      <c r="AT69" s="227"/>
      <c r="AU69" s="232">
        <f t="shared" si="6"/>
        <v>0</v>
      </c>
      <c r="AV69" s="227"/>
      <c r="AW69" s="228"/>
    </row>
    <row r="70" spans="1:49" ht="27" x14ac:dyDescent="0.3">
      <c r="A70" s="18">
        <v>36</v>
      </c>
      <c r="B70" s="18">
        <f t="shared" si="2"/>
        <v>49</v>
      </c>
      <c r="C70" s="21"/>
      <c r="D70" s="169"/>
      <c r="E70" s="43">
        <v>6</v>
      </c>
      <c r="F70" s="43">
        <v>3</v>
      </c>
      <c r="G70" s="80">
        <v>1006</v>
      </c>
      <c r="H70" s="86" t="s">
        <v>48</v>
      </c>
      <c r="I70" s="55" t="s">
        <v>277</v>
      </c>
      <c r="J70" s="23"/>
      <c r="K70" s="43"/>
      <c r="L70" s="565"/>
      <c r="M70" s="23"/>
      <c r="N70" s="23"/>
      <c r="O70" s="23"/>
      <c r="P70" s="23"/>
      <c r="Q70" s="23"/>
      <c r="R70" s="23"/>
      <c r="S70" s="23"/>
      <c r="T70" s="23"/>
      <c r="U70" s="25"/>
      <c r="V70" s="649">
        <f t="shared" si="0"/>
        <v>0</v>
      </c>
      <c r="W70" s="23" t="s">
        <v>39</v>
      </c>
      <c r="X70" s="23"/>
      <c r="Y70" s="23"/>
      <c r="Z70" s="18">
        <f t="shared" si="1"/>
        <v>0</v>
      </c>
      <c r="AA70" s="43"/>
      <c r="AB70" s="141"/>
      <c r="AC70" s="28">
        <f t="shared" si="3"/>
        <v>0</v>
      </c>
      <c r="AD70" s="798"/>
      <c r="AE70" s="798"/>
      <c r="AF70" s="798"/>
      <c r="AG70" s="798"/>
      <c r="AH70" s="798"/>
      <c r="AI70" s="798"/>
      <c r="AJ70" s="231"/>
      <c r="AK70" s="18"/>
      <c r="AL70" s="18"/>
      <c r="AM70" s="18"/>
      <c r="AN70" s="18"/>
      <c r="AO70" s="18"/>
      <c r="AP70" s="18"/>
      <c r="AQ70" s="18"/>
      <c r="AR70" s="227"/>
      <c r="AS70" s="227"/>
      <c r="AT70" s="227"/>
      <c r="AU70" s="232">
        <f t="shared" si="6"/>
        <v>0</v>
      </c>
      <c r="AV70" s="227"/>
      <c r="AW70" s="228"/>
    </row>
    <row r="71" spans="1:49" x14ac:dyDescent="0.3">
      <c r="A71" s="18">
        <v>37</v>
      </c>
      <c r="B71" s="18">
        <f t="shared" si="2"/>
        <v>50</v>
      </c>
      <c r="C71" s="21"/>
      <c r="D71" s="169"/>
      <c r="E71" s="43">
        <v>6</v>
      </c>
      <c r="F71" s="43">
        <v>4</v>
      </c>
      <c r="G71" s="80">
        <v>1006</v>
      </c>
      <c r="H71" s="86" t="s">
        <v>49</v>
      </c>
      <c r="I71" s="55" t="s">
        <v>50</v>
      </c>
      <c r="J71" s="23"/>
      <c r="K71" s="43"/>
      <c r="L71" s="565"/>
      <c r="M71" s="23"/>
      <c r="N71" s="23"/>
      <c r="O71" s="23"/>
      <c r="P71" s="23"/>
      <c r="Q71" s="23"/>
      <c r="R71" s="23"/>
      <c r="S71" s="23"/>
      <c r="T71" s="23"/>
      <c r="U71" s="25"/>
      <c r="V71" s="649">
        <f t="shared" si="0"/>
        <v>0</v>
      </c>
      <c r="W71" s="23" t="s">
        <v>39</v>
      </c>
      <c r="X71" s="23"/>
      <c r="Y71" s="23"/>
      <c r="Z71" s="18">
        <f t="shared" si="1"/>
        <v>0</v>
      </c>
      <c r="AA71" s="43"/>
      <c r="AB71" s="141"/>
      <c r="AC71" s="28">
        <f t="shared" si="3"/>
        <v>0</v>
      </c>
      <c r="AD71" s="798"/>
      <c r="AE71" s="798"/>
      <c r="AF71" s="798"/>
      <c r="AG71" s="798"/>
      <c r="AH71" s="798"/>
      <c r="AI71" s="798"/>
      <c r="AJ71" s="231"/>
      <c r="AK71" s="18"/>
      <c r="AL71" s="18"/>
      <c r="AM71" s="18"/>
      <c r="AN71" s="18"/>
      <c r="AO71" s="18"/>
      <c r="AP71" s="18"/>
      <c r="AQ71" s="18"/>
      <c r="AR71" s="227"/>
      <c r="AS71" s="227"/>
      <c r="AT71" s="227"/>
      <c r="AU71" s="232">
        <f t="shared" si="6"/>
        <v>0</v>
      </c>
      <c r="AV71" s="227"/>
      <c r="AW71" s="228"/>
    </row>
    <row r="72" spans="1:49" ht="27" x14ac:dyDescent="0.3">
      <c r="A72" s="18">
        <v>38</v>
      </c>
      <c r="B72" s="18">
        <f t="shared" si="2"/>
        <v>51</v>
      </c>
      <c r="C72" s="21"/>
      <c r="D72" s="169"/>
      <c r="E72" s="43">
        <v>6</v>
      </c>
      <c r="F72" s="43">
        <v>5</v>
      </c>
      <c r="G72" s="80">
        <v>1006</v>
      </c>
      <c r="H72" s="86" t="s">
        <v>51</v>
      </c>
      <c r="I72" s="55" t="s">
        <v>52</v>
      </c>
      <c r="J72" s="23">
        <v>30</v>
      </c>
      <c r="K72" s="43"/>
      <c r="L72" s="565"/>
      <c r="M72" s="23"/>
      <c r="N72" s="23"/>
      <c r="O72" s="23"/>
      <c r="P72" s="23"/>
      <c r="Q72" s="23"/>
      <c r="R72" s="23"/>
      <c r="S72" s="23"/>
      <c r="T72" s="23"/>
      <c r="U72" s="25"/>
      <c r="V72" s="649">
        <f t="shared" si="0"/>
        <v>0</v>
      </c>
      <c r="W72" s="23" t="s">
        <v>39</v>
      </c>
      <c r="X72" s="23"/>
      <c r="Y72" s="23"/>
      <c r="Z72" s="18">
        <f t="shared" si="1"/>
        <v>0</v>
      </c>
      <c r="AA72" s="43"/>
      <c r="AB72" s="141"/>
      <c r="AC72" s="28">
        <f t="shared" si="3"/>
        <v>0</v>
      </c>
      <c r="AD72" s="798"/>
      <c r="AE72" s="798"/>
      <c r="AF72" s="798"/>
      <c r="AG72" s="798"/>
      <c r="AH72" s="798"/>
      <c r="AI72" s="798"/>
      <c r="AJ72" s="231"/>
      <c r="AK72" s="18"/>
      <c r="AL72" s="18"/>
      <c r="AM72" s="18"/>
      <c r="AN72" s="18"/>
      <c r="AO72" s="18"/>
      <c r="AP72" s="18"/>
      <c r="AQ72" s="18"/>
      <c r="AR72" s="227"/>
      <c r="AS72" s="227"/>
      <c r="AT72" s="227"/>
      <c r="AU72" s="232">
        <f t="shared" si="6"/>
        <v>0</v>
      </c>
      <c r="AV72" s="227"/>
      <c r="AW72" s="228"/>
    </row>
    <row r="73" spans="1:49" x14ac:dyDescent="0.3">
      <c r="A73" s="18">
        <v>39</v>
      </c>
      <c r="B73" s="18">
        <f t="shared" si="2"/>
        <v>52</v>
      </c>
      <c r="C73" s="21"/>
      <c r="D73" s="169"/>
      <c r="E73" s="43">
        <v>6</v>
      </c>
      <c r="F73" s="43">
        <v>6</v>
      </c>
      <c r="G73" s="80">
        <v>1006</v>
      </c>
      <c r="H73" s="86" t="s">
        <v>53</v>
      </c>
      <c r="I73" s="55" t="s">
        <v>54</v>
      </c>
      <c r="J73" s="23"/>
      <c r="K73" s="43"/>
      <c r="L73" s="565"/>
      <c r="M73" s="23"/>
      <c r="N73" s="23"/>
      <c r="O73" s="23"/>
      <c r="P73" s="23"/>
      <c r="Q73" s="23"/>
      <c r="R73" s="23"/>
      <c r="S73" s="23"/>
      <c r="T73" s="23"/>
      <c r="U73" s="25"/>
      <c r="V73" s="649">
        <f t="shared" si="0"/>
        <v>0</v>
      </c>
      <c r="W73" s="23" t="s">
        <v>39</v>
      </c>
      <c r="X73" s="23"/>
      <c r="Y73" s="23"/>
      <c r="Z73" s="18">
        <f t="shared" si="1"/>
        <v>0</v>
      </c>
      <c r="AA73" s="43"/>
      <c r="AB73" s="141"/>
      <c r="AC73" s="28">
        <f t="shared" si="3"/>
        <v>0</v>
      </c>
      <c r="AD73" s="798"/>
      <c r="AE73" s="798"/>
      <c r="AF73" s="798"/>
      <c r="AG73" s="798"/>
      <c r="AH73" s="798"/>
      <c r="AI73" s="798"/>
      <c r="AJ73" s="231"/>
      <c r="AK73" s="18"/>
      <c r="AL73" s="18"/>
      <c r="AM73" s="18"/>
      <c r="AN73" s="18"/>
      <c r="AO73" s="18"/>
      <c r="AP73" s="18"/>
      <c r="AQ73" s="18"/>
      <c r="AR73" s="227"/>
      <c r="AS73" s="227"/>
      <c r="AT73" s="227"/>
      <c r="AU73" s="232">
        <f t="shared" si="6"/>
        <v>0</v>
      </c>
      <c r="AV73" s="227"/>
      <c r="AW73" s="228"/>
    </row>
    <row r="74" spans="1:49" x14ac:dyDescent="0.3">
      <c r="A74" s="18">
        <v>40</v>
      </c>
      <c r="B74" s="18">
        <f t="shared" si="2"/>
        <v>53</v>
      </c>
      <c r="C74" s="21"/>
      <c r="D74" s="169"/>
      <c r="E74" s="43">
        <v>6</v>
      </c>
      <c r="F74" s="43">
        <v>7</v>
      </c>
      <c r="G74" s="80">
        <v>1006</v>
      </c>
      <c r="H74" s="86" t="s">
        <v>55</v>
      </c>
      <c r="I74" s="55" t="s">
        <v>56</v>
      </c>
      <c r="J74" s="23"/>
      <c r="K74" s="43"/>
      <c r="L74" s="565"/>
      <c r="M74" s="23"/>
      <c r="N74" s="23"/>
      <c r="O74" s="23"/>
      <c r="P74" s="23"/>
      <c r="Q74" s="23"/>
      <c r="R74" s="23"/>
      <c r="S74" s="23"/>
      <c r="T74" s="23"/>
      <c r="U74" s="25"/>
      <c r="V74" s="649">
        <f t="shared" si="0"/>
        <v>0</v>
      </c>
      <c r="W74" s="23" t="s">
        <v>39</v>
      </c>
      <c r="X74" s="23"/>
      <c r="Y74" s="23"/>
      <c r="Z74" s="18">
        <f t="shared" si="1"/>
        <v>0</v>
      </c>
      <c r="AA74" s="43"/>
      <c r="AB74" s="141"/>
      <c r="AC74" s="28">
        <f t="shared" si="3"/>
        <v>0</v>
      </c>
      <c r="AD74" s="798"/>
      <c r="AE74" s="798"/>
      <c r="AF74" s="798"/>
      <c r="AG74" s="798"/>
      <c r="AH74" s="798"/>
      <c r="AI74" s="798"/>
      <c r="AJ74" s="231"/>
      <c r="AK74" s="18"/>
      <c r="AL74" s="18"/>
      <c r="AM74" s="18"/>
      <c r="AN74" s="18"/>
      <c r="AO74" s="18"/>
      <c r="AP74" s="18"/>
      <c r="AQ74" s="18"/>
      <c r="AR74" s="227"/>
      <c r="AS74" s="227"/>
      <c r="AT74" s="227"/>
      <c r="AU74" s="232">
        <f t="shared" si="6"/>
        <v>0</v>
      </c>
      <c r="AV74" s="227"/>
      <c r="AW74" s="228"/>
    </row>
    <row r="75" spans="1:49" ht="27" x14ac:dyDescent="0.3">
      <c r="A75" s="18">
        <v>41</v>
      </c>
      <c r="B75" s="18">
        <f t="shared" si="2"/>
        <v>54</v>
      </c>
      <c r="C75" s="21"/>
      <c r="D75" s="169"/>
      <c r="E75" s="43">
        <v>6</v>
      </c>
      <c r="F75" s="43">
        <v>8</v>
      </c>
      <c r="G75" s="80">
        <v>1006</v>
      </c>
      <c r="H75" s="86" t="s">
        <v>57</v>
      </c>
      <c r="I75" s="55" t="s">
        <v>58</v>
      </c>
      <c r="J75" s="23"/>
      <c r="K75" s="43"/>
      <c r="L75" s="565"/>
      <c r="M75" s="23"/>
      <c r="N75" s="23"/>
      <c r="O75" s="23"/>
      <c r="P75" s="23"/>
      <c r="Q75" s="23"/>
      <c r="R75" s="23"/>
      <c r="S75" s="23"/>
      <c r="T75" s="23"/>
      <c r="U75" s="25"/>
      <c r="V75" s="649">
        <f t="shared" si="0"/>
        <v>0</v>
      </c>
      <c r="W75" s="23" t="s">
        <v>39</v>
      </c>
      <c r="X75" s="23"/>
      <c r="Y75" s="23"/>
      <c r="Z75" s="18">
        <f t="shared" si="1"/>
        <v>0</v>
      </c>
      <c r="AA75" s="43"/>
      <c r="AB75" s="141"/>
      <c r="AC75" s="28">
        <f t="shared" si="3"/>
        <v>0</v>
      </c>
      <c r="AD75" s="798"/>
      <c r="AE75" s="798"/>
      <c r="AF75" s="798"/>
      <c r="AG75" s="798"/>
      <c r="AH75" s="798"/>
      <c r="AI75" s="798"/>
      <c r="AJ75" s="231"/>
      <c r="AK75" s="18"/>
      <c r="AL75" s="18"/>
      <c r="AM75" s="18"/>
      <c r="AN75" s="18"/>
      <c r="AO75" s="18"/>
      <c r="AP75" s="18"/>
      <c r="AQ75" s="18"/>
      <c r="AR75" s="227"/>
      <c r="AS75" s="227"/>
      <c r="AT75" s="227"/>
      <c r="AU75" s="232">
        <f t="shared" si="6"/>
        <v>0</v>
      </c>
      <c r="AV75" s="227"/>
      <c r="AW75" s="228"/>
    </row>
    <row r="76" spans="1:49" x14ac:dyDescent="0.3">
      <c r="A76" s="18">
        <v>42</v>
      </c>
      <c r="B76" s="18">
        <f t="shared" si="2"/>
        <v>55</v>
      </c>
      <c r="C76" s="21"/>
      <c r="D76" s="169"/>
      <c r="E76" s="43">
        <v>6</v>
      </c>
      <c r="F76" s="43">
        <v>9</v>
      </c>
      <c r="G76" s="80">
        <v>1006</v>
      </c>
      <c r="H76" s="86" t="s">
        <v>59</v>
      </c>
      <c r="I76" s="55" t="s">
        <v>276</v>
      </c>
      <c r="J76" s="23"/>
      <c r="K76" s="43"/>
      <c r="L76" s="565"/>
      <c r="M76" s="23"/>
      <c r="N76" s="23"/>
      <c r="O76" s="23"/>
      <c r="P76" s="23"/>
      <c r="Q76" s="23"/>
      <c r="R76" s="23"/>
      <c r="S76" s="23"/>
      <c r="T76" s="23"/>
      <c r="U76" s="25"/>
      <c r="V76" s="649">
        <f t="shared" si="0"/>
        <v>0</v>
      </c>
      <c r="W76" s="23" t="s">
        <v>39</v>
      </c>
      <c r="X76" s="23"/>
      <c r="Y76" s="23"/>
      <c r="Z76" s="18">
        <f t="shared" si="1"/>
        <v>0</v>
      </c>
      <c r="AA76" s="43"/>
      <c r="AB76" s="141"/>
      <c r="AC76" s="28">
        <f t="shared" si="3"/>
        <v>0</v>
      </c>
      <c r="AD76" s="798"/>
      <c r="AE76" s="798"/>
      <c r="AF76" s="798"/>
      <c r="AG76" s="798"/>
      <c r="AH76" s="798"/>
      <c r="AI76" s="798"/>
      <c r="AJ76" s="231"/>
      <c r="AK76" s="18"/>
      <c r="AL76" s="18"/>
      <c r="AM76" s="18"/>
      <c r="AN76" s="18"/>
      <c r="AO76" s="18"/>
      <c r="AP76" s="18"/>
      <c r="AQ76" s="18"/>
      <c r="AR76" s="227"/>
      <c r="AS76" s="227"/>
      <c r="AT76" s="227"/>
      <c r="AU76" s="232">
        <f t="shared" si="6"/>
        <v>0</v>
      </c>
      <c r="AV76" s="227"/>
      <c r="AW76" s="228"/>
    </row>
    <row r="77" spans="1:49" x14ac:dyDescent="0.3">
      <c r="A77" s="18">
        <v>44</v>
      </c>
      <c r="B77" s="18">
        <f t="shared" si="2"/>
        <v>56</v>
      </c>
      <c r="C77" s="21"/>
      <c r="D77" s="169"/>
      <c r="E77" s="43">
        <v>6</v>
      </c>
      <c r="F77" s="43">
        <v>10</v>
      </c>
      <c r="G77" s="80">
        <v>1006</v>
      </c>
      <c r="H77" s="86" t="s">
        <v>62</v>
      </c>
      <c r="I77" s="55" t="s">
        <v>275</v>
      </c>
      <c r="J77" s="23"/>
      <c r="K77" s="43"/>
      <c r="L77" s="565"/>
      <c r="M77" s="23"/>
      <c r="N77" s="23"/>
      <c r="O77" s="23"/>
      <c r="P77" s="23"/>
      <c r="Q77" s="23"/>
      <c r="R77" s="23"/>
      <c r="S77" s="23"/>
      <c r="T77" s="23"/>
      <c r="U77" s="25"/>
      <c r="V77" s="649">
        <f t="shared" si="0"/>
        <v>0</v>
      </c>
      <c r="W77" s="23" t="s">
        <v>39</v>
      </c>
      <c r="X77" s="23"/>
      <c r="Y77" s="23"/>
      <c r="Z77" s="18">
        <f t="shared" si="1"/>
        <v>0</v>
      </c>
      <c r="AA77" s="43"/>
      <c r="AB77" s="141"/>
      <c r="AC77" s="28">
        <f t="shared" si="3"/>
        <v>0</v>
      </c>
      <c r="AD77" s="798"/>
      <c r="AE77" s="798"/>
      <c r="AF77" s="798"/>
      <c r="AG77" s="798"/>
      <c r="AH77" s="798"/>
      <c r="AI77" s="798"/>
      <c r="AJ77" s="231"/>
      <c r="AK77" s="18"/>
      <c r="AL77" s="18"/>
      <c r="AM77" s="18"/>
      <c r="AN77" s="18"/>
      <c r="AO77" s="18"/>
      <c r="AP77" s="18"/>
      <c r="AQ77" s="18"/>
      <c r="AR77" s="227"/>
      <c r="AS77" s="227"/>
      <c r="AT77" s="227"/>
      <c r="AU77" s="232">
        <f t="shared" si="6"/>
        <v>0</v>
      </c>
      <c r="AV77" s="227"/>
      <c r="AW77" s="228"/>
    </row>
    <row r="78" spans="1:49" ht="27" x14ac:dyDescent="0.3">
      <c r="A78" s="18">
        <v>141</v>
      </c>
      <c r="B78" s="18">
        <f t="shared" si="2"/>
        <v>57</v>
      </c>
      <c r="C78" s="21"/>
      <c r="D78" s="169"/>
      <c r="E78" s="43">
        <v>6</v>
      </c>
      <c r="F78" s="43">
        <v>11</v>
      </c>
      <c r="G78" s="80">
        <v>1016</v>
      </c>
      <c r="H78" s="86">
        <v>-106</v>
      </c>
      <c r="I78" s="55" t="s">
        <v>141</v>
      </c>
      <c r="J78" s="23"/>
      <c r="K78" s="43"/>
      <c r="L78" s="565"/>
      <c r="M78" s="23"/>
      <c r="N78" s="23"/>
      <c r="O78" s="23"/>
      <c r="P78" s="23"/>
      <c r="Q78" s="23"/>
      <c r="R78" s="23"/>
      <c r="S78" s="23"/>
      <c r="T78" s="23"/>
      <c r="U78" s="25"/>
      <c r="V78" s="649">
        <f t="shared" si="0"/>
        <v>0</v>
      </c>
      <c r="W78" s="23" t="s">
        <v>39</v>
      </c>
      <c r="X78" s="23"/>
      <c r="Y78" s="23"/>
      <c r="Z78" s="18">
        <f t="shared" si="1"/>
        <v>0</v>
      </c>
      <c r="AA78" s="43"/>
      <c r="AB78" s="141"/>
      <c r="AC78" s="28">
        <f t="shared" si="3"/>
        <v>0</v>
      </c>
      <c r="AD78" s="798"/>
      <c r="AE78" s="798"/>
      <c r="AF78" s="798"/>
      <c r="AG78" s="798"/>
      <c r="AH78" s="798"/>
      <c r="AI78" s="798"/>
      <c r="AJ78" s="231"/>
      <c r="AK78" s="18"/>
      <c r="AL78" s="18"/>
      <c r="AM78" s="18"/>
      <c r="AN78" s="18"/>
      <c r="AO78" s="18"/>
      <c r="AP78" s="18"/>
      <c r="AQ78" s="18"/>
      <c r="AR78" s="227"/>
      <c r="AS78" s="227"/>
      <c r="AT78" s="227"/>
      <c r="AU78" s="232">
        <f t="shared" si="6"/>
        <v>0</v>
      </c>
      <c r="AV78" s="227"/>
      <c r="AW78" s="228"/>
    </row>
    <row r="79" spans="1:49" x14ac:dyDescent="0.3">
      <c r="A79" s="18">
        <v>45</v>
      </c>
      <c r="B79" s="18">
        <f t="shared" si="2"/>
        <v>58</v>
      </c>
      <c r="C79" s="21"/>
      <c r="D79" s="169"/>
      <c r="E79" s="43">
        <v>6</v>
      </c>
      <c r="F79" s="43">
        <v>12</v>
      </c>
      <c r="G79" s="80">
        <v>1006</v>
      </c>
      <c r="H79" s="86" t="s">
        <v>63</v>
      </c>
      <c r="I79" s="55" t="s">
        <v>64</v>
      </c>
      <c r="J79" s="23"/>
      <c r="K79" s="43"/>
      <c r="L79" s="565"/>
      <c r="M79" s="23"/>
      <c r="N79" s="23"/>
      <c r="O79" s="23"/>
      <c r="P79" s="23"/>
      <c r="Q79" s="23"/>
      <c r="R79" s="23"/>
      <c r="S79" s="23"/>
      <c r="T79" s="23"/>
      <c r="U79" s="25"/>
      <c r="V79" s="649">
        <f t="shared" si="0"/>
        <v>0</v>
      </c>
      <c r="W79" s="23" t="s">
        <v>39</v>
      </c>
      <c r="X79" s="23"/>
      <c r="Y79" s="23"/>
      <c r="Z79" s="18">
        <f t="shared" si="1"/>
        <v>0</v>
      </c>
      <c r="AA79" s="43"/>
      <c r="AB79" s="141"/>
      <c r="AC79" s="28">
        <f t="shared" si="3"/>
        <v>0</v>
      </c>
      <c r="AD79" s="798"/>
      <c r="AE79" s="798"/>
      <c r="AF79" s="798"/>
      <c r="AG79" s="798"/>
      <c r="AH79" s="798"/>
      <c r="AI79" s="798"/>
      <c r="AJ79" s="231"/>
      <c r="AK79" s="18"/>
      <c r="AL79" s="18"/>
      <c r="AM79" s="18"/>
      <c r="AN79" s="18"/>
      <c r="AO79" s="18"/>
      <c r="AP79" s="18"/>
      <c r="AQ79" s="18"/>
      <c r="AR79" s="227"/>
      <c r="AS79" s="227"/>
      <c r="AT79" s="227"/>
      <c r="AU79" s="232">
        <f t="shared" si="6"/>
        <v>0</v>
      </c>
      <c r="AV79" s="227"/>
      <c r="AW79" s="228"/>
    </row>
    <row r="80" spans="1:49" x14ac:dyDescent="0.3">
      <c r="A80" s="18">
        <v>46</v>
      </c>
      <c r="B80" s="18">
        <f t="shared" si="2"/>
        <v>59</v>
      </c>
      <c r="C80" s="21"/>
      <c r="D80" s="169"/>
      <c r="E80" s="43">
        <v>6</v>
      </c>
      <c r="F80" s="43">
        <v>13</v>
      </c>
      <c r="G80" s="80">
        <v>1006</v>
      </c>
      <c r="H80" s="86" t="s">
        <v>65</v>
      </c>
      <c r="I80" s="55" t="s">
        <v>66</v>
      </c>
      <c r="J80" s="23"/>
      <c r="K80" s="43"/>
      <c r="L80" s="565"/>
      <c r="M80" s="23"/>
      <c r="N80" s="23"/>
      <c r="O80" s="23"/>
      <c r="P80" s="23"/>
      <c r="Q80" s="23"/>
      <c r="R80" s="23"/>
      <c r="S80" s="23"/>
      <c r="T80" s="23"/>
      <c r="U80" s="25"/>
      <c r="V80" s="649">
        <f t="shared" si="0"/>
        <v>0</v>
      </c>
      <c r="W80" s="23" t="s">
        <v>39</v>
      </c>
      <c r="X80" s="23"/>
      <c r="Y80" s="23"/>
      <c r="Z80" s="18">
        <f t="shared" si="1"/>
        <v>0</v>
      </c>
      <c r="AA80" s="43"/>
      <c r="AB80" s="141"/>
      <c r="AC80" s="28">
        <f t="shared" si="3"/>
        <v>0</v>
      </c>
      <c r="AD80" s="798"/>
      <c r="AE80" s="798"/>
      <c r="AF80" s="798"/>
      <c r="AG80" s="798"/>
      <c r="AH80" s="798"/>
      <c r="AI80" s="798"/>
      <c r="AJ80" s="231"/>
      <c r="AK80" s="18"/>
      <c r="AL80" s="18"/>
      <c r="AM80" s="18"/>
      <c r="AN80" s="18"/>
      <c r="AO80" s="18"/>
      <c r="AP80" s="18"/>
      <c r="AQ80" s="18"/>
      <c r="AR80" s="227"/>
      <c r="AS80" s="227"/>
      <c r="AT80" s="227"/>
      <c r="AU80" s="232">
        <f t="shared" si="6"/>
        <v>0</v>
      </c>
      <c r="AV80" s="227"/>
      <c r="AW80" s="228"/>
    </row>
    <row r="81" spans="1:49" ht="27" x14ac:dyDescent="0.3">
      <c r="A81" s="18">
        <v>47</v>
      </c>
      <c r="B81" s="18">
        <f t="shared" si="2"/>
        <v>60</v>
      </c>
      <c r="C81" s="21"/>
      <c r="D81" s="169"/>
      <c r="E81" s="43">
        <v>6</v>
      </c>
      <c r="F81" s="43">
        <v>14</v>
      </c>
      <c r="G81" s="80">
        <v>1006</v>
      </c>
      <c r="H81" s="86" t="s">
        <v>67</v>
      </c>
      <c r="I81" s="55" t="s">
        <v>68</v>
      </c>
      <c r="J81" s="23"/>
      <c r="K81" s="43"/>
      <c r="L81" s="565"/>
      <c r="M81" s="23"/>
      <c r="N81" s="23"/>
      <c r="O81" s="23"/>
      <c r="P81" s="23"/>
      <c r="Q81" s="23"/>
      <c r="R81" s="23"/>
      <c r="S81" s="23"/>
      <c r="T81" s="23"/>
      <c r="U81" s="25"/>
      <c r="V81" s="649">
        <f t="shared" si="0"/>
        <v>0</v>
      </c>
      <c r="W81" s="23" t="s">
        <v>39</v>
      </c>
      <c r="X81" s="23"/>
      <c r="Y81" s="23"/>
      <c r="Z81" s="18">
        <f t="shared" si="1"/>
        <v>0</v>
      </c>
      <c r="AA81" s="43"/>
      <c r="AB81" s="141"/>
      <c r="AC81" s="28">
        <f t="shared" si="3"/>
        <v>0</v>
      </c>
      <c r="AD81" s="798"/>
      <c r="AE81" s="798"/>
      <c r="AF81" s="798"/>
      <c r="AG81" s="798"/>
      <c r="AH81" s="798"/>
      <c r="AI81" s="798"/>
      <c r="AJ81" s="231"/>
      <c r="AK81" s="18"/>
      <c r="AL81" s="18"/>
      <c r="AM81" s="18"/>
      <c r="AN81" s="18"/>
      <c r="AO81" s="18"/>
      <c r="AP81" s="18"/>
      <c r="AQ81" s="18"/>
      <c r="AR81" s="227"/>
      <c r="AS81" s="227"/>
      <c r="AT81" s="227"/>
      <c r="AU81" s="232">
        <f t="shared" si="6"/>
        <v>0</v>
      </c>
      <c r="AV81" s="227"/>
      <c r="AW81" s="228"/>
    </row>
    <row r="82" spans="1:49" ht="27" x14ac:dyDescent="0.3">
      <c r="A82" s="18">
        <v>48</v>
      </c>
      <c r="B82" s="18">
        <f t="shared" si="2"/>
        <v>61</v>
      </c>
      <c r="C82" s="21"/>
      <c r="D82" s="169"/>
      <c r="E82" s="43">
        <v>6</v>
      </c>
      <c r="F82" s="43">
        <v>15</v>
      </c>
      <c r="G82" s="80">
        <v>1006</v>
      </c>
      <c r="H82" s="86" t="s">
        <v>69</v>
      </c>
      <c r="I82" s="55" t="s">
        <v>70</v>
      </c>
      <c r="J82" s="23"/>
      <c r="K82" s="43"/>
      <c r="L82" s="565"/>
      <c r="M82" s="23"/>
      <c r="N82" s="23"/>
      <c r="O82" s="23"/>
      <c r="P82" s="23"/>
      <c r="Q82" s="23"/>
      <c r="R82" s="23"/>
      <c r="S82" s="23"/>
      <c r="T82" s="23"/>
      <c r="U82" s="25"/>
      <c r="V82" s="649">
        <f t="shared" si="0"/>
        <v>0</v>
      </c>
      <c r="W82" s="23" t="s">
        <v>39</v>
      </c>
      <c r="X82" s="23"/>
      <c r="Y82" s="23"/>
      <c r="Z82" s="18">
        <f t="shared" si="1"/>
        <v>0</v>
      </c>
      <c r="AA82" s="43"/>
      <c r="AB82" s="141"/>
      <c r="AC82" s="28">
        <f t="shared" si="3"/>
        <v>0</v>
      </c>
      <c r="AD82" s="798"/>
      <c r="AE82" s="798"/>
      <c r="AF82" s="798"/>
      <c r="AG82" s="798"/>
      <c r="AH82" s="798"/>
      <c r="AI82" s="798"/>
      <c r="AJ82" s="231"/>
      <c r="AK82" s="18"/>
      <c r="AL82" s="18"/>
      <c r="AM82" s="18"/>
      <c r="AN82" s="18"/>
      <c r="AO82" s="18"/>
      <c r="AP82" s="18"/>
      <c r="AQ82" s="18"/>
      <c r="AR82" s="227"/>
      <c r="AS82" s="227"/>
      <c r="AT82" s="227"/>
      <c r="AU82" s="232">
        <f t="shared" si="6"/>
        <v>0</v>
      </c>
      <c r="AV82" s="227"/>
      <c r="AW82" s="228"/>
    </row>
    <row r="83" spans="1:49" x14ac:dyDescent="0.3">
      <c r="A83" s="18">
        <v>49</v>
      </c>
      <c r="B83" s="18">
        <f t="shared" si="2"/>
        <v>62</v>
      </c>
      <c r="C83" s="21"/>
      <c r="D83" s="169"/>
      <c r="E83" s="43">
        <v>6</v>
      </c>
      <c r="F83" s="43">
        <v>16</v>
      </c>
      <c r="G83" s="80">
        <v>1006</v>
      </c>
      <c r="H83" s="86" t="s">
        <v>71</v>
      </c>
      <c r="I83" s="55" t="s">
        <v>72</v>
      </c>
      <c r="J83" s="23"/>
      <c r="K83" s="43"/>
      <c r="L83" s="565"/>
      <c r="M83" s="23"/>
      <c r="N83" s="23"/>
      <c r="O83" s="23"/>
      <c r="P83" s="23"/>
      <c r="Q83" s="23"/>
      <c r="R83" s="23"/>
      <c r="S83" s="23"/>
      <c r="T83" s="23"/>
      <c r="U83" s="25"/>
      <c r="V83" s="649">
        <f t="shared" si="0"/>
        <v>0</v>
      </c>
      <c r="W83" s="23" t="s">
        <v>39</v>
      </c>
      <c r="X83" s="23"/>
      <c r="Y83" s="23"/>
      <c r="Z83" s="18">
        <f t="shared" si="1"/>
        <v>0</v>
      </c>
      <c r="AA83" s="43"/>
      <c r="AB83" s="141"/>
      <c r="AC83" s="28">
        <f t="shared" si="3"/>
        <v>0</v>
      </c>
      <c r="AD83" s="798"/>
      <c r="AE83" s="798"/>
      <c r="AF83" s="798"/>
      <c r="AG83" s="798"/>
      <c r="AH83" s="798"/>
      <c r="AI83" s="798"/>
      <c r="AJ83" s="231"/>
      <c r="AK83" s="18"/>
      <c r="AL83" s="18"/>
      <c r="AM83" s="18"/>
      <c r="AN83" s="18"/>
      <c r="AO83" s="18"/>
      <c r="AP83" s="18"/>
      <c r="AQ83" s="18"/>
      <c r="AR83" s="227"/>
      <c r="AS83" s="227"/>
      <c r="AT83" s="227"/>
      <c r="AU83" s="232">
        <f t="shared" si="6"/>
        <v>0</v>
      </c>
      <c r="AV83" s="227"/>
      <c r="AW83" s="228"/>
    </row>
    <row r="84" spans="1:49" x14ac:dyDescent="0.3">
      <c r="A84" s="18">
        <v>149</v>
      </c>
      <c r="B84" s="18">
        <f>+B83+1</f>
        <v>63</v>
      </c>
      <c r="C84" s="21"/>
      <c r="D84" s="169"/>
      <c r="E84" s="43">
        <v>6</v>
      </c>
      <c r="F84" s="43">
        <v>17</v>
      </c>
      <c r="G84" s="80">
        <v>1016</v>
      </c>
      <c r="H84" s="86">
        <v>-114</v>
      </c>
      <c r="I84" s="55" t="s">
        <v>147</v>
      </c>
      <c r="J84" s="23"/>
      <c r="K84" s="43"/>
      <c r="L84" s="565"/>
      <c r="M84" s="23"/>
      <c r="N84" s="23"/>
      <c r="O84" s="23"/>
      <c r="P84" s="23"/>
      <c r="Q84" s="23"/>
      <c r="R84" s="23"/>
      <c r="S84" s="23"/>
      <c r="T84" s="23"/>
      <c r="U84" s="25"/>
      <c r="V84" s="649">
        <f t="shared" si="0"/>
        <v>0</v>
      </c>
      <c r="W84" s="52" t="s">
        <v>39</v>
      </c>
      <c r="X84" s="52"/>
      <c r="Y84" s="52"/>
      <c r="Z84" s="18">
        <f t="shared" si="1"/>
        <v>0</v>
      </c>
      <c r="AA84" s="43"/>
      <c r="AB84" s="141"/>
      <c r="AC84" s="28">
        <f t="shared" si="3"/>
        <v>0</v>
      </c>
      <c r="AD84" s="798"/>
      <c r="AE84" s="798"/>
      <c r="AF84" s="798"/>
      <c r="AG84" s="798"/>
      <c r="AH84" s="798"/>
      <c r="AI84" s="798"/>
      <c r="AJ84" s="231"/>
      <c r="AK84" s="18"/>
      <c r="AL84" s="18"/>
      <c r="AM84" s="18"/>
      <c r="AN84" s="18"/>
      <c r="AO84" s="18"/>
      <c r="AP84" s="18"/>
      <c r="AQ84" s="18"/>
      <c r="AR84" s="227"/>
      <c r="AS84" s="227"/>
      <c r="AT84" s="227"/>
      <c r="AU84" s="232">
        <f t="shared" si="6"/>
        <v>0</v>
      </c>
      <c r="AV84" s="227"/>
      <c r="AW84" s="228"/>
    </row>
    <row r="85" spans="1:49" ht="17.399999999999999" customHeight="1" x14ac:dyDescent="0.3">
      <c r="A85" s="18"/>
      <c r="B85" s="18"/>
      <c r="C85" s="21"/>
      <c r="D85" s="790" t="s">
        <v>2121</v>
      </c>
      <c r="E85" s="43">
        <v>6</v>
      </c>
      <c r="F85" s="43">
        <v>17.100000000000001</v>
      </c>
      <c r="G85" s="80"/>
      <c r="H85" s="86"/>
      <c r="I85" s="55" t="s">
        <v>2124</v>
      </c>
      <c r="J85" s="23">
        <v>30</v>
      </c>
      <c r="K85" s="43"/>
      <c r="L85" s="565"/>
      <c r="M85" s="23"/>
      <c r="N85" s="23"/>
      <c r="O85" s="23"/>
      <c r="P85" s="23"/>
      <c r="Q85" s="23"/>
      <c r="R85" s="23"/>
      <c r="S85" s="23"/>
      <c r="T85" s="23"/>
      <c r="U85" s="25"/>
      <c r="V85" s="649"/>
      <c r="W85" s="52"/>
      <c r="X85" s="52"/>
      <c r="Y85" s="52"/>
      <c r="Z85" s="18"/>
      <c r="AA85" s="43"/>
      <c r="AB85" s="141"/>
      <c r="AC85" s="28"/>
      <c r="AD85" s="798"/>
      <c r="AE85" s="798"/>
      <c r="AF85" s="798"/>
      <c r="AG85" s="798"/>
      <c r="AH85" s="798"/>
      <c r="AI85" s="798">
        <v>31</v>
      </c>
      <c r="AJ85" s="231"/>
      <c r="AK85" s="18"/>
      <c r="AL85" s="18"/>
      <c r="AM85" s="18"/>
      <c r="AN85" s="18"/>
      <c r="AO85" s="18"/>
      <c r="AP85" s="18"/>
      <c r="AQ85" s="18"/>
      <c r="AR85" s="227"/>
      <c r="AS85" s="227"/>
      <c r="AT85" s="227"/>
      <c r="AU85" s="232"/>
      <c r="AV85" s="227"/>
      <c r="AW85" s="228"/>
    </row>
    <row r="86" spans="1:49" x14ac:dyDescent="0.3">
      <c r="A86" s="18">
        <v>75</v>
      </c>
      <c r="B86" s="18">
        <f>+B84+1</f>
        <v>64</v>
      </c>
      <c r="C86" s="21"/>
      <c r="D86" s="169"/>
      <c r="E86" s="43">
        <v>6</v>
      </c>
      <c r="F86" s="43">
        <v>18</v>
      </c>
      <c r="G86" s="80">
        <v>1007</v>
      </c>
      <c r="H86" s="81">
        <v>-114</v>
      </c>
      <c r="I86" s="55" t="s">
        <v>88</v>
      </c>
      <c r="J86" s="23"/>
      <c r="K86" s="43"/>
      <c r="L86" s="565"/>
      <c r="M86" s="23"/>
      <c r="N86" s="23"/>
      <c r="O86" s="23"/>
      <c r="P86" s="23"/>
      <c r="Q86" s="23"/>
      <c r="R86" s="23"/>
      <c r="S86" s="23"/>
      <c r="T86" s="23"/>
      <c r="U86" s="25"/>
      <c r="V86" s="649">
        <f>SUM(N86:T86)</f>
        <v>0</v>
      </c>
      <c r="W86" s="23" t="s">
        <v>39</v>
      </c>
      <c r="X86" s="23"/>
      <c r="Y86" s="23"/>
      <c r="Z86" s="18">
        <f>+V86</f>
        <v>0</v>
      </c>
      <c r="AA86" s="43"/>
      <c r="AB86" s="141"/>
      <c r="AC86" s="28">
        <f>+K86</f>
        <v>0</v>
      </c>
      <c r="AD86" s="798"/>
      <c r="AE86" s="798"/>
      <c r="AF86" s="798"/>
      <c r="AG86" s="798"/>
      <c r="AH86" s="798"/>
      <c r="AI86" s="798"/>
      <c r="AJ86" s="231"/>
      <c r="AK86" s="18"/>
      <c r="AL86" s="18"/>
      <c r="AM86" s="18"/>
      <c r="AN86" s="18"/>
      <c r="AO86" s="18"/>
      <c r="AP86" s="18"/>
      <c r="AQ86" s="18"/>
      <c r="AR86" s="227"/>
      <c r="AS86" s="227"/>
      <c r="AT86" s="227"/>
      <c r="AU86" s="232">
        <f t="shared" si="6"/>
        <v>0</v>
      </c>
      <c r="AV86" s="227"/>
      <c r="AW86" s="228"/>
    </row>
    <row r="87" spans="1:49" x14ac:dyDescent="0.3">
      <c r="A87" s="18"/>
      <c r="B87" s="18">
        <f t="shared" si="2"/>
        <v>65</v>
      </c>
      <c r="C87" s="21"/>
      <c r="D87" s="644" t="s">
        <v>1109</v>
      </c>
      <c r="E87" s="43">
        <v>6</v>
      </c>
      <c r="F87" s="43">
        <v>19</v>
      </c>
      <c r="G87" s="80" t="s">
        <v>1108</v>
      </c>
      <c r="H87" s="86" t="s">
        <v>138</v>
      </c>
      <c r="I87" s="55" t="s">
        <v>1096</v>
      </c>
      <c r="J87" s="23">
        <v>25</v>
      </c>
      <c r="K87" s="43"/>
      <c r="L87" s="565"/>
      <c r="M87" s="23"/>
      <c r="N87" s="23"/>
      <c r="O87" s="23"/>
      <c r="P87" s="23"/>
      <c r="Q87" s="23"/>
      <c r="R87" s="23"/>
      <c r="S87" s="23"/>
      <c r="T87" s="23"/>
      <c r="U87" s="25"/>
      <c r="V87" s="649">
        <f t="shared" ref="V87:V88" si="7">SUM(N87:T87)</f>
        <v>0</v>
      </c>
      <c r="W87" s="23" t="s">
        <v>1117</v>
      </c>
      <c r="X87" s="52"/>
      <c r="Y87" s="52"/>
      <c r="Z87" s="18">
        <f t="shared" ref="Z87:Z88" si="8">+V87</f>
        <v>0</v>
      </c>
      <c r="AA87" s="43"/>
      <c r="AB87" s="141"/>
      <c r="AC87" s="28">
        <f t="shared" ref="AC87:AC89" si="9">+K87</f>
        <v>0</v>
      </c>
      <c r="AD87" s="798"/>
      <c r="AE87" s="798"/>
      <c r="AF87" s="798"/>
      <c r="AG87" s="798"/>
      <c r="AH87" s="798"/>
      <c r="AI87" s="798"/>
      <c r="AJ87" s="231"/>
      <c r="AK87" s="18"/>
      <c r="AL87" s="18"/>
      <c r="AM87" s="18"/>
      <c r="AN87" s="18"/>
      <c r="AO87" s="18"/>
      <c r="AP87" s="18"/>
      <c r="AQ87" s="18"/>
      <c r="AR87" s="227"/>
      <c r="AS87" s="227"/>
      <c r="AT87" s="227"/>
      <c r="AU87" s="232">
        <f t="shared" si="6"/>
        <v>0</v>
      </c>
      <c r="AV87" s="227"/>
      <c r="AW87" s="228"/>
    </row>
    <row r="88" spans="1:49" x14ac:dyDescent="0.3">
      <c r="A88" s="18"/>
      <c r="B88" s="18">
        <f t="shared" ref="B88:B89" si="10">+B87+1</f>
        <v>66</v>
      </c>
      <c r="C88" s="21"/>
      <c r="D88" s="644" t="s">
        <v>1109</v>
      </c>
      <c r="E88" s="43">
        <v>6</v>
      </c>
      <c r="F88" s="43">
        <v>20</v>
      </c>
      <c r="G88" s="80" t="s">
        <v>1108</v>
      </c>
      <c r="H88" s="86" t="s">
        <v>139</v>
      </c>
      <c r="I88" s="55" t="s">
        <v>1097</v>
      </c>
      <c r="J88" s="23">
        <v>25</v>
      </c>
      <c r="K88" s="43"/>
      <c r="L88" s="565"/>
      <c r="M88" s="23"/>
      <c r="N88" s="23"/>
      <c r="O88" s="23"/>
      <c r="P88" s="23"/>
      <c r="Q88" s="23"/>
      <c r="R88" s="23"/>
      <c r="S88" s="23"/>
      <c r="T88" s="23"/>
      <c r="U88" s="25"/>
      <c r="V88" s="649">
        <f t="shared" si="7"/>
        <v>0</v>
      </c>
      <c r="W88" s="23" t="s">
        <v>1117</v>
      </c>
      <c r="X88" s="52"/>
      <c r="Y88" s="52"/>
      <c r="Z88" s="18">
        <f t="shared" si="8"/>
        <v>0</v>
      </c>
      <c r="AA88" s="43"/>
      <c r="AB88" s="141"/>
      <c r="AC88" s="28">
        <f t="shared" si="9"/>
        <v>0</v>
      </c>
      <c r="AD88" s="798"/>
      <c r="AE88" s="798"/>
      <c r="AF88" s="798"/>
      <c r="AG88" s="798"/>
      <c r="AH88" s="798"/>
      <c r="AI88" s="798"/>
      <c r="AJ88" s="231"/>
      <c r="AK88" s="18"/>
      <c r="AL88" s="18"/>
      <c r="AM88" s="18"/>
      <c r="AN88" s="18"/>
      <c r="AO88" s="18"/>
      <c r="AP88" s="18"/>
      <c r="AQ88" s="18"/>
      <c r="AR88" s="227"/>
      <c r="AS88" s="227"/>
      <c r="AT88" s="227"/>
      <c r="AU88" s="232">
        <f t="shared" si="6"/>
        <v>0</v>
      </c>
      <c r="AV88" s="227"/>
      <c r="AW88" s="228"/>
    </row>
    <row r="89" spans="1:49" x14ac:dyDescent="0.3">
      <c r="A89" s="18"/>
      <c r="B89" s="18">
        <f t="shared" si="10"/>
        <v>67</v>
      </c>
      <c r="C89" s="21"/>
      <c r="D89" s="644" t="s">
        <v>1109</v>
      </c>
      <c r="E89" s="43">
        <v>6</v>
      </c>
      <c r="F89" s="43">
        <v>21</v>
      </c>
      <c r="G89" s="80" t="s">
        <v>1203</v>
      </c>
      <c r="H89" s="86" t="s">
        <v>89</v>
      </c>
      <c r="I89" s="55" t="s">
        <v>1142</v>
      </c>
      <c r="J89" s="23">
        <v>25</v>
      </c>
      <c r="K89" s="43"/>
      <c r="L89" s="565"/>
      <c r="M89" s="23"/>
      <c r="N89" s="23"/>
      <c r="O89" s="23"/>
      <c r="P89" s="23"/>
      <c r="Q89" s="23"/>
      <c r="R89" s="23"/>
      <c r="S89" s="23"/>
      <c r="T89" s="23"/>
      <c r="U89" s="25"/>
      <c r="V89" s="649"/>
      <c r="W89" s="23"/>
      <c r="X89" s="52"/>
      <c r="Y89" s="52"/>
      <c r="Z89" s="18">
        <v>35</v>
      </c>
      <c r="AA89" s="43"/>
      <c r="AB89" s="141"/>
      <c r="AC89" s="28">
        <f t="shared" si="9"/>
        <v>0</v>
      </c>
      <c r="AD89" s="798"/>
      <c r="AE89" s="798"/>
      <c r="AF89" s="798"/>
      <c r="AG89" s="798"/>
      <c r="AH89" s="798"/>
      <c r="AI89" s="798"/>
      <c r="AJ89" s="231">
        <v>27</v>
      </c>
      <c r="AK89" s="18"/>
      <c r="AL89" s="18"/>
      <c r="AM89" s="18"/>
      <c r="AN89" s="18"/>
      <c r="AO89" s="18"/>
      <c r="AP89" s="18"/>
      <c r="AQ89" s="18"/>
      <c r="AR89" s="227"/>
      <c r="AS89" s="227"/>
      <c r="AT89" s="227"/>
      <c r="AU89" s="232">
        <f t="shared" si="6"/>
        <v>27</v>
      </c>
      <c r="AV89" s="227"/>
      <c r="AW89" s="228"/>
    </row>
    <row r="90" spans="1:49" x14ac:dyDescent="0.3">
      <c r="A90" s="18"/>
      <c r="B90" s="18"/>
      <c r="C90" s="21"/>
      <c r="D90" s="644" t="s">
        <v>1291</v>
      </c>
      <c r="E90" s="43">
        <v>6</v>
      </c>
      <c r="F90" s="43">
        <v>22</v>
      </c>
      <c r="G90" s="80"/>
      <c r="H90" s="86"/>
      <c r="I90" s="55" t="s">
        <v>1751</v>
      </c>
      <c r="J90" s="23">
        <v>25</v>
      </c>
      <c r="K90" s="43"/>
      <c r="L90" s="565"/>
      <c r="M90" s="23"/>
      <c r="N90" s="23"/>
      <c r="O90" s="23"/>
      <c r="P90" s="23"/>
      <c r="Q90" s="23"/>
      <c r="R90" s="23"/>
      <c r="S90" s="23"/>
      <c r="T90" s="23"/>
      <c r="U90" s="25"/>
      <c r="V90" s="649"/>
      <c r="W90" s="23"/>
      <c r="X90" s="52"/>
      <c r="Y90" s="52"/>
      <c r="Z90" s="18"/>
      <c r="AA90" s="43"/>
      <c r="AB90" s="141"/>
      <c r="AC90" s="28"/>
      <c r="AD90" s="798"/>
      <c r="AE90" s="798"/>
      <c r="AF90" s="798">
        <v>30</v>
      </c>
      <c r="AG90" s="798"/>
      <c r="AH90" s="798"/>
      <c r="AI90" s="798"/>
      <c r="AJ90" s="231"/>
      <c r="AK90" s="18"/>
      <c r="AL90" s="18"/>
      <c r="AM90" s="18"/>
      <c r="AN90" s="18"/>
      <c r="AO90" s="18"/>
      <c r="AP90" s="18"/>
      <c r="AQ90" s="18"/>
      <c r="AR90" s="227"/>
      <c r="AS90" s="227"/>
      <c r="AT90" s="227"/>
      <c r="AU90" s="232">
        <f t="shared" si="6"/>
        <v>30</v>
      </c>
      <c r="AV90" s="227"/>
      <c r="AW90" s="228"/>
    </row>
    <row r="91" spans="1:49" x14ac:dyDescent="0.3">
      <c r="A91" s="18"/>
      <c r="B91" s="18"/>
      <c r="C91" s="21"/>
      <c r="D91" s="644" t="s">
        <v>1291</v>
      </c>
      <c r="E91" s="43">
        <v>6</v>
      </c>
      <c r="F91" s="43">
        <v>23</v>
      </c>
      <c r="G91" s="80"/>
      <c r="H91" s="86"/>
      <c r="I91" s="55" t="s">
        <v>1734</v>
      </c>
      <c r="J91" s="23">
        <v>25</v>
      </c>
      <c r="K91" s="43"/>
      <c r="L91" s="565"/>
      <c r="M91" s="23"/>
      <c r="N91" s="23"/>
      <c r="O91" s="23"/>
      <c r="P91" s="23"/>
      <c r="Q91" s="23"/>
      <c r="R91" s="23"/>
      <c r="S91" s="23"/>
      <c r="T91" s="23"/>
      <c r="U91" s="25"/>
      <c r="V91" s="649"/>
      <c r="W91" s="23"/>
      <c r="X91" s="52"/>
      <c r="Y91" s="52"/>
      <c r="Z91" s="18"/>
      <c r="AA91" s="43"/>
      <c r="AB91" s="141"/>
      <c r="AC91" s="28"/>
      <c r="AD91" s="798"/>
      <c r="AE91" s="798"/>
      <c r="AF91" s="798"/>
      <c r="AG91" s="798"/>
      <c r="AH91" s="798"/>
      <c r="AI91" s="798">
        <v>26</v>
      </c>
      <c r="AJ91" s="231"/>
      <c r="AK91" s="18"/>
      <c r="AL91" s="18"/>
      <c r="AM91" s="18"/>
      <c r="AN91" s="18"/>
      <c r="AO91" s="18"/>
      <c r="AP91" s="18"/>
      <c r="AQ91" s="18"/>
      <c r="AR91" s="227"/>
      <c r="AS91" s="227"/>
      <c r="AT91" s="227"/>
      <c r="AU91" s="232">
        <f t="shared" si="6"/>
        <v>26</v>
      </c>
      <c r="AV91" s="227"/>
      <c r="AW91" s="228"/>
    </row>
    <row r="92" spans="1:49" ht="26.4" x14ac:dyDescent="0.3">
      <c r="A92" s="18">
        <v>51</v>
      </c>
      <c r="B92" s="18">
        <f>+B89+1</f>
        <v>68</v>
      </c>
      <c r="C92" s="656">
        <v>7</v>
      </c>
      <c r="D92" s="657" t="s">
        <v>169</v>
      </c>
      <c r="E92" s="658">
        <v>7</v>
      </c>
      <c r="F92" s="658">
        <v>0</v>
      </c>
      <c r="G92" s="659"/>
      <c r="H92" s="666"/>
      <c r="I92" s="661"/>
      <c r="J92" s="655"/>
      <c r="K92" s="658">
        <f>SUM(J93:J112)</f>
        <v>300</v>
      </c>
      <c r="L92" s="658">
        <f>+K92</f>
        <v>300</v>
      </c>
      <c r="M92" s="655"/>
      <c r="N92" s="655"/>
      <c r="O92" s="655"/>
      <c r="P92" s="655"/>
      <c r="Q92" s="23"/>
      <c r="R92" s="655"/>
      <c r="S92" s="655"/>
      <c r="T92" s="655"/>
      <c r="U92" s="97"/>
      <c r="V92" s="649">
        <f t="shared" si="0"/>
        <v>0</v>
      </c>
      <c r="W92" s="655"/>
      <c r="X92" s="655"/>
      <c r="Y92" s="655"/>
      <c r="Z92" s="282">
        <f t="shared" si="1"/>
        <v>0</v>
      </c>
      <c r="AA92" s="658">
        <f>SUM(Z93:Z112)</f>
        <v>0</v>
      </c>
      <c r="AB92" s="16">
        <v>72</v>
      </c>
      <c r="AC92" s="28">
        <f t="shared" si="3"/>
        <v>300</v>
      </c>
      <c r="AD92" s="798"/>
      <c r="AE92" s="798"/>
      <c r="AF92" s="798"/>
      <c r="AG92" s="798"/>
      <c r="AH92" s="798"/>
      <c r="AI92" s="798"/>
      <c r="AJ92" s="231"/>
      <c r="AK92" s="18"/>
      <c r="AL92" s="18"/>
      <c r="AM92" s="18"/>
      <c r="AN92" s="18"/>
      <c r="AO92" s="18"/>
      <c r="AP92" s="18"/>
      <c r="AQ92" s="18"/>
      <c r="AR92" s="227"/>
      <c r="AS92" s="227"/>
      <c r="AT92" s="227"/>
      <c r="AU92" s="232"/>
      <c r="AV92" s="227">
        <f>SUM(AU93:AU112)</f>
        <v>148</v>
      </c>
      <c r="AW92" s="228">
        <f>+AV92+AB92</f>
        <v>220</v>
      </c>
    </row>
    <row r="93" spans="1:49" ht="27" x14ac:dyDescent="0.3">
      <c r="A93" s="18">
        <v>52</v>
      </c>
      <c r="B93" s="18">
        <f t="shared" ref="B93:B159" si="11">+B92+1</f>
        <v>69</v>
      </c>
      <c r="C93" s="21"/>
      <c r="D93" s="169"/>
      <c r="E93" s="43">
        <v>7</v>
      </c>
      <c r="F93" s="43">
        <v>1</v>
      </c>
      <c r="G93" s="647">
        <v>1007</v>
      </c>
      <c r="H93" s="646" t="s">
        <v>73</v>
      </c>
      <c r="I93" s="98" t="s">
        <v>262</v>
      </c>
      <c r="J93" s="23"/>
      <c r="K93" s="23"/>
      <c r="L93" s="167"/>
      <c r="M93" s="23"/>
      <c r="N93" s="23"/>
      <c r="O93" s="23"/>
      <c r="P93" s="23"/>
      <c r="Q93" s="23"/>
      <c r="R93" s="23"/>
      <c r="S93" s="23"/>
      <c r="T93" s="23"/>
      <c r="U93" s="25"/>
      <c r="V93" s="649">
        <f t="shared" si="0"/>
        <v>0</v>
      </c>
      <c r="W93" s="23" t="s">
        <v>45</v>
      </c>
      <c r="X93" s="23"/>
      <c r="Y93" s="23"/>
      <c r="Z93" s="18">
        <f t="shared" si="1"/>
        <v>0</v>
      </c>
      <c r="AA93" s="23"/>
      <c r="AB93" s="780"/>
      <c r="AC93" s="28">
        <f t="shared" si="3"/>
        <v>0</v>
      </c>
      <c r="AD93" s="798"/>
      <c r="AE93" s="798"/>
      <c r="AF93" s="798"/>
      <c r="AG93" s="798"/>
      <c r="AH93" s="798"/>
      <c r="AI93" s="798"/>
      <c r="AJ93" s="231"/>
      <c r="AK93" s="18"/>
      <c r="AL93" s="18"/>
      <c r="AM93" s="18"/>
      <c r="AN93" s="18"/>
      <c r="AO93" s="18"/>
      <c r="AP93" s="18"/>
      <c r="AQ93" s="18"/>
      <c r="AR93" s="227"/>
      <c r="AS93" s="227"/>
      <c r="AT93" s="227"/>
      <c r="AU93" s="232">
        <f t="shared" ref="AU93:AU112" si="12">SUM(AD93:AT93)</f>
        <v>0</v>
      </c>
      <c r="AV93" s="227"/>
      <c r="AW93" s="228"/>
    </row>
    <row r="94" spans="1:49" ht="27" x14ac:dyDescent="0.3">
      <c r="A94" s="18">
        <v>53</v>
      </c>
      <c r="B94" s="18">
        <f t="shared" si="11"/>
        <v>70</v>
      </c>
      <c r="C94" s="21"/>
      <c r="D94" s="169"/>
      <c r="E94" s="43">
        <v>7</v>
      </c>
      <c r="F94" s="43">
        <v>2</v>
      </c>
      <c r="G94" s="80">
        <v>1007</v>
      </c>
      <c r="H94" s="90" t="s">
        <v>74</v>
      </c>
      <c r="I94" s="98" t="s">
        <v>265</v>
      </c>
      <c r="J94" s="23"/>
      <c r="K94" s="43"/>
      <c r="L94" s="565"/>
      <c r="M94" s="23"/>
      <c r="N94" s="23"/>
      <c r="O94" s="23"/>
      <c r="P94" s="23"/>
      <c r="Q94" s="23"/>
      <c r="R94" s="23"/>
      <c r="S94" s="23"/>
      <c r="T94" s="23"/>
      <c r="U94" s="25"/>
      <c r="V94" s="649">
        <f t="shared" si="0"/>
        <v>0</v>
      </c>
      <c r="W94" s="23" t="s">
        <v>45</v>
      </c>
      <c r="X94" s="23"/>
      <c r="Y94" s="23"/>
      <c r="Z94" s="18">
        <f t="shared" si="1"/>
        <v>0</v>
      </c>
      <c r="AA94" s="43"/>
      <c r="AB94" s="780"/>
      <c r="AC94" s="28">
        <f t="shared" si="3"/>
        <v>0</v>
      </c>
      <c r="AD94" s="798"/>
      <c r="AE94" s="798"/>
      <c r="AF94" s="798"/>
      <c r="AG94" s="798"/>
      <c r="AH94" s="798"/>
      <c r="AI94" s="798"/>
      <c r="AJ94" s="231"/>
      <c r="AK94" s="18"/>
      <c r="AL94" s="18"/>
      <c r="AM94" s="18"/>
      <c r="AN94" s="18"/>
      <c r="AO94" s="18"/>
      <c r="AP94" s="18"/>
      <c r="AQ94" s="18"/>
      <c r="AR94" s="227"/>
      <c r="AS94" s="227"/>
      <c r="AT94" s="227"/>
      <c r="AU94" s="232">
        <f t="shared" si="12"/>
        <v>0</v>
      </c>
      <c r="AV94" s="227"/>
      <c r="AW94" s="228"/>
    </row>
    <row r="95" spans="1:49" ht="27" x14ac:dyDescent="0.3">
      <c r="A95" s="18">
        <v>54</v>
      </c>
      <c r="B95" s="18">
        <f t="shared" si="11"/>
        <v>71</v>
      </c>
      <c r="C95" s="21"/>
      <c r="D95" s="169"/>
      <c r="E95" s="43">
        <v>7</v>
      </c>
      <c r="F95" s="43">
        <v>3</v>
      </c>
      <c r="G95" s="80">
        <v>1007</v>
      </c>
      <c r="H95" s="90" t="s">
        <v>75</v>
      </c>
      <c r="I95" s="55" t="s">
        <v>268</v>
      </c>
      <c r="J95" s="23"/>
      <c r="K95" s="43"/>
      <c r="L95" s="565"/>
      <c r="M95" s="23"/>
      <c r="N95" s="23"/>
      <c r="O95" s="23"/>
      <c r="P95" s="23"/>
      <c r="Q95" s="23"/>
      <c r="R95" s="23"/>
      <c r="S95" s="23"/>
      <c r="T95" s="23"/>
      <c r="U95" s="25"/>
      <c r="V95" s="649">
        <f t="shared" si="0"/>
        <v>0</v>
      </c>
      <c r="W95" s="23" t="s">
        <v>45</v>
      </c>
      <c r="X95" s="23"/>
      <c r="Y95" s="23"/>
      <c r="Z95" s="18">
        <f t="shared" si="1"/>
        <v>0</v>
      </c>
      <c r="AA95" s="43"/>
      <c r="AB95" s="141"/>
      <c r="AC95" s="28">
        <f t="shared" si="3"/>
        <v>0</v>
      </c>
      <c r="AD95" s="798"/>
      <c r="AE95" s="798"/>
      <c r="AF95" s="798"/>
      <c r="AG95" s="798"/>
      <c r="AH95" s="798"/>
      <c r="AI95" s="798"/>
      <c r="AJ95" s="231"/>
      <c r="AK95" s="18"/>
      <c r="AL95" s="18"/>
      <c r="AM95" s="18"/>
      <c r="AN95" s="18"/>
      <c r="AO95" s="18"/>
      <c r="AP95" s="18"/>
      <c r="AQ95" s="18"/>
      <c r="AR95" s="227"/>
      <c r="AS95" s="227"/>
      <c r="AT95" s="227"/>
      <c r="AU95" s="232">
        <f t="shared" si="12"/>
        <v>0</v>
      </c>
      <c r="AV95" s="227"/>
      <c r="AW95" s="228"/>
    </row>
    <row r="96" spans="1:49" ht="40.200000000000003" x14ac:dyDescent="0.3">
      <c r="A96" s="18">
        <v>55</v>
      </c>
      <c r="B96" s="18">
        <f t="shared" si="11"/>
        <v>72</v>
      </c>
      <c r="C96" s="21"/>
      <c r="D96" s="169"/>
      <c r="E96" s="43">
        <v>7</v>
      </c>
      <c r="F96" s="43">
        <v>4</v>
      </c>
      <c r="G96" s="80">
        <v>1007</v>
      </c>
      <c r="H96" s="90" t="s">
        <v>76</v>
      </c>
      <c r="I96" s="98" t="s">
        <v>234</v>
      </c>
      <c r="J96" s="23"/>
      <c r="K96" s="43"/>
      <c r="L96" s="565"/>
      <c r="M96" s="23"/>
      <c r="N96" s="23"/>
      <c r="O96" s="23"/>
      <c r="P96" s="23"/>
      <c r="Q96" s="23"/>
      <c r="R96" s="23"/>
      <c r="S96" s="23"/>
      <c r="T96" s="23"/>
      <c r="U96" s="25"/>
      <c r="V96" s="649">
        <f t="shared" si="0"/>
        <v>0</v>
      </c>
      <c r="W96" s="23" t="s">
        <v>45</v>
      </c>
      <c r="X96" s="23"/>
      <c r="Y96" s="23"/>
      <c r="Z96" s="18">
        <f t="shared" si="1"/>
        <v>0</v>
      </c>
      <c r="AA96" s="43"/>
      <c r="AB96" s="780"/>
      <c r="AC96" s="28">
        <f t="shared" si="3"/>
        <v>0</v>
      </c>
      <c r="AD96" s="798"/>
      <c r="AE96" s="798"/>
      <c r="AF96" s="798"/>
      <c r="AG96" s="798"/>
      <c r="AH96" s="798"/>
      <c r="AI96" s="798"/>
      <c r="AJ96" s="231"/>
      <c r="AK96" s="18"/>
      <c r="AL96" s="18"/>
      <c r="AM96" s="18"/>
      <c r="AN96" s="18"/>
      <c r="AO96" s="18"/>
      <c r="AP96" s="18"/>
      <c r="AQ96" s="18"/>
      <c r="AR96" s="227"/>
      <c r="AS96" s="227"/>
      <c r="AT96" s="227"/>
      <c r="AU96" s="232">
        <f t="shared" si="12"/>
        <v>0</v>
      </c>
      <c r="AV96" s="227"/>
      <c r="AW96" s="228"/>
    </row>
    <row r="97" spans="1:49" ht="27" x14ac:dyDescent="0.3">
      <c r="A97" s="18">
        <v>56</v>
      </c>
      <c r="B97" s="18">
        <f t="shared" si="11"/>
        <v>73</v>
      </c>
      <c r="C97" s="21"/>
      <c r="D97" s="169"/>
      <c r="E97" s="43">
        <v>7</v>
      </c>
      <c r="F97" s="43">
        <v>5</v>
      </c>
      <c r="G97" s="80">
        <v>1007</v>
      </c>
      <c r="H97" s="90" t="s">
        <v>77</v>
      </c>
      <c r="I97" s="98" t="s">
        <v>274</v>
      </c>
      <c r="J97" s="23"/>
      <c r="K97" s="43"/>
      <c r="L97" s="565"/>
      <c r="M97" s="23"/>
      <c r="N97" s="23"/>
      <c r="O97" s="23"/>
      <c r="P97" s="23"/>
      <c r="Q97" s="23"/>
      <c r="R97" s="23"/>
      <c r="S97" s="23"/>
      <c r="T97" s="23"/>
      <c r="U97" s="25"/>
      <c r="V97" s="649">
        <f t="shared" si="0"/>
        <v>0</v>
      </c>
      <c r="W97" s="23" t="s">
        <v>45</v>
      </c>
      <c r="X97" s="23"/>
      <c r="Y97" s="23"/>
      <c r="Z97" s="18">
        <f t="shared" si="1"/>
        <v>0</v>
      </c>
      <c r="AA97" s="43"/>
      <c r="AB97" s="780"/>
      <c r="AC97" s="28">
        <f t="shared" si="3"/>
        <v>0</v>
      </c>
      <c r="AD97" s="798"/>
      <c r="AE97" s="798"/>
      <c r="AF97" s="798"/>
      <c r="AG97" s="798"/>
      <c r="AH97" s="798"/>
      <c r="AI97" s="798"/>
      <c r="AJ97" s="231"/>
      <c r="AK97" s="18"/>
      <c r="AL97" s="18"/>
      <c r="AM97" s="18"/>
      <c r="AN97" s="18"/>
      <c r="AO97" s="18"/>
      <c r="AP97" s="18"/>
      <c r="AQ97" s="18"/>
      <c r="AR97" s="227"/>
      <c r="AS97" s="227"/>
      <c r="AT97" s="227"/>
      <c r="AU97" s="232">
        <f t="shared" si="12"/>
        <v>0</v>
      </c>
      <c r="AV97" s="227"/>
      <c r="AW97" s="228"/>
    </row>
    <row r="98" spans="1:49" ht="40.200000000000003" x14ac:dyDescent="0.3">
      <c r="A98" s="18">
        <v>57</v>
      </c>
      <c r="B98" s="18">
        <f t="shared" si="11"/>
        <v>74</v>
      </c>
      <c r="C98" s="21"/>
      <c r="D98" s="169"/>
      <c r="E98" s="43">
        <v>7</v>
      </c>
      <c r="F98" s="43">
        <v>6</v>
      </c>
      <c r="G98" s="647">
        <v>1007</v>
      </c>
      <c r="H98" s="646" t="s">
        <v>78</v>
      </c>
      <c r="I98" s="98" t="s">
        <v>235</v>
      </c>
      <c r="J98" s="23">
        <v>20</v>
      </c>
      <c r="K98" s="43"/>
      <c r="L98" s="565"/>
      <c r="M98" s="23"/>
      <c r="N98" s="23"/>
      <c r="O98" s="23"/>
      <c r="P98" s="23"/>
      <c r="Q98" s="23"/>
      <c r="R98" s="23"/>
      <c r="S98" s="23"/>
      <c r="T98" s="23"/>
      <c r="U98" s="25"/>
      <c r="V98" s="649">
        <f t="shared" si="0"/>
        <v>0</v>
      </c>
      <c r="W98" s="23" t="s">
        <v>39</v>
      </c>
      <c r="X98" s="23"/>
      <c r="Y98" s="23"/>
      <c r="Z98" s="18">
        <f t="shared" si="1"/>
        <v>0</v>
      </c>
      <c r="AA98" s="43"/>
      <c r="AB98" s="780"/>
      <c r="AC98" s="28">
        <f t="shared" si="3"/>
        <v>0</v>
      </c>
      <c r="AD98" s="798"/>
      <c r="AE98" s="798">
        <v>22</v>
      </c>
      <c r="AF98" s="798"/>
      <c r="AG98" s="798"/>
      <c r="AH98" s="798"/>
      <c r="AI98" s="798"/>
      <c r="AJ98" s="231"/>
      <c r="AK98" s="18"/>
      <c r="AL98" s="18"/>
      <c r="AM98" s="18"/>
      <c r="AN98" s="18"/>
      <c r="AO98" s="18"/>
      <c r="AP98" s="18"/>
      <c r="AQ98" s="18"/>
      <c r="AR98" s="227"/>
      <c r="AS98" s="227"/>
      <c r="AT98" s="227"/>
      <c r="AU98" s="232">
        <f t="shared" si="12"/>
        <v>22</v>
      </c>
      <c r="AV98" s="227"/>
      <c r="AW98" s="228"/>
    </row>
    <row r="99" spans="1:49" ht="27" x14ac:dyDescent="0.3">
      <c r="A99" s="18">
        <v>2</v>
      </c>
      <c r="B99" s="18">
        <f t="shared" si="11"/>
        <v>75</v>
      </c>
      <c r="C99" s="21"/>
      <c r="D99" s="169"/>
      <c r="E99" s="43">
        <v>7</v>
      </c>
      <c r="F99" s="43">
        <v>7</v>
      </c>
      <c r="G99" s="80">
        <v>1007</v>
      </c>
      <c r="H99" s="90" t="s">
        <v>79</v>
      </c>
      <c r="I99" s="98" t="s">
        <v>198</v>
      </c>
      <c r="J99" s="23">
        <v>20</v>
      </c>
      <c r="K99" s="43"/>
      <c r="L99" s="565"/>
      <c r="M99" s="23"/>
      <c r="N99" s="23"/>
      <c r="O99" s="23"/>
      <c r="P99" s="23"/>
      <c r="Q99" s="23"/>
      <c r="R99" s="23"/>
      <c r="S99" s="23"/>
      <c r="T99" s="23"/>
      <c r="U99" s="25"/>
      <c r="V99" s="649">
        <f t="shared" ref="V99:V176" si="13">SUM(N99:T99)</f>
        <v>0</v>
      </c>
      <c r="W99" s="23" t="s">
        <v>39</v>
      </c>
      <c r="X99" s="23"/>
      <c r="Y99" s="23"/>
      <c r="Z99" s="18">
        <f t="shared" ref="Z99:Z176" si="14">+V99</f>
        <v>0</v>
      </c>
      <c r="AA99" s="43"/>
      <c r="AB99" s="780"/>
      <c r="AC99" s="28">
        <f t="shared" ref="AC99:AC176" si="15">+K99</f>
        <v>0</v>
      </c>
      <c r="AD99" s="798"/>
      <c r="AE99" s="798"/>
      <c r="AF99" s="798"/>
      <c r="AG99" s="798"/>
      <c r="AH99" s="798"/>
      <c r="AI99" s="798"/>
      <c r="AJ99" s="231"/>
      <c r="AK99" s="18"/>
      <c r="AL99" s="18"/>
      <c r="AM99" s="18"/>
      <c r="AN99" s="18"/>
      <c r="AO99" s="18"/>
      <c r="AP99" s="18"/>
      <c r="AQ99" s="18"/>
      <c r="AR99" s="227"/>
      <c r="AS99" s="227"/>
      <c r="AT99" s="227"/>
      <c r="AU99" s="232">
        <f t="shared" si="12"/>
        <v>0</v>
      </c>
      <c r="AV99" s="227"/>
      <c r="AW99" s="228"/>
    </row>
    <row r="100" spans="1:49" ht="27" x14ac:dyDescent="0.3">
      <c r="A100" s="18">
        <v>59</v>
      </c>
      <c r="B100" s="18">
        <f t="shared" si="11"/>
        <v>76</v>
      </c>
      <c r="C100" s="21"/>
      <c r="D100" s="169"/>
      <c r="E100" s="43">
        <v>7</v>
      </c>
      <c r="F100" s="43">
        <v>8</v>
      </c>
      <c r="G100" s="80">
        <v>1007</v>
      </c>
      <c r="H100" s="90" t="s">
        <v>80</v>
      </c>
      <c r="I100" s="55" t="s">
        <v>199</v>
      </c>
      <c r="J100" s="23">
        <v>20</v>
      </c>
      <c r="K100" s="43"/>
      <c r="L100" s="565"/>
      <c r="M100" s="23"/>
      <c r="N100" s="23"/>
      <c r="O100" s="23"/>
      <c r="P100" s="23"/>
      <c r="Q100" s="23"/>
      <c r="R100" s="23"/>
      <c r="S100" s="23"/>
      <c r="T100" s="23"/>
      <c r="U100" s="25"/>
      <c r="V100" s="649">
        <f t="shared" si="13"/>
        <v>0</v>
      </c>
      <c r="W100" s="23" t="s">
        <v>39</v>
      </c>
      <c r="X100" s="23"/>
      <c r="Y100" s="23"/>
      <c r="Z100" s="18">
        <f t="shared" si="14"/>
        <v>0</v>
      </c>
      <c r="AA100" s="43"/>
      <c r="AB100" s="141"/>
      <c r="AC100" s="28">
        <f t="shared" si="15"/>
        <v>0</v>
      </c>
      <c r="AD100" s="798"/>
      <c r="AE100" s="798"/>
      <c r="AF100" s="798"/>
      <c r="AG100" s="798"/>
      <c r="AH100" s="798"/>
      <c r="AI100" s="798"/>
      <c r="AJ100" s="231"/>
      <c r="AK100" s="18"/>
      <c r="AL100" s="18"/>
      <c r="AM100" s="18"/>
      <c r="AN100" s="18"/>
      <c r="AO100" s="18"/>
      <c r="AP100" s="18"/>
      <c r="AQ100" s="18"/>
      <c r="AR100" s="227"/>
      <c r="AS100" s="227"/>
      <c r="AT100" s="227"/>
      <c r="AU100" s="232">
        <f t="shared" si="12"/>
        <v>0</v>
      </c>
      <c r="AV100" s="227"/>
      <c r="AW100" s="228"/>
    </row>
    <row r="101" spans="1:49" ht="27" x14ac:dyDescent="0.3">
      <c r="A101" s="18">
        <v>60</v>
      </c>
      <c r="B101" s="18">
        <f t="shared" si="11"/>
        <v>77</v>
      </c>
      <c r="C101" s="21"/>
      <c r="D101" s="169"/>
      <c r="E101" s="43">
        <v>7</v>
      </c>
      <c r="F101" s="43">
        <v>9</v>
      </c>
      <c r="G101" s="80">
        <v>1007</v>
      </c>
      <c r="H101" s="90" t="s">
        <v>81</v>
      </c>
      <c r="I101" s="98" t="s">
        <v>200</v>
      </c>
      <c r="J101" s="23">
        <v>20</v>
      </c>
      <c r="K101" s="43"/>
      <c r="L101" s="565"/>
      <c r="M101" s="23"/>
      <c r="N101" s="23"/>
      <c r="O101" s="23"/>
      <c r="P101" s="23"/>
      <c r="Q101" s="23"/>
      <c r="R101" s="23"/>
      <c r="S101" s="23"/>
      <c r="T101" s="23"/>
      <c r="U101" s="25"/>
      <c r="V101" s="649">
        <f t="shared" si="13"/>
        <v>0</v>
      </c>
      <c r="W101" s="23" t="s">
        <v>39</v>
      </c>
      <c r="X101" s="23"/>
      <c r="Y101" s="23"/>
      <c r="Z101" s="18">
        <f t="shared" si="14"/>
        <v>0</v>
      </c>
      <c r="AA101" s="43"/>
      <c r="AB101" s="780"/>
      <c r="AC101" s="28">
        <f t="shared" si="15"/>
        <v>0</v>
      </c>
      <c r="AD101" s="798"/>
      <c r="AE101" s="798"/>
      <c r="AF101" s="798"/>
      <c r="AG101" s="798"/>
      <c r="AH101" s="798"/>
      <c r="AI101" s="798"/>
      <c r="AJ101" s="231">
        <v>18</v>
      </c>
      <c r="AK101" s="18"/>
      <c r="AL101" s="18"/>
      <c r="AM101" s="18"/>
      <c r="AN101" s="18"/>
      <c r="AO101" s="18"/>
      <c r="AP101" s="18"/>
      <c r="AQ101" s="18"/>
      <c r="AR101" s="227"/>
      <c r="AS101" s="227"/>
      <c r="AT101" s="227"/>
      <c r="AU101" s="232">
        <f t="shared" si="12"/>
        <v>18</v>
      </c>
      <c r="AV101" s="227"/>
      <c r="AW101" s="228"/>
    </row>
    <row r="102" spans="1:49" ht="27" x14ac:dyDescent="0.3">
      <c r="A102" s="18">
        <v>61</v>
      </c>
      <c r="B102" s="18">
        <f t="shared" si="11"/>
        <v>78</v>
      </c>
      <c r="C102" s="21"/>
      <c r="D102" s="169"/>
      <c r="E102" s="43">
        <v>7</v>
      </c>
      <c r="F102" s="43">
        <v>10</v>
      </c>
      <c r="G102" s="80">
        <v>1007</v>
      </c>
      <c r="H102" s="90" t="s">
        <v>82</v>
      </c>
      <c r="I102" s="98" t="s">
        <v>271</v>
      </c>
      <c r="J102" s="23">
        <v>20</v>
      </c>
      <c r="K102" s="43"/>
      <c r="L102" s="565"/>
      <c r="M102" s="23"/>
      <c r="N102" s="23"/>
      <c r="O102" s="23"/>
      <c r="P102" s="23"/>
      <c r="Q102" s="23"/>
      <c r="R102" s="23"/>
      <c r="S102" s="23"/>
      <c r="T102" s="23"/>
      <c r="U102" s="25"/>
      <c r="V102" s="649">
        <f t="shared" si="13"/>
        <v>0</v>
      </c>
      <c r="W102" s="23" t="s">
        <v>39</v>
      </c>
      <c r="X102" s="23"/>
      <c r="Y102" s="23"/>
      <c r="Z102" s="18">
        <f t="shared" si="14"/>
        <v>0</v>
      </c>
      <c r="AA102" s="43"/>
      <c r="AB102" s="780"/>
      <c r="AC102" s="28">
        <f t="shared" si="15"/>
        <v>0</v>
      </c>
      <c r="AD102" s="798"/>
      <c r="AE102" s="798"/>
      <c r="AF102" s="798"/>
      <c r="AG102" s="798"/>
      <c r="AH102" s="798">
        <v>23</v>
      </c>
      <c r="AI102" s="798"/>
      <c r="AJ102" s="231"/>
      <c r="AK102" s="18"/>
      <c r="AL102" s="18"/>
      <c r="AM102" s="18"/>
      <c r="AN102" s="18"/>
      <c r="AO102" s="18"/>
      <c r="AP102" s="18"/>
      <c r="AQ102" s="18"/>
      <c r="AR102" s="227"/>
      <c r="AS102" s="227"/>
      <c r="AT102" s="227"/>
      <c r="AU102" s="232">
        <f t="shared" si="12"/>
        <v>23</v>
      </c>
      <c r="AV102" s="227"/>
      <c r="AW102" s="228"/>
    </row>
    <row r="103" spans="1:49" ht="40.200000000000003" x14ac:dyDescent="0.3">
      <c r="A103" s="18">
        <v>131</v>
      </c>
      <c r="B103" s="18">
        <f t="shared" si="11"/>
        <v>79</v>
      </c>
      <c r="C103" s="21"/>
      <c r="D103" s="169"/>
      <c r="E103" s="43">
        <v>7</v>
      </c>
      <c r="F103" s="43">
        <v>11</v>
      </c>
      <c r="G103" s="647">
        <v>1016</v>
      </c>
      <c r="H103" s="646" t="s">
        <v>132</v>
      </c>
      <c r="I103" s="98" t="s">
        <v>1118</v>
      </c>
      <c r="J103" s="23">
        <v>20</v>
      </c>
      <c r="K103" s="43"/>
      <c r="L103" s="565"/>
      <c r="M103" s="23"/>
      <c r="N103" s="23"/>
      <c r="O103" s="23"/>
      <c r="P103" s="23"/>
      <c r="Q103" s="23"/>
      <c r="R103" s="23"/>
      <c r="S103" s="23"/>
      <c r="T103" s="23"/>
      <c r="U103" s="25"/>
      <c r="V103" s="649">
        <f t="shared" si="13"/>
        <v>0</v>
      </c>
      <c r="W103" s="23" t="s">
        <v>1117</v>
      </c>
      <c r="X103" s="47"/>
      <c r="Y103" s="23"/>
      <c r="Z103" s="18">
        <f t="shared" si="14"/>
        <v>0</v>
      </c>
      <c r="AA103" s="43"/>
      <c r="AB103" s="780"/>
      <c r="AC103" s="28">
        <f t="shared" si="15"/>
        <v>0</v>
      </c>
      <c r="AD103" s="798"/>
      <c r="AE103" s="798"/>
      <c r="AF103" s="798"/>
      <c r="AG103" s="798"/>
      <c r="AH103" s="798"/>
      <c r="AI103" s="798">
        <v>21</v>
      </c>
      <c r="AJ103" s="231"/>
      <c r="AK103" s="18"/>
      <c r="AL103" s="18"/>
      <c r="AM103" s="18"/>
      <c r="AN103" s="18"/>
      <c r="AO103" s="18"/>
      <c r="AP103" s="18"/>
      <c r="AQ103" s="18"/>
      <c r="AR103" s="227"/>
      <c r="AS103" s="227"/>
      <c r="AT103" s="227"/>
      <c r="AU103" s="232">
        <f t="shared" si="12"/>
        <v>21</v>
      </c>
      <c r="AV103" s="227"/>
      <c r="AW103" s="228"/>
    </row>
    <row r="104" spans="1:49" ht="27" x14ac:dyDescent="0.3">
      <c r="A104" s="18">
        <v>132</v>
      </c>
      <c r="B104" s="18">
        <f t="shared" si="11"/>
        <v>80</v>
      </c>
      <c r="C104" s="21"/>
      <c r="D104" s="169"/>
      <c r="E104" s="43">
        <v>7</v>
      </c>
      <c r="F104" s="43">
        <v>12</v>
      </c>
      <c r="G104" s="80">
        <v>1016</v>
      </c>
      <c r="H104" s="90" t="s">
        <v>133</v>
      </c>
      <c r="I104" s="98" t="s">
        <v>1119</v>
      </c>
      <c r="J104" s="23">
        <v>20</v>
      </c>
      <c r="K104" s="43"/>
      <c r="L104" s="565"/>
      <c r="M104" s="23"/>
      <c r="N104" s="23"/>
      <c r="O104" s="23"/>
      <c r="P104" s="23"/>
      <c r="Q104" s="23"/>
      <c r="R104" s="23"/>
      <c r="S104" s="23"/>
      <c r="T104" s="23"/>
      <c r="U104" s="25"/>
      <c r="V104" s="649">
        <f t="shared" si="13"/>
        <v>0</v>
      </c>
      <c r="W104" s="23" t="s">
        <v>1117</v>
      </c>
      <c r="X104" s="47"/>
      <c r="Y104" s="23"/>
      <c r="Z104" s="18">
        <f t="shared" si="14"/>
        <v>0</v>
      </c>
      <c r="AA104" s="43"/>
      <c r="AB104" s="780"/>
      <c r="AC104" s="28">
        <f t="shared" si="15"/>
        <v>0</v>
      </c>
      <c r="AD104" s="798"/>
      <c r="AE104" s="798"/>
      <c r="AF104" s="798"/>
      <c r="AG104" s="798"/>
      <c r="AH104" s="798"/>
      <c r="AI104" s="798"/>
      <c r="AJ104" s="231"/>
      <c r="AK104" s="18"/>
      <c r="AL104" s="18"/>
      <c r="AM104" s="18"/>
      <c r="AN104" s="18"/>
      <c r="AO104" s="18"/>
      <c r="AP104" s="18"/>
      <c r="AQ104" s="18"/>
      <c r="AR104" s="227"/>
      <c r="AS104" s="227"/>
      <c r="AT104" s="227"/>
      <c r="AU104" s="232">
        <f t="shared" si="12"/>
        <v>0</v>
      </c>
      <c r="AV104" s="227"/>
      <c r="AW104" s="228"/>
    </row>
    <row r="105" spans="1:49" ht="27" x14ac:dyDescent="0.3">
      <c r="A105" s="18">
        <v>133</v>
      </c>
      <c r="B105" s="18">
        <f t="shared" si="11"/>
        <v>81</v>
      </c>
      <c r="C105" s="21"/>
      <c r="D105" s="169"/>
      <c r="E105" s="43">
        <v>7</v>
      </c>
      <c r="F105" s="43">
        <v>13</v>
      </c>
      <c r="G105" s="80">
        <v>1016</v>
      </c>
      <c r="H105" s="90" t="s">
        <v>134</v>
      </c>
      <c r="I105" s="98" t="s">
        <v>1120</v>
      </c>
      <c r="J105" s="23">
        <v>20</v>
      </c>
      <c r="K105" s="43"/>
      <c r="L105" s="565"/>
      <c r="M105" s="23"/>
      <c r="N105" s="23"/>
      <c r="O105" s="23"/>
      <c r="P105" s="23"/>
      <c r="Q105" s="23"/>
      <c r="R105" s="23"/>
      <c r="S105" s="23"/>
      <c r="T105" s="23"/>
      <c r="U105" s="25"/>
      <c r="V105" s="649">
        <f t="shared" si="13"/>
        <v>0</v>
      </c>
      <c r="W105" s="23" t="s">
        <v>1117</v>
      </c>
      <c r="X105" s="47"/>
      <c r="Y105" s="23"/>
      <c r="Z105" s="18">
        <f t="shared" si="14"/>
        <v>0</v>
      </c>
      <c r="AA105" s="43"/>
      <c r="AB105" s="780"/>
      <c r="AC105" s="28">
        <f t="shared" si="15"/>
        <v>0</v>
      </c>
      <c r="AD105" s="798"/>
      <c r="AE105" s="798"/>
      <c r="AF105" s="798"/>
      <c r="AG105" s="798"/>
      <c r="AH105" s="798"/>
      <c r="AI105" s="798"/>
      <c r="AJ105" s="231">
        <v>19</v>
      </c>
      <c r="AK105" s="18"/>
      <c r="AL105" s="18"/>
      <c r="AM105" s="18"/>
      <c r="AN105" s="18"/>
      <c r="AO105" s="18"/>
      <c r="AP105" s="18"/>
      <c r="AQ105" s="18"/>
      <c r="AR105" s="227"/>
      <c r="AS105" s="227"/>
      <c r="AT105" s="227"/>
      <c r="AU105" s="232">
        <f t="shared" si="12"/>
        <v>19</v>
      </c>
      <c r="AV105" s="227"/>
      <c r="AW105" s="228"/>
    </row>
    <row r="106" spans="1:49" ht="27" x14ac:dyDescent="0.3">
      <c r="A106" s="18">
        <v>134</v>
      </c>
      <c r="B106" s="18">
        <f t="shared" si="11"/>
        <v>82</v>
      </c>
      <c r="C106" s="21"/>
      <c r="D106" s="169"/>
      <c r="E106" s="43">
        <v>7</v>
      </c>
      <c r="F106" s="43">
        <v>14</v>
      </c>
      <c r="G106" s="80">
        <v>1016</v>
      </c>
      <c r="H106" s="90" t="s">
        <v>135</v>
      </c>
      <c r="I106" s="98" t="s">
        <v>1121</v>
      </c>
      <c r="J106" s="23">
        <v>20</v>
      </c>
      <c r="K106" s="43"/>
      <c r="L106" s="565"/>
      <c r="M106" s="23"/>
      <c r="N106" s="23"/>
      <c r="O106" s="23"/>
      <c r="P106" s="23"/>
      <c r="Q106" s="23"/>
      <c r="R106" s="23"/>
      <c r="S106" s="23"/>
      <c r="T106" s="23"/>
      <c r="U106" s="25"/>
      <c r="V106" s="649">
        <f t="shared" si="13"/>
        <v>0</v>
      </c>
      <c r="W106" s="23" t="s">
        <v>1117</v>
      </c>
      <c r="X106" s="47"/>
      <c r="Y106" s="23"/>
      <c r="Z106" s="18">
        <f t="shared" si="14"/>
        <v>0</v>
      </c>
      <c r="AA106" s="43"/>
      <c r="AB106" s="780"/>
      <c r="AC106" s="28">
        <f t="shared" si="15"/>
        <v>0</v>
      </c>
      <c r="AD106" s="798"/>
      <c r="AE106" s="798"/>
      <c r="AF106" s="798"/>
      <c r="AG106" s="798"/>
      <c r="AH106" s="798"/>
      <c r="AI106" s="798"/>
      <c r="AJ106" s="231"/>
      <c r="AK106" s="18"/>
      <c r="AL106" s="18"/>
      <c r="AM106" s="18"/>
      <c r="AN106" s="18"/>
      <c r="AO106" s="18"/>
      <c r="AP106" s="18"/>
      <c r="AQ106" s="18"/>
      <c r="AR106" s="227"/>
      <c r="AS106" s="227"/>
      <c r="AT106" s="227"/>
      <c r="AU106" s="232">
        <f t="shared" si="12"/>
        <v>0</v>
      </c>
      <c r="AV106" s="227"/>
      <c r="AW106" s="228"/>
    </row>
    <row r="107" spans="1:49" ht="27" x14ac:dyDescent="0.3">
      <c r="A107" s="18">
        <v>135</v>
      </c>
      <c r="B107" s="18">
        <f t="shared" si="11"/>
        <v>83</v>
      </c>
      <c r="C107" s="21"/>
      <c r="D107" s="169"/>
      <c r="E107" s="43">
        <v>7</v>
      </c>
      <c r="F107" s="43">
        <v>15</v>
      </c>
      <c r="G107" s="80">
        <v>1016</v>
      </c>
      <c r="H107" s="90" t="s">
        <v>136</v>
      </c>
      <c r="I107" s="98" t="s">
        <v>1122</v>
      </c>
      <c r="J107" s="23">
        <v>20</v>
      </c>
      <c r="K107" s="43"/>
      <c r="L107" s="565"/>
      <c r="M107" s="23"/>
      <c r="N107" s="23"/>
      <c r="O107" s="23"/>
      <c r="P107" s="23"/>
      <c r="Q107" s="23"/>
      <c r="R107" s="23"/>
      <c r="S107" s="23"/>
      <c r="T107" s="23"/>
      <c r="U107" s="25"/>
      <c r="V107" s="649">
        <f t="shared" si="13"/>
        <v>0</v>
      </c>
      <c r="W107" s="23" t="s">
        <v>1117</v>
      </c>
      <c r="X107" s="47"/>
      <c r="Y107" s="23"/>
      <c r="Z107" s="18">
        <f t="shared" si="14"/>
        <v>0</v>
      </c>
      <c r="AA107" s="43"/>
      <c r="AB107" s="780"/>
      <c r="AC107" s="28">
        <f t="shared" si="15"/>
        <v>0</v>
      </c>
      <c r="AD107" s="798"/>
      <c r="AE107" s="798">
        <v>25</v>
      </c>
      <c r="AF107" s="798"/>
      <c r="AG107" s="798"/>
      <c r="AH107" s="798"/>
      <c r="AI107" s="798"/>
      <c r="AJ107" s="231"/>
      <c r="AK107" s="18"/>
      <c r="AL107" s="18"/>
      <c r="AM107" s="18"/>
      <c r="AN107" s="18"/>
      <c r="AO107" s="18"/>
      <c r="AP107" s="18"/>
      <c r="AQ107" s="18"/>
      <c r="AR107" s="227"/>
      <c r="AS107" s="227"/>
      <c r="AT107" s="227"/>
      <c r="AU107" s="232">
        <f t="shared" si="12"/>
        <v>25</v>
      </c>
      <c r="AV107" s="227"/>
      <c r="AW107" s="228"/>
    </row>
    <row r="108" spans="1:49" ht="40.200000000000003" x14ac:dyDescent="0.3">
      <c r="A108" s="18">
        <v>126</v>
      </c>
      <c r="B108" s="18">
        <f t="shared" si="11"/>
        <v>84</v>
      </c>
      <c r="C108" s="21"/>
      <c r="D108" s="169"/>
      <c r="E108" s="43">
        <v>7</v>
      </c>
      <c r="F108" s="43">
        <v>16</v>
      </c>
      <c r="G108" s="647">
        <v>1016</v>
      </c>
      <c r="H108" s="646" t="s">
        <v>127</v>
      </c>
      <c r="I108" s="98" t="s">
        <v>236</v>
      </c>
      <c r="J108" s="23">
        <v>20</v>
      </c>
      <c r="K108" s="43"/>
      <c r="L108" s="565"/>
      <c r="M108" s="23"/>
      <c r="N108" s="23"/>
      <c r="O108" s="23"/>
      <c r="P108" s="23"/>
      <c r="Q108" s="23"/>
      <c r="R108" s="23"/>
      <c r="S108" s="23"/>
      <c r="T108" s="23"/>
      <c r="U108" s="25"/>
      <c r="V108" s="649">
        <f t="shared" si="13"/>
        <v>0</v>
      </c>
      <c r="W108" s="23" t="s">
        <v>1117</v>
      </c>
      <c r="X108" s="23"/>
      <c r="Y108" s="23"/>
      <c r="Z108" s="18">
        <f t="shared" si="14"/>
        <v>0</v>
      </c>
      <c r="AA108" s="43"/>
      <c r="AB108" s="780"/>
      <c r="AC108" s="28">
        <f t="shared" si="15"/>
        <v>0</v>
      </c>
      <c r="AD108" s="798"/>
      <c r="AE108" s="798"/>
      <c r="AF108" s="798"/>
      <c r="AG108" s="798"/>
      <c r="AH108" s="798"/>
      <c r="AI108" s="798"/>
      <c r="AJ108" s="231"/>
      <c r="AK108" s="18"/>
      <c r="AL108" s="18"/>
      <c r="AM108" s="18"/>
      <c r="AN108" s="18"/>
      <c r="AO108" s="18"/>
      <c r="AP108" s="18"/>
      <c r="AQ108" s="18"/>
      <c r="AR108" s="227"/>
      <c r="AS108" s="227"/>
      <c r="AT108" s="227"/>
      <c r="AU108" s="232">
        <f t="shared" si="12"/>
        <v>0</v>
      </c>
      <c r="AV108" s="227"/>
      <c r="AW108" s="228"/>
    </row>
    <row r="109" spans="1:49" ht="27" x14ac:dyDescent="0.3">
      <c r="A109" s="18">
        <v>127</v>
      </c>
      <c r="B109" s="18">
        <f t="shared" si="11"/>
        <v>85</v>
      </c>
      <c r="C109" s="21"/>
      <c r="D109" s="169"/>
      <c r="E109" s="43">
        <v>7</v>
      </c>
      <c r="F109" s="43">
        <v>17</v>
      </c>
      <c r="G109" s="80">
        <v>1016</v>
      </c>
      <c r="H109" s="90" t="s">
        <v>128</v>
      </c>
      <c r="I109" s="98" t="s">
        <v>269</v>
      </c>
      <c r="J109" s="23">
        <v>20</v>
      </c>
      <c r="K109" s="43"/>
      <c r="L109" s="565"/>
      <c r="M109" s="23"/>
      <c r="N109" s="23"/>
      <c r="O109" s="23"/>
      <c r="P109" s="23"/>
      <c r="Q109" s="23"/>
      <c r="R109" s="23"/>
      <c r="S109" s="23"/>
      <c r="T109" s="23"/>
      <c r="U109" s="25"/>
      <c r="V109" s="649">
        <f t="shared" si="13"/>
        <v>0</v>
      </c>
      <c r="W109" s="23" t="s">
        <v>1117</v>
      </c>
      <c r="X109" s="23"/>
      <c r="Y109" s="23"/>
      <c r="Z109" s="18">
        <f t="shared" si="14"/>
        <v>0</v>
      </c>
      <c r="AA109" s="43"/>
      <c r="AB109" s="780"/>
      <c r="AC109" s="28">
        <f t="shared" si="15"/>
        <v>0</v>
      </c>
      <c r="AD109" s="798"/>
      <c r="AE109" s="798"/>
      <c r="AF109" s="798"/>
      <c r="AG109" s="798"/>
      <c r="AH109" s="798"/>
      <c r="AI109" s="798"/>
      <c r="AJ109" s="231"/>
      <c r="AK109" s="18"/>
      <c r="AL109" s="18"/>
      <c r="AM109" s="18"/>
      <c r="AN109" s="18"/>
      <c r="AO109" s="18"/>
      <c r="AP109" s="18"/>
      <c r="AQ109" s="18"/>
      <c r="AR109" s="227"/>
      <c r="AS109" s="227"/>
      <c r="AT109" s="227"/>
      <c r="AU109" s="232">
        <f t="shared" si="12"/>
        <v>0</v>
      </c>
      <c r="AV109" s="227"/>
      <c r="AW109" s="228"/>
    </row>
    <row r="110" spans="1:49" ht="27" x14ac:dyDescent="0.3">
      <c r="A110" s="18">
        <v>128</v>
      </c>
      <c r="B110" s="18">
        <f t="shared" si="11"/>
        <v>86</v>
      </c>
      <c r="C110" s="21"/>
      <c r="D110" s="169"/>
      <c r="E110" s="43">
        <v>7</v>
      </c>
      <c r="F110" s="43">
        <v>18</v>
      </c>
      <c r="G110" s="80">
        <v>1016</v>
      </c>
      <c r="H110" s="90" t="s">
        <v>129</v>
      </c>
      <c r="I110" s="98" t="s">
        <v>263</v>
      </c>
      <c r="J110" s="23">
        <v>20</v>
      </c>
      <c r="K110" s="43"/>
      <c r="L110" s="565"/>
      <c r="M110" s="23"/>
      <c r="N110" s="23"/>
      <c r="O110" s="23"/>
      <c r="P110" s="23"/>
      <c r="Q110" s="23"/>
      <c r="R110" s="23"/>
      <c r="S110" s="23"/>
      <c r="T110" s="23"/>
      <c r="U110" s="25"/>
      <c r="V110" s="649">
        <f t="shared" si="13"/>
        <v>0</v>
      </c>
      <c r="W110" s="23" t="s">
        <v>1117</v>
      </c>
      <c r="X110" s="23"/>
      <c r="Y110" s="23"/>
      <c r="Z110" s="18">
        <f t="shared" si="14"/>
        <v>0</v>
      </c>
      <c r="AA110" s="43"/>
      <c r="AB110" s="780"/>
      <c r="AC110" s="28">
        <f t="shared" si="15"/>
        <v>0</v>
      </c>
      <c r="AD110" s="798"/>
      <c r="AE110" s="798"/>
      <c r="AF110" s="798"/>
      <c r="AG110" s="798"/>
      <c r="AH110" s="798"/>
      <c r="AI110" s="798">
        <v>20</v>
      </c>
      <c r="AJ110" s="231"/>
      <c r="AK110" s="18"/>
      <c r="AL110" s="18"/>
      <c r="AM110" s="18"/>
      <c r="AN110" s="18"/>
      <c r="AO110" s="18"/>
      <c r="AP110" s="18"/>
      <c r="AQ110" s="18"/>
      <c r="AR110" s="227"/>
      <c r="AS110" s="227"/>
      <c r="AT110" s="227"/>
      <c r="AU110" s="232">
        <f t="shared" si="12"/>
        <v>20</v>
      </c>
      <c r="AV110" s="227"/>
      <c r="AW110" s="228"/>
    </row>
    <row r="111" spans="1:49" ht="27" x14ac:dyDescent="0.3">
      <c r="A111" s="18">
        <v>129</v>
      </c>
      <c r="B111" s="18">
        <f t="shared" si="11"/>
        <v>87</v>
      </c>
      <c r="C111" s="21"/>
      <c r="D111" s="169"/>
      <c r="E111" s="43">
        <v>7</v>
      </c>
      <c r="F111" s="43">
        <v>19</v>
      </c>
      <c r="G111" s="80">
        <v>1016</v>
      </c>
      <c r="H111" s="90" t="s">
        <v>130</v>
      </c>
      <c r="I111" s="98" t="s">
        <v>266</v>
      </c>
      <c r="J111" s="23">
        <v>20</v>
      </c>
      <c r="K111" s="43"/>
      <c r="L111" s="565"/>
      <c r="M111" s="23"/>
      <c r="N111" s="23"/>
      <c r="O111" s="23"/>
      <c r="P111" s="23"/>
      <c r="Q111" s="23"/>
      <c r="R111" s="23"/>
      <c r="S111" s="23"/>
      <c r="T111" s="23"/>
      <c r="U111" s="25"/>
      <c r="V111" s="649">
        <f t="shared" si="13"/>
        <v>0</v>
      </c>
      <c r="W111" s="23" t="s">
        <v>1117</v>
      </c>
      <c r="X111" s="23"/>
      <c r="Y111" s="23"/>
      <c r="Z111" s="18">
        <f t="shared" si="14"/>
        <v>0</v>
      </c>
      <c r="AA111" s="43"/>
      <c r="AB111" s="780"/>
      <c r="AC111" s="28">
        <f t="shared" si="15"/>
        <v>0</v>
      </c>
      <c r="AD111" s="798"/>
      <c r="AE111" s="798"/>
      <c r="AF111" s="798"/>
      <c r="AG111" s="798"/>
      <c r="AH111" s="798"/>
      <c r="AI111" s="798"/>
      <c r="AJ111" s="231"/>
      <c r="AK111" s="18"/>
      <c r="AL111" s="18"/>
      <c r="AM111" s="18"/>
      <c r="AN111" s="18"/>
      <c r="AO111" s="18"/>
      <c r="AP111" s="18"/>
      <c r="AQ111" s="18"/>
      <c r="AR111" s="227"/>
      <c r="AS111" s="227"/>
      <c r="AT111" s="227"/>
      <c r="AU111" s="232">
        <f t="shared" si="12"/>
        <v>0</v>
      </c>
      <c r="AV111" s="227"/>
      <c r="AW111" s="228"/>
    </row>
    <row r="112" spans="1:49" ht="27" x14ac:dyDescent="0.3">
      <c r="A112" s="18">
        <v>130</v>
      </c>
      <c r="B112" s="18">
        <f t="shared" si="11"/>
        <v>88</v>
      </c>
      <c r="C112" s="21"/>
      <c r="D112" s="169"/>
      <c r="E112" s="43">
        <v>7</v>
      </c>
      <c r="F112" s="43">
        <v>20</v>
      </c>
      <c r="G112" s="80">
        <v>1016</v>
      </c>
      <c r="H112" s="90" t="s">
        <v>131</v>
      </c>
      <c r="I112" s="98" t="s">
        <v>272</v>
      </c>
      <c r="J112" s="23">
        <v>20</v>
      </c>
      <c r="K112" s="43"/>
      <c r="L112" s="565"/>
      <c r="M112" s="23"/>
      <c r="N112" s="23"/>
      <c r="O112" s="23"/>
      <c r="P112" s="23"/>
      <c r="Q112" s="23"/>
      <c r="R112" s="23"/>
      <c r="S112" s="23"/>
      <c r="T112" s="23"/>
      <c r="U112" s="25"/>
      <c r="V112" s="649">
        <f t="shared" si="13"/>
        <v>0</v>
      </c>
      <c r="W112" s="23" t="s">
        <v>1117</v>
      </c>
      <c r="X112" s="23"/>
      <c r="Y112" s="23"/>
      <c r="Z112" s="18">
        <f t="shared" si="14"/>
        <v>0</v>
      </c>
      <c r="AA112" s="43"/>
      <c r="AB112" s="780"/>
      <c r="AC112" s="28">
        <f t="shared" si="15"/>
        <v>0</v>
      </c>
      <c r="AD112" s="798"/>
      <c r="AE112" s="798"/>
      <c r="AF112" s="798"/>
      <c r="AG112" s="798"/>
      <c r="AH112" s="798"/>
      <c r="AI112" s="798"/>
      <c r="AJ112" s="231"/>
      <c r="AK112" s="18"/>
      <c r="AL112" s="18"/>
      <c r="AM112" s="18"/>
      <c r="AN112" s="18"/>
      <c r="AO112" s="18"/>
      <c r="AP112" s="18"/>
      <c r="AQ112" s="18"/>
      <c r="AR112" s="227"/>
      <c r="AS112" s="227"/>
      <c r="AT112" s="227"/>
      <c r="AU112" s="232">
        <f t="shared" si="12"/>
        <v>0</v>
      </c>
      <c r="AV112" s="227"/>
      <c r="AW112" s="228"/>
    </row>
    <row r="113" spans="1:49" x14ac:dyDescent="0.3">
      <c r="A113" s="18">
        <v>88</v>
      </c>
      <c r="B113" s="18">
        <f t="shared" si="11"/>
        <v>89</v>
      </c>
      <c r="C113" s="656">
        <v>8</v>
      </c>
      <c r="D113" s="662" t="s">
        <v>107</v>
      </c>
      <c r="E113" s="658">
        <v>8</v>
      </c>
      <c r="F113" s="658">
        <v>0</v>
      </c>
      <c r="G113" s="659"/>
      <c r="H113" s="664"/>
      <c r="I113" s="661"/>
      <c r="J113" s="655"/>
      <c r="K113" s="658">
        <f>SUM(J114:J116)</f>
        <v>25</v>
      </c>
      <c r="L113" s="658">
        <f>+K113</f>
        <v>25</v>
      </c>
      <c r="M113" s="655"/>
      <c r="N113" s="655"/>
      <c r="O113" s="655"/>
      <c r="P113" s="655"/>
      <c r="Q113" s="23"/>
      <c r="R113" s="655"/>
      <c r="S113" s="655"/>
      <c r="T113" s="655"/>
      <c r="U113" s="97"/>
      <c r="V113" s="649">
        <f t="shared" si="13"/>
        <v>0</v>
      </c>
      <c r="W113" s="655"/>
      <c r="X113" s="655"/>
      <c r="Y113" s="655"/>
      <c r="Z113" s="282">
        <f t="shared" si="14"/>
        <v>0</v>
      </c>
      <c r="AA113" s="658">
        <f>SUM(Z114:Z116)</f>
        <v>0</v>
      </c>
      <c r="AB113" s="16">
        <v>5</v>
      </c>
      <c r="AC113" s="153">
        <f t="shared" si="15"/>
        <v>25</v>
      </c>
      <c r="AD113" s="798"/>
      <c r="AE113" s="798"/>
      <c r="AF113" s="798"/>
      <c r="AG113" s="798"/>
      <c r="AH113" s="798"/>
      <c r="AI113" s="798"/>
      <c r="AJ113" s="231"/>
      <c r="AK113" s="18"/>
      <c r="AL113" s="18"/>
      <c r="AM113" s="18"/>
      <c r="AN113" s="18"/>
      <c r="AO113" s="18"/>
      <c r="AP113" s="18"/>
      <c r="AQ113" s="18"/>
      <c r="AR113" s="227"/>
      <c r="AS113" s="227"/>
      <c r="AT113" s="227"/>
      <c r="AU113" s="232"/>
      <c r="AV113" s="232">
        <f>SUM(AU114:AU116)</f>
        <v>27</v>
      </c>
      <c r="AW113" s="228">
        <f>+AV113+AB113</f>
        <v>32</v>
      </c>
    </row>
    <row r="114" spans="1:49" ht="26.4" x14ac:dyDescent="0.25">
      <c r="A114" s="18">
        <v>89</v>
      </c>
      <c r="B114" s="18">
        <f t="shared" si="11"/>
        <v>90</v>
      </c>
      <c r="C114" s="17"/>
      <c r="D114" s="170"/>
      <c r="E114" s="43">
        <v>8</v>
      </c>
      <c r="F114" s="43">
        <v>1</v>
      </c>
      <c r="G114" s="80">
        <v>1008</v>
      </c>
      <c r="H114" s="81">
        <v>-100</v>
      </c>
      <c r="I114" s="55" t="s">
        <v>238</v>
      </c>
      <c r="J114" s="23"/>
      <c r="K114" s="78"/>
      <c r="L114" s="564"/>
      <c r="M114" s="23"/>
      <c r="N114" s="23"/>
      <c r="O114" s="23"/>
      <c r="P114" s="23"/>
      <c r="Q114" s="23"/>
      <c r="R114" s="23"/>
      <c r="S114" s="23"/>
      <c r="T114" s="23"/>
      <c r="U114" s="25"/>
      <c r="V114" s="649">
        <f t="shared" si="13"/>
        <v>0</v>
      </c>
      <c r="W114" s="23"/>
      <c r="X114" s="23"/>
      <c r="Y114" s="23"/>
      <c r="Z114" s="18">
        <f t="shared" si="14"/>
        <v>0</v>
      </c>
      <c r="AA114" s="78"/>
      <c r="AB114" s="141"/>
      <c r="AC114" s="28">
        <f t="shared" si="15"/>
        <v>0</v>
      </c>
      <c r="AD114" s="798"/>
      <c r="AE114" s="798"/>
      <c r="AF114" s="798"/>
      <c r="AG114" s="798"/>
      <c r="AH114" s="798"/>
      <c r="AI114" s="798"/>
      <c r="AJ114" s="231"/>
      <c r="AK114" s="18"/>
      <c r="AL114" s="18"/>
      <c r="AM114" s="18"/>
      <c r="AN114" s="18"/>
      <c r="AO114" s="18"/>
      <c r="AP114" s="18"/>
      <c r="AQ114" s="18"/>
      <c r="AR114" s="227"/>
      <c r="AS114" s="227"/>
      <c r="AT114" s="227"/>
      <c r="AU114" s="232">
        <f>SUM(AD114:AT114)</f>
        <v>0</v>
      </c>
      <c r="AV114" s="227"/>
      <c r="AW114" s="228"/>
    </row>
    <row r="115" spans="1:49" ht="27" x14ac:dyDescent="0.3">
      <c r="A115" s="18">
        <v>90</v>
      </c>
      <c r="B115" s="18">
        <f t="shared" si="11"/>
        <v>91</v>
      </c>
      <c r="C115" s="21"/>
      <c r="D115" s="169"/>
      <c r="E115" s="43">
        <v>8</v>
      </c>
      <c r="F115" s="43">
        <v>2</v>
      </c>
      <c r="G115" s="80">
        <v>1008</v>
      </c>
      <c r="H115" s="86">
        <v>-102</v>
      </c>
      <c r="I115" s="55" t="s">
        <v>279</v>
      </c>
      <c r="J115" s="23">
        <v>25</v>
      </c>
      <c r="K115" s="43"/>
      <c r="L115" s="565"/>
      <c r="M115" s="23"/>
      <c r="N115" s="23"/>
      <c r="O115" s="23"/>
      <c r="P115" s="23"/>
      <c r="Q115" s="23"/>
      <c r="R115" s="23"/>
      <c r="S115" s="23"/>
      <c r="T115" s="23"/>
      <c r="U115" s="25"/>
      <c r="V115" s="649">
        <f t="shared" si="13"/>
        <v>0</v>
      </c>
      <c r="W115" s="23" t="s">
        <v>39</v>
      </c>
      <c r="X115" s="23"/>
      <c r="Y115" s="23"/>
      <c r="Z115" s="18">
        <f t="shared" si="14"/>
        <v>0</v>
      </c>
      <c r="AA115" s="43"/>
      <c r="AB115" s="141"/>
      <c r="AC115" s="28">
        <f t="shared" si="15"/>
        <v>0</v>
      </c>
      <c r="AD115" s="798"/>
      <c r="AE115" s="798"/>
      <c r="AF115" s="798"/>
      <c r="AG115" s="798"/>
      <c r="AH115" s="798"/>
      <c r="AI115" s="798"/>
      <c r="AJ115" s="231">
        <v>27</v>
      </c>
      <c r="AK115" s="18"/>
      <c r="AL115" s="18"/>
      <c r="AM115" s="18"/>
      <c r="AN115" s="18"/>
      <c r="AO115" s="18"/>
      <c r="AP115" s="18"/>
      <c r="AQ115" s="18"/>
      <c r="AR115" s="227"/>
      <c r="AS115" s="227"/>
      <c r="AT115" s="227"/>
      <c r="AU115" s="232">
        <f>SUM(AD115:AT115)</f>
        <v>27</v>
      </c>
      <c r="AV115" s="227"/>
      <c r="AW115" s="228"/>
    </row>
    <row r="116" spans="1:49" x14ac:dyDescent="0.3">
      <c r="A116" s="18">
        <v>91</v>
      </c>
      <c r="B116" s="18">
        <f t="shared" si="11"/>
        <v>92</v>
      </c>
      <c r="C116" s="21"/>
      <c r="D116" s="169"/>
      <c r="E116" s="43">
        <v>8</v>
      </c>
      <c r="F116" s="43">
        <v>3</v>
      </c>
      <c r="G116" s="80">
        <v>1008</v>
      </c>
      <c r="H116" s="86">
        <v>-104</v>
      </c>
      <c r="I116" s="55" t="s">
        <v>201</v>
      </c>
      <c r="J116" s="23"/>
      <c r="K116" s="43"/>
      <c r="L116" s="565"/>
      <c r="M116" s="23"/>
      <c r="N116" s="23"/>
      <c r="O116" s="23"/>
      <c r="P116" s="23"/>
      <c r="Q116" s="23"/>
      <c r="R116" s="23"/>
      <c r="S116" s="23"/>
      <c r="T116" s="23"/>
      <c r="U116" s="25"/>
      <c r="V116" s="649">
        <f t="shared" si="13"/>
        <v>0</v>
      </c>
      <c r="W116" s="23" t="s">
        <v>39</v>
      </c>
      <c r="X116" s="23"/>
      <c r="Y116" s="23"/>
      <c r="Z116" s="18">
        <f t="shared" si="14"/>
        <v>0</v>
      </c>
      <c r="AA116" s="43"/>
      <c r="AB116" s="141"/>
      <c r="AC116" s="28">
        <f t="shared" si="15"/>
        <v>0</v>
      </c>
      <c r="AD116" s="798"/>
      <c r="AE116" s="798"/>
      <c r="AF116" s="798"/>
      <c r="AG116" s="798"/>
      <c r="AH116" s="798"/>
      <c r="AI116" s="798"/>
      <c r="AJ116" s="231"/>
      <c r="AK116" s="18"/>
      <c r="AL116" s="18"/>
      <c r="AM116" s="18"/>
      <c r="AN116" s="18"/>
      <c r="AO116" s="18"/>
      <c r="AP116" s="18"/>
      <c r="AQ116" s="18"/>
      <c r="AR116" s="227"/>
      <c r="AS116" s="227"/>
      <c r="AT116" s="227"/>
      <c r="AU116" s="232">
        <f>SUM(AD116:AT116)</f>
        <v>0</v>
      </c>
      <c r="AV116" s="227"/>
      <c r="AW116" s="228"/>
    </row>
    <row r="117" spans="1:49" ht="27.6" customHeight="1" x14ac:dyDescent="0.3">
      <c r="A117" s="18">
        <v>93</v>
      </c>
      <c r="B117" s="18">
        <f t="shared" si="11"/>
        <v>93</v>
      </c>
      <c r="C117" s="656">
        <v>9</v>
      </c>
      <c r="D117" s="657" t="s">
        <v>108</v>
      </c>
      <c r="E117" s="658">
        <v>9</v>
      </c>
      <c r="F117" s="658">
        <v>0</v>
      </c>
      <c r="G117" s="659"/>
      <c r="H117" s="664"/>
      <c r="I117" s="661"/>
      <c r="J117" s="655"/>
      <c r="K117" s="658">
        <f>SUM(J118:J122)</f>
        <v>120</v>
      </c>
      <c r="L117" s="658">
        <f>+K117</f>
        <v>120</v>
      </c>
      <c r="M117" s="655"/>
      <c r="N117" s="655"/>
      <c r="O117" s="655"/>
      <c r="P117" s="655"/>
      <c r="Q117" s="23"/>
      <c r="R117" s="655"/>
      <c r="S117" s="655"/>
      <c r="T117" s="655"/>
      <c r="U117" s="97"/>
      <c r="V117" s="649">
        <f t="shared" si="13"/>
        <v>0</v>
      </c>
      <c r="W117" s="655"/>
      <c r="X117" s="655"/>
      <c r="Y117" s="655"/>
      <c r="Z117" s="18">
        <f t="shared" si="14"/>
        <v>0</v>
      </c>
      <c r="AA117" s="43">
        <f>SUM(Z118:Z121)</f>
        <v>0</v>
      </c>
      <c r="AB117" s="16">
        <v>14</v>
      </c>
      <c r="AC117" s="28">
        <f t="shared" si="15"/>
        <v>120</v>
      </c>
      <c r="AD117" s="798"/>
      <c r="AE117" s="798"/>
      <c r="AF117" s="798"/>
      <c r="AG117" s="798"/>
      <c r="AH117" s="798"/>
      <c r="AI117" s="798"/>
      <c r="AJ117" s="231"/>
      <c r="AK117" s="18"/>
      <c r="AL117" s="18"/>
      <c r="AM117" s="18"/>
      <c r="AN117" s="18"/>
      <c r="AO117" s="18"/>
      <c r="AP117" s="18"/>
      <c r="AQ117" s="18"/>
      <c r="AR117" s="227"/>
      <c r="AS117" s="227"/>
      <c r="AT117" s="227"/>
      <c r="AU117" s="232"/>
      <c r="AV117" s="227">
        <f>SUM(AU118:AU122)</f>
        <v>0</v>
      </c>
      <c r="AW117" s="228">
        <f>+AV117+AB117</f>
        <v>14</v>
      </c>
    </row>
    <row r="118" spans="1:49" ht="27" x14ac:dyDescent="0.3">
      <c r="A118" s="18">
        <v>94</v>
      </c>
      <c r="B118" s="18">
        <f t="shared" si="11"/>
        <v>94</v>
      </c>
      <c r="C118" s="21"/>
      <c r="D118" s="169"/>
      <c r="E118" s="43">
        <v>9</v>
      </c>
      <c r="F118" s="43">
        <v>1</v>
      </c>
      <c r="G118" s="80">
        <v>1009</v>
      </c>
      <c r="H118" s="81">
        <v>-100</v>
      </c>
      <c r="I118" s="55" t="s">
        <v>195</v>
      </c>
      <c r="J118" s="23"/>
      <c r="K118" s="43"/>
      <c r="L118" s="565"/>
      <c r="M118" s="23"/>
      <c r="N118" s="23"/>
      <c r="O118" s="23"/>
      <c r="P118" s="23"/>
      <c r="Q118" s="23"/>
      <c r="R118" s="23"/>
      <c r="S118" s="23"/>
      <c r="T118" s="23"/>
      <c r="U118" s="25"/>
      <c r="V118" s="649">
        <f t="shared" si="13"/>
        <v>0</v>
      </c>
      <c r="W118" s="23" t="s">
        <v>45</v>
      </c>
      <c r="X118" s="23"/>
      <c r="Y118" s="23"/>
      <c r="Z118" s="18">
        <f t="shared" si="14"/>
        <v>0</v>
      </c>
      <c r="AA118" s="43"/>
      <c r="AB118" s="141"/>
      <c r="AC118" s="28">
        <f t="shared" si="15"/>
        <v>0</v>
      </c>
      <c r="AD118" s="798"/>
      <c r="AE118" s="798"/>
      <c r="AF118" s="798"/>
      <c r="AG118" s="798"/>
      <c r="AH118" s="798"/>
      <c r="AI118" s="798"/>
      <c r="AJ118" s="231"/>
      <c r="AK118" s="18"/>
      <c r="AL118" s="18"/>
      <c r="AM118" s="18"/>
      <c r="AN118" s="18"/>
      <c r="AO118" s="18"/>
      <c r="AP118" s="18"/>
      <c r="AQ118" s="18"/>
      <c r="AR118" s="227"/>
      <c r="AS118" s="227"/>
      <c r="AT118" s="227"/>
      <c r="AU118" s="232">
        <f>SUM(AD118:AT118)</f>
        <v>0</v>
      </c>
      <c r="AV118" s="227"/>
      <c r="AW118" s="228"/>
    </row>
    <row r="119" spans="1:49" ht="27" x14ac:dyDescent="0.3">
      <c r="A119" s="18">
        <v>95</v>
      </c>
      <c r="B119" s="18">
        <f t="shared" si="11"/>
        <v>95</v>
      </c>
      <c r="C119" s="21"/>
      <c r="D119" s="169"/>
      <c r="E119" s="43">
        <v>9</v>
      </c>
      <c r="F119" s="43">
        <v>2</v>
      </c>
      <c r="G119" s="80">
        <v>1009</v>
      </c>
      <c r="H119" s="81">
        <v>-102</v>
      </c>
      <c r="I119" s="55" t="s">
        <v>194</v>
      </c>
      <c r="J119" s="23"/>
      <c r="K119" s="43"/>
      <c r="L119" s="565"/>
      <c r="M119" s="23"/>
      <c r="N119" s="23"/>
      <c r="O119" s="23"/>
      <c r="P119" s="23"/>
      <c r="Q119" s="23"/>
      <c r="R119" s="23"/>
      <c r="S119" s="23"/>
      <c r="T119" s="23"/>
      <c r="U119" s="25"/>
      <c r="V119" s="649">
        <f t="shared" si="13"/>
        <v>0</v>
      </c>
      <c r="W119" s="23" t="s">
        <v>39</v>
      </c>
      <c r="X119" s="23"/>
      <c r="Y119" s="23"/>
      <c r="Z119" s="18">
        <f t="shared" si="14"/>
        <v>0</v>
      </c>
      <c r="AA119" s="43"/>
      <c r="AB119" s="141"/>
      <c r="AC119" s="28">
        <f t="shared" si="15"/>
        <v>0</v>
      </c>
      <c r="AD119" s="798"/>
      <c r="AE119" s="798"/>
      <c r="AF119" s="798"/>
      <c r="AG119" s="798"/>
      <c r="AH119" s="798"/>
      <c r="AI119" s="798"/>
      <c r="AJ119" s="231"/>
      <c r="AK119" s="18"/>
      <c r="AL119" s="18"/>
      <c r="AM119" s="18"/>
      <c r="AN119" s="18"/>
      <c r="AO119" s="18"/>
      <c r="AP119" s="18"/>
      <c r="AQ119" s="18"/>
      <c r="AR119" s="227"/>
      <c r="AS119" s="227"/>
      <c r="AT119" s="227"/>
      <c r="AU119" s="232">
        <f>SUM(AD119:AT119)</f>
        <v>0</v>
      </c>
      <c r="AV119" s="227"/>
      <c r="AW119" s="228"/>
    </row>
    <row r="120" spans="1:49" ht="27" x14ac:dyDescent="0.3">
      <c r="A120" s="18">
        <v>96</v>
      </c>
      <c r="B120" s="18">
        <f t="shared" si="11"/>
        <v>96</v>
      </c>
      <c r="C120" s="21"/>
      <c r="D120" s="169"/>
      <c r="E120" s="43">
        <v>9</v>
      </c>
      <c r="F120" s="43">
        <v>3</v>
      </c>
      <c r="G120" s="80">
        <v>1009</v>
      </c>
      <c r="H120" s="81">
        <v>-103</v>
      </c>
      <c r="I120" s="55" t="s">
        <v>109</v>
      </c>
      <c r="J120" s="23"/>
      <c r="K120" s="43"/>
      <c r="L120" s="565"/>
      <c r="M120" s="23"/>
      <c r="N120" s="23"/>
      <c r="O120" s="23"/>
      <c r="P120" s="23"/>
      <c r="Q120" s="23"/>
      <c r="R120" s="23"/>
      <c r="S120" s="23"/>
      <c r="T120" s="23"/>
      <c r="U120" s="25"/>
      <c r="V120" s="649">
        <f t="shared" si="13"/>
        <v>0</v>
      </c>
      <c r="W120" s="23" t="s">
        <v>39</v>
      </c>
      <c r="X120" s="23"/>
      <c r="Y120" s="23"/>
      <c r="Z120" s="18">
        <f t="shared" si="14"/>
        <v>0</v>
      </c>
      <c r="AA120" s="43"/>
      <c r="AB120" s="141"/>
      <c r="AC120" s="28">
        <f t="shared" si="15"/>
        <v>0</v>
      </c>
      <c r="AD120" s="798"/>
      <c r="AE120" s="798"/>
      <c r="AF120" s="798"/>
      <c r="AG120" s="798"/>
      <c r="AH120" s="798"/>
      <c r="AI120" s="798"/>
      <c r="AJ120" s="231"/>
      <c r="AK120" s="18"/>
      <c r="AL120" s="18"/>
      <c r="AM120" s="18"/>
      <c r="AN120" s="18"/>
      <c r="AO120" s="18"/>
      <c r="AP120" s="18"/>
      <c r="AQ120" s="18"/>
      <c r="AR120" s="227"/>
      <c r="AS120" s="227"/>
      <c r="AT120" s="227"/>
      <c r="AU120" s="232">
        <f>SUM(AD120:AT120)</f>
        <v>0</v>
      </c>
      <c r="AV120" s="227"/>
      <c r="AW120" s="228"/>
    </row>
    <row r="121" spans="1:49" ht="39.6" x14ac:dyDescent="0.25">
      <c r="A121" s="18">
        <v>97</v>
      </c>
      <c r="B121" s="18">
        <f t="shared" si="11"/>
        <v>97</v>
      </c>
      <c r="C121" s="17"/>
      <c r="D121" s="170"/>
      <c r="E121" s="43">
        <v>9</v>
      </c>
      <c r="F121" s="43">
        <v>4</v>
      </c>
      <c r="G121" s="80">
        <v>1009</v>
      </c>
      <c r="H121" s="81">
        <v>-104</v>
      </c>
      <c r="I121" s="55" t="s">
        <v>1129</v>
      </c>
      <c r="J121" s="23">
        <v>100</v>
      </c>
      <c r="K121" s="43"/>
      <c r="L121" s="565"/>
      <c r="M121" s="23"/>
      <c r="N121" s="23"/>
      <c r="O121" s="23"/>
      <c r="P121" s="23"/>
      <c r="Q121" s="23"/>
      <c r="R121" s="23"/>
      <c r="S121" s="23"/>
      <c r="T121" s="23"/>
      <c r="U121" s="25"/>
      <c r="V121" s="649">
        <f t="shared" si="13"/>
        <v>0</v>
      </c>
      <c r="W121" s="47" t="s">
        <v>1128</v>
      </c>
      <c r="X121" s="23"/>
      <c r="Y121" s="23"/>
      <c r="Z121" s="18">
        <f t="shared" si="14"/>
        <v>0</v>
      </c>
      <c r="AA121" s="43"/>
      <c r="AB121" s="141"/>
      <c r="AC121" s="28">
        <f t="shared" si="15"/>
        <v>0</v>
      </c>
      <c r="AD121" s="798"/>
      <c r="AE121" s="798"/>
      <c r="AF121" s="798"/>
      <c r="AG121" s="798"/>
      <c r="AH121" s="798"/>
      <c r="AI121" s="798"/>
      <c r="AJ121" s="231"/>
      <c r="AK121" s="18"/>
      <c r="AL121" s="18"/>
      <c r="AM121" s="18"/>
      <c r="AN121" s="18"/>
      <c r="AO121" s="18"/>
      <c r="AP121" s="18"/>
      <c r="AQ121" s="18"/>
      <c r="AR121" s="227"/>
      <c r="AS121" s="227"/>
      <c r="AT121" s="227"/>
      <c r="AU121" s="232">
        <f>SUM(AD121:AT121)</f>
        <v>0</v>
      </c>
      <c r="AV121" s="227"/>
      <c r="AW121" s="228"/>
    </row>
    <row r="122" spans="1:49" ht="13.2" x14ac:dyDescent="0.25">
      <c r="A122" s="18"/>
      <c r="B122" s="18">
        <f t="shared" si="11"/>
        <v>98</v>
      </c>
      <c r="C122" s="17"/>
      <c r="D122" s="170"/>
      <c r="E122" s="43">
        <v>9</v>
      </c>
      <c r="F122" s="43">
        <v>5</v>
      </c>
      <c r="G122" s="80"/>
      <c r="H122" s="81"/>
      <c r="I122" s="55" t="s">
        <v>1752</v>
      </c>
      <c r="J122" s="23">
        <v>20</v>
      </c>
      <c r="K122" s="43"/>
      <c r="L122" s="565"/>
      <c r="M122" s="23"/>
      <c r="N122" s="23"/>
      <c r="O122" s="23"/>
      <c r="P122" s="23"/>
      <c r="Q122" s="23"/>
      <c r="R122" s="23"/>
      <c r="S122" s="23"/>
      <c r="T122" s="23"/>
      <c r="U122" s="25"/>
      <c r="V122" s="649"/>
      <c r="W122" s="47"/>
      <c r="X122" s="23"/>
      <c r="Y122" s="23"/>
      <c r="Z122" s="18"/>
      <c r="AA122" s="43"/>
      <c r="AB122" s="141"/>
      <c r="AC122" s="28"/>
      <c r="AD122" s="798"/>
      <c r="AE122" s="798"/>
      <c r="AF122" s="798"/>
      <c r="AG122" s="798"/>
      <c r="AH122" s="798"/>
      <c r="AI122" s="798"/>
      <c r="AJ122" s="231"/>
      <c r="AK122" s="18"/>
      <c r="AL122" s="18"/>
      <c r="AM122" s="18"/>
      <c r="AN122" s="18"/>
      <c r="AO122" s="18"/>
      <c r="AP122" s="18"/>
      <c r="AQ122" s="18"/>
      <c r="AR122" s="227"/>
      <c r="AS122" s="227"/>
      <c r="AT122" s="227"/>
      <c r="AU122" s="232">
        <f>SUM(AD122:AT122)</f>
        <v>0</v>
      </c>
      <c r="AV122" s="227"/>
      <c r="AW122" s="228"/>
    </row>
    <row r="123" spans="1:49" x14ac:dyDescent="0.3">
      <c r="A123" s="18">
        <v>99</v>
      </c>
      <c r="B123" s="18">
        <f>+B122+1</f>
        <v>99</v>
      </c>
      <c r="C123" s="656">
        <v>10</v>
      </c>
      <c r="D123" s="662" t="s">
        <v>170</v>
      </c>
      <c r="E123" s="658">
        <v>10</v>
      </c>
      <c r="F123" s="658">
        <v>0</v>
      </c>
      <c r="G123" s="659"/>
      <c r="H123" s="664"/>
      <c r="I123" s="661"/>
      <c r="J123" s="655"/>
      <c r="K123" s="658">
        <f>SUM(J124:J126)</f>
        <v>80</v>
      </c>
      <c r="L123" s="658">
        <f>+K123</f>
        <v>80</v>
      </c>
      <c r="M123" s="655"/>
      <c r="N123" s="655"/>
      <c r="O123" s="655"/>
      <c r="P123" s="655"/>
      <c r="Q123" s="23"/>
      <c r="R123" s="655"/>
      <c r="S123" s="655"/>
      <c r="T123" s="655"/>
      <c r="U123" s="97"/>
      <c r="V123" s="649">
        <f t="shared" si="13"/>
        <v>0</v>
      </c>
      <c r="W123" s="655"/>
      <c r="X123" s="655"/>
      <c r="Y123" s="655"/>
      <c r="Z123" s="18">
        <f t="shared" si="14"/>
        <v>0</v>
      </c>
      <c r="AA123" s="43">
        <f>SUM(Z124:Z126)</f>
        <v>0</v>
      </c>
      <c r="AB123" s="16">
        <v>0</v>
      </c>
      <c r="AC123" s="28">
        <f t="shared" si="15"/>
        <v>80</v>
      </c>
      <c r="AD123" s="798"/>
      <c r="AE123" s="798"/>
      <c r="AF123" s="798"/>
      <c r="AG123" s="798"/>
      <c r="AH123" s="798"/>
      <c r="AI123" s="798"/>
      <c r="AJ123" s="231"/>
      <c r="AK123" s="18"/>
      <c r="AL123" s="18"/>
      <c r="AM123" s="18"/>
      <c r="AN123" s="18"/>
      <c r="AO123" s="18"/>
      <c r="AP123" s="18"/>
      <c r="AQ123" s="18"/>
      <c r="AR123" s="227"/>
      <c r="AS123" s="227"/>
      <c r="AT123" s="227"/>
      <c r="AU123" s="232"/>
      <c r="AV123" s="227">
        <f>SUM(AU124:AU126)</f>
        <v>48</v>
      </c>
      <c r="AW123" s="228">
        <f>+AV123+AB123</f>
        <v>48</v>
      </c>
    </row>
    <row r="124" spans="1:49" ht="40.200000000000003" x14ac:dyDescent="0.3">
      <c r="A124" s="18">
        <v>100</v>
      </c>
      <c r="B124" s="18">
        <f t="shared" si="11"/>
        <v>100</v>
      </c>
      <c r="C124" s="21"/>
      <c r="D124" s="169"/>
      <c r="E124" s="43">
        <v>10</v>
      </c>
      <c r="F124" s="43">
        <v>1</v>
      </c>
      <c r="G124" s="80">
        <v>1010</v>
      </c>
      <c r="H124" s="91">
        <v>-100</v>
      </c>
      <c r="I124" s="55" t="s">
        <v>196</v>
      </c>
      <c r="J124" s="23">
        <v>30</v>
      </c>
      <c r="K124" s="43"/>
      <c r="L124" s="565"/>
      <c r="M124" s="23" t="s">
        <v>31</v>
      </c>
      <c r="N124" s="23"/>
      <c r="O124" s="23"/>
      <c r="P124" s="23"/>
      <c r="Q124" s="23"/>
      <c r="R124" s="23"/>
      <c r="S124" s="23"/>
      <c r="T124" s="23"/>
      <c r="U124" s="25"/>
      <c r="V124" s="649">
        <f t="shared" si="13"/>
        <v>0</v>
      </c>
      <c r="W124" s="23" t="s">
        <v>111</v>
      </c>
      <c r="X124" s="23"/>
      <c r="Y124" s="23"/>
      <c r="Z124" s="18">
        <f t="shared" si="14"/>
        <v>0</v>
      </c>
      <c r="AA124" s="43"/>
      <c r="AB124" s="141"/>
      <c r="AC124" s="28">
        <f t="shared" si="15"/>
        <v>0</v>
      </c>
      <c r="AD124" s="798"/>
      <c r="AE124" s="798"/>
      <c r="AF124" s="798"/>
      <c r="AG124" s="798"/>
      <c r="AH124" s="798">
        <v>4</v>
      </c>
      <c r="AI124" s="798"/>
      <c r="AJ124" s="231"/>
      <c r="AK124" s="18"/>
      <c r="AL124" s="18"/>
      <c r="AM124" s="18"/>
      <c r="AN124" s="18"/>
      <c r="AO124" s="18"/>
      <c r="AP124" s="18"/>
      <c r="AQ124" s="18"/>
      <c r="AR124" s="227"/>
      <c r="AS124" s="227"/>
      <c r="AT124" s="227"/>
      <c r="AU124" s="232">
        <f>SUM(AD124:AT124)</f>
        <v>4</v>
      </c>
      <c r="AV124" s="227"/>
      <c r="AW124" s="228"/>
    </row>
    <row r="125" spans="1:49" ht="27" x14ac:dyDescent="0.3">
      <c r="A125" s="18">
        <v>101</v>
      </c>
      <c r="B125" s="18">
        <f t="shared" si="11"/>
        <v>101</v>
      </c>
      <c r="C125" s="21"/>
      <c r="D125" s="169"/>
      <c r="E125" s="43">
        <v>10</v>
      </c>
      <c r="F125" s="43">
        <v>2</v>
      </c>
      <c r="G125" s="80">
        <v>1010</v>
      </c>
      <c r="H125" s="91">
        <v>-101</v>
      </c>
      <c r="I125" s="55" t="s">
        <v>197</v>
      </c>
      <c r="J125" s="23">
        <v>25</v>
      </c>
      <c r="K125" s="43"/>
      <c r="L125" s="565"/>
      <c r="M125" s="23" t="s">
        <v>31</v>
      </c>
      <c r="N125" s="23"/>
      <c r="O125" s="23"/>
      <c r="P125" s="23"/>
      <c r="Q125" s="23"/>
      <c r="R125" s="23"/>
      <c r="S125" s="23"/>
      <c r="T125" s="23"/>
      <c r="U125" s="25"/>
      <c r="V125" s="649">
        <f t="shared" si="13"/>
        <v>0</v>
      </c>
      <c r="W125" s="23" t="s">
        <v>39</v>
      </c>
      <c r="X125" s="23"/>
      <c r="Y125" s="23"/>
      <c r="Z125" s="18">
        <f t="shared" si="14"/>
        <v>0</v>
      </c>
      <c r="AA125" s="43"/>
      <c r="AB125" s="141"/>
      <c r="AC125" s="28">
        <f t="shared" si="15"/>
        <v>0</v>
      </c>
      <c r="AD125" s="798"/>
      <c r="AE125" s="798"/>
      <c r="AF125" s="798"/>
      <c r="AG125" s="798"/>
      <c r="AH125" s="798">
        <v>43</v>
      </c>
      <c r="AI125" s="798"/>
      <c r="AJ125" s="231"/>
      <c r="AK125" s="18"/>
      <c r="AL125" s="18"/>
      <c r="AM125" s="18"/>
      <c r="AN125" s="18"/>
      <c r="AO125" s="18"/>
      <c r="AP125" s="18"/>
      <c r="AQ125" s="18"/>
      <c r="AR125" s="227"/>
      <c r="AS125" s="227"/>
      <c r="AT125" s="227"/>
      <c r="AU125" s="232">
        <f>SUM(AD125:AT125)</f>
        <v>43</v>
      </c>
      <c r="AV125" s="227"/>
      <c r="AW125" s="228"/>
    </row>
    <row r="126" spans="1:49" ht="40.200000000000003" x14ac:dyDescent="0.3">
      <c r="A126" s="18">
        <v>102</v>
      </c>
      <c r="B126" s="18">
        <f t="shared" si="11"/>
        <v>102</v>
      </c>
      <c r="C126" s="21"/>
      <c r="D126" s="169"/>
      <c r="E126" s="43">
        <v>10</v>
      </c>
      <c r="F126" s="43">
        <v>3</v>
      </c>
      <c r="G126" s="80">
        <v>1010</v>
      </c>
      <c r="H126" s="91">
        <v>-102</v>
      </c>
      <c r="I126" s="55" t="s">
        <v>233</v>
      </c>
      <c r="J126" s="23">
        <v>25</v>
      </c>
      <c r="K126" s="43"/>
      <c r="L126" s="565"/>
      <c r="M126" s="23" t="s">
        <v>31</v>
      </c>
      <c r="N126" s="23"/>
      <c r="O126" s="23"/>
      <c r="P126" s="23"/>
      <c r="Q126" s="23"/>
      <c r="R126" s="23"/>
      <c r="S126" s="23"/>
      <c r="T126" s="23"/>
      <c r="U126" s="25"/>
      <c r="V126" s="649">
        <f t="shared" si="13"/>
        <v>0</v>
      </c>
      <c r="W126" s="23" t="s">
        <v>45</v>
      </c>
      <c r="X126" s="23"/>
      <c r="Y126" s="23"/>
      <c r="Z126" s="18">
        <f t="shared" si="14"/>
        <v>0</v>
      </c>
      <c r="AA126" s="43"/>
      <c r="AB126" s="141"/>
      <c r="AC126" s="28">
        <f t="shared" si="15"/>
        <v>0</v>
      </c>
      <c r="AD126" s="798"/>
      <c r="AE126" s="798"/>
      <c r="AF126" s="798"/>
      <c r="AG126" s="798"/>
      <c r="AH126" s="798">
        <v>1</v>
      </c>
      <c r="AI126" s="798"/>
      <c r="AJ126" s="231"/>
      <c r="AK126" s="18"/>
      <c r="AL126" s="18"/>
      <c r="AM126" s="18"/>
      <c r="AN126" s="18"/>
      <c r="AO126" s="18"/>
      <c r="AP126" s="18"/>
      <c r="AQ126" s="18"/>
      <c r="AR126" s="227"/>
      <c r="AS126" s="227"/>
      <c r="AT126" s="227"/>
      <c r="AU126" s="232">
        <f>SUM(AD126:AT126)</f>
        <v>1</v>
      </c>
      <c r="AV126" s="227"/>
      <c r="AW126" s="228"/>
    </row>
    <row r="127" spans="1:49" x14ac:dyDescent="0.3">
      <c r="A127" s="18">
        <v>105</v>
      </c>
      <c r="B127" s="18">
        <f t="shared" si="11"/>
        <v>103</v>
      </c>
      <c r="C127" s="656">
        <v>11</v>
      </c>
      <c r="D127" s="662" t="s">
        <v>112</v>
      </c>
      <c r="E127" s="658">
        <v>11</v>
      </c>
      <c r="F127" s="658">
        <v>0</v>
      </c>
      <c r="G127" s="659"/>
      <c r="H127" s="664"/>
      <c r="I127" s="661"/>
      <c r="J127" s="655"/>
      <c r="K127" s="658">
        <f>SUM(J128)</f>
        <v>100</v>
      </c>
      <c r="L127" s="658">
        <f>+K127</f>
        <v>100</v>
      </c>
      <c r="M127" s="655"/>
      <c r="N127" s="655"/>
      <c r="O127" s="655"/>
      <c r="P127" s="655"/>
      <c r="Q127" s="23"/>
      <c r="R127" s="655"/>
      <c r="S127" s="655"/>
      <c r="T127" s="655"/>
      <c r="U127" s="97"/>
      <c r="V127" s="649">
        <f t="shared" si="13"/>
        <v>0</v>
      </c>
      <c r="W127" s="655"/>
      <c r="X127" s="655"/>
      <c r="Y127" s="655"/>
      <c r="Z127" s="18">
        <f t="shared" si="14"/>
        <v>0</v>
      </c>
      <c r="AA127" s="43">
        <f>SUM(Z128)</f>
        <v>0</v>
      </c>
      <c r="AB127" s="16">
        <v>5</v>
      </c>
      <c r="AC127" s="28">
        <f>+K127</f>
        <v>100</v>
      </c>
      <c r="AD127" s="798"/>
      <c r="AE127" s="798"/>
      <c r="AF127" s="798"/>
      <c r="AG127" s="798"/>
      <c r="AH127" s="798"/>
      <c r="AI127" s="798"/>
      <c r="AJ127" s="231"/>
      <c r="AK127" s="18"/>
      <c r="AL127" s="18"/>
      <c r="AM127" s="18"/>
      <c r="AN127" s="18"/>
      <c r="AO127" s="18"/>
      <c r="AP127" s="18"/>
      <c r="AQ127" s="18"/>
      <c r="AR127" s="227"/>
      <c r="AS127" s="227"/>
      <c r="AT127" s="227"/>
      <c r="AU127" s="232"/>
      <c r="AV127" s="227">
        <f>SUM(AU128)</f>
        <v>109</v>
      </c>
      <c r="AW127" s="228">
        <f>+AV127+AB127</f>
        <v>114</v>
      </c>
    </row>
    <row r="128" spans="1:49" ht="26.4" x14ac:dyDescent="0.25">
      <c r="A128" s="18">
        <v>106</v>
      </c>
      <c r="B128" s="18">
        <f t="shared" si="11"/>
        <v>104</v>
      </c>
      <c r="C128" s="17"/>
      <c r="D128" s="170"/>
      <c r="E128" s="43">
        <v>11</v>
      </c>
      <c r="F128" s="43">
        <v>1</v>
      </c>
      <c r="G128" s="80">
        <v>1011</v>
      </c>
      <c r="H128" s="91">
        <v>-100</v>
      </c>
      <c r="I128" s="55" t="s">
        <v>113</v>
      </c>
      <c r="J128" s="23">
        <v>100</v>
      </c>
      <c r="K128" s="43"/>
      <c r="L128" s="565"/>
      <c r="M128" s="23"/>
      <c r="N128" s="23"/>
      <c r="O128" s="23"/>
      <c r="P128" s="23"/>
      <c r="Q128" s="23"/>
      <c r="R128" s="23"/>
      <c r="S128" s="23"/>
      <c r="T128" s="23"/>
      <c r="U128" s="25"/>
      <c r="V128" s="649">
        <f t="shared" si="13"/>
        <v>0</v>
      </c>
      <c r="W128" s="23" t="s">
        <v>114</v>
      </c>
      <c r="X128" s="23"/>
      <c r="Y128" s="23"/>
      <c r="Z128" s="18">
        <f t="shared" si="14"/>
        <v>0</v>
      </c>
      <c r="AA128" s="43"/>
      <c r="AB128" s="141"/>
      <c r="AC128" s="28">
        <f t="shared" si="15"/>
        <v>0</v>
      </c>
      <c r="AD128" s="798">
        <v>109</v>
      </c>
      <c r="AE128" s="798"/>
      <c r="AF128" s="798"/>
      <c r="AG128" s="798"/>
      <c r="AH128" s="798"/>
      <c r="AI128" s="798"/>
      <c r="AJ128" s="231"/>
      <c r="AK128" s="18"/>
      <c r="AL128" s="18"/>
      <c r="AM128" s="18"/>
      <c r="AN128" s="18"/>
      <c r="AO128" s="18"/>
      <c r="AP128" s="18"/>
      <c r="AQ128" s="18"/>
      <c r="AR128" s="227"/>
      <c r="AS128" s="227"/>
      <c r="AT128" s="227"/>
      <c r="AU128" s="232">
        <f>SUM(AD128:AT128)</f>
        <v>109</v>
      </c>
      <c r="AV128" s="227"/>
      <c r="AW128" s="228"/>
    </row>
    <row r="129" spans="1:49" ht="26.4" x14ac:dyDescent="0.25">
      <c r="A129" s="18"/>
      <c r="B129" s="18"/>
      <c r="C129" s="17"/>
      <c r="D129" s="170"/>
      <c r="E129" s="43"/>
      <c r="F129" s="43"/>
      <c r="G129" s="80"/>
      <c r="H129" s="91"/>
      <c r="I129" s="100" t="s">
        <v>1982</v>
      </c>
      <c r="J129" s="23"/>
      <c r="K129" s="43"/>
      <c r="L129" s="565"/>
      <c r="M129" s="23"/>
      <c r="N129" s="23"/>
      <c r="O129" s="23"/>
      <c r="P129" s="23"/>
      <c r="Q129" s="23"/>
      <c r="R129" s="23"/>
      <c r="S129" s="23"/>
      <c r="T129" s="23"/>
      <c r="U129" s="25"/>
      <c r="V129" s="649"/>
      <c r="W129" s="23"/>
      <c r="X129" s="23"/>
      <c r="Y129" s="23"/>
      <c r="Z129" s="18"/>
      <c r="AA129" s="43"/>
      <c r="AB129" s="141"/>
      <c r="AC129" s="28"/>
      <c r="AD129" s="798"/>
      <c r="AE129" s="798"/>
      <c r="AF129" s="798"/>
      <c r="AG129" s="798"/>
      <c r="AH129" s="798"/>
      <c r="AI129" s="798"/>
      <c r="AJ129" s="231"/>
      <c r="AK129" s="18"/>
      <c r="AL129" s="18"/>
      <c r="AM129" s="18"/>
      <c r="AN129" s="18"/>
      <c r="AO129" s="18"/>
      <c r="AP129" s="18"/>
      <c r="AQ129" s="18"/>
      <c r="AR129" s="227"/>
      <c r="AS129" s="227"/>
      <c r="AT129" s="227"/>
      <c r="AU129" s="232"/>
      <c r="AV129" s="227"/>
      <c r="AW129" s="228"/>
    </row>
    <row r="130" spans="1:49" ht="26.4" x14ac:dyDescent="0.25">
      <c r="A130" s="18"/>
      <c r="B130" s="18"/>
      <c r="C130" s="17"/>
      <c r="D130" s="170"/>
      <c r="E130" s="43"/>
      <c r="F130" s="43"/>
      <c r="G130" s="80"/>
      <c r="H130" s="91"/>
      <c r="I130" s="55" t="s">
        <v>1980</v>
      </c>
      <c r="J130" s="23"/>
      <c r="K130" s="43"/>
      <c r="L130" s="565"/>
      <c r="M130" s="23"/>
      <c r="N130" s="23"/>
      <c r="O130" s="23"/>
      <c r="P130" s="23"/>
      <c r="Q130" s="23"/>
      <c r="R130" s="23"/>
      <c r="S130" s="23"/>
      <c r="T130" s="23"/>
      <c r="U130" s="25"/>
      <c r="V130" s="649"/>
      <c r="W130" s="23"/>
      <c r="X130" s="23"/>
      <c r="Y130" s="23"/>
      <c r="Z130" s="18"/>
      <c r="AA130" s="43"/>
      <c r="AB130" s="141"/>
      <c r="AC130" s="28"/>
      <c r="AD130" s="798"/>
      <c r="AE130" s="798"/>
      <c r="AF130" s="798"/>
      <c r="AG130" s="798"/>
      <c r="AH130" s="798"/>
      <c r="AI130" s="798"/>
      <c r="AJ130" s="231"/>
      <c r="AK130" s="18"/>
      <c r="AL130" s="18"/>
      <c r="AM130" s="18"/>
      <c r="AN130" s="18"/>
      <c r="AO130" s="18"/>
      <c r="AP130" s="18"/>
      <c r="AQ130" s="18"/>
      <c r="AR130" s="227"/>
      <c r="AS130" s="227"/>
      <c r="AT130" s="227"/>
      <c r="AU130" s="232"/>
      <c r="AV130" s="227"/>
      <c r="AW130" s="228"/>
    </row>
    <row r="131" spans="1:49" ht="26.4" x14ac:dyDescent="0.25">
      <c r="A131" s="18"/>
      <c r="B131" s="18"/>
      <c r="C131" s="17"/>
      <c r="D131" s="170"/>
      <c r="E131" s="43"/>
      <c r="F131" s="43"/>
      <c r="G131" s="80"/>
      <c r="H131" s="91"/>
      <c r="I131" s="55" t="s">
        <v>1981</v>
      </c>
      <c r="J131" s="23"/>
      <c r="K131" s="43"/>
      <c r="L131" s="565"/>
      <c r="M131" s="23"/>
      <c r="N131" s="23"/>
      <c r="O131" s="23"/>
      <c r="P131" s="23"/>
      <c r="Q131" s="23"/>
      <c r="R131" s="23"/>
      <c r="S131" s="23"/>
      <c r="T131" s="23"/>
      <c r="U131" s="25"/>
      <c r="V131" s="649"/>
      <c r="W131" s="23"/>
      <c r="X131" s="23"/>
      <c r="Y131" s="23"/>
      <c r="Z131" s="18"/>
      <c r="AA131" s="43"/>
      <c r="AB131" s="141"/>
      <c r="AC131" s="28"/>
      <c r="AD131" s="798"/>
      <c r="AE131" s="798"/>
      <c r="AF131" s="798"/>
      <c r="AG131" s="798"/>
      <c r="AH131" s="798"/>
      <c r="AI131" s="798"/>
      <c r="AJ131" s="231"/>
      <c r="AK131" s="18"/>
      <c r="AL131" s="18"/>
      <c r="AM131" s="18"/>
      <c r="AN131" s="18"/>
      <c r="AO131" s="18"/>
      <c r="AP131" s="18"/>
      <c r="AQ131" s="18"/>
      <c r="AR131" s="227"/>
      <c r="AS131" s="227"/>
      <c r="AT131" s="227"/>
      <c r="AU131" s="232"/>
      <c r="AV131" s="227"/>
      <c r="AW131" s="228"/>
    </row>
    <row r="132" spans="1:49" ht="26.25" customHeight="1" x14ac:dyDescent="0.3">
      <c r="A132" s="18">
        <v>112</v>
      </c>
      <c r="B132" s="18">
        <f>+B128+1</f>
        <v>105</v>
      </c>
      <c r="C132" s="656">
        <v>12</v>
      </c>
      <c r="D132" s="657" t="s">
        <v>119</v>
      </c>
      <c r="E132" s="658">
        <v>12</v>
      </c>
      <c r="F132" s="658">
        <v>0</v>
      </c>
      <c r="G132" s="659"/>
      <c r="H132" s="664"/>
      <c r="I132" s="661"/>
      <c r="J132" s="655"/>
      <c r="K132" s="658">
        <f>SUM(J133)</f>
        <v>50</v>
      </c>
      <c r="L132" s="658">
        <f>+K132</f>
        <v>50</v>
      </c>
      <c r="M132" s="655"/>
      <c r="N132" s="655"/>
      <c r="O132" s="655"/>
      <c r="P132" s="655"/>
      <c r="Q132" s="23"/>
      <c r="R132" s="655"/>
      <c r="S132" s="655"/>
      <c r="T132" s="655"/>
      <c r="U132" s="97"/>
      <c r="V132" s="649">
        <f t="shared" si="13"/>
        <v>0</v>
      </c>
      <c r="W132" s="655"/>
      <c r="X132" s="655"/>
      <c r="Y132" s="655"/>
      <c r="Z132" s="18">
        <f t="shared" si="14"/>
        <v>0</v>
      </c>
      <c r="AA132" s="43">
        <f>SUM(Z133)</f>
        <v>0</v>
      </c>
      <c r="AB132" s="16">
        <v>2</v>
      </c>
      <c r="AC132" s="28">
        <f t="shared" si="15"/>
        <v>50</v>
      </c>
      <c r="AD132" s="798"/>
      <c r="AE132" s="798"/>
      <c r="AF132" s="798"/>
      <c r="AG132" s="798"/>
      <c r="AH132" s="798"/>
      <c r="AI132" s="798"/>
      <c r="AJ132" s="231"/>
      <c r="AK132" s="18"/>
      <c r="AL132" s="18"/>
      <c r="AM132" s="18"/>
      <c r="AN132" s="18"/>
      <c r="AO132" s="18"/>
      <c r="AP132" s="18"/>
      <c r="AQ132" s="18"/>
      <c r="AR132" s="227"/>
      <c r="AS132" s="227"/>
      <c r="AT132" s="227"/>
      <c r="AU132" s="232"/>
      <c r="AV132" s="227">
        <f>SUM(AU133)</f>
        <v>51</v>
      </c>
      <c r="AW132" s="228">
        <f>+AV132+AB132</f>
        <v>53</v>
      </c>
    </row>
    <row r="133" spans="1:49" ht="26.4" x14ac:dyDescent="0.25">
      <c r="A133" s="18">
        <v>113</v>
      </c>
      <c r="B133" s="18">
        <f t="shared" si="11"/>
        <v>106</v>
      </c>
      <c r="C133" s="17"/>
      <c r="D133" s="171"/>
      <c r="E133" s="43">
        <v>12</v>
      </c>
      <c r="F133" s="43">
        <v>1</v>
      </c>
      <c r="G133" s="80">
        <v>1012</v>
      </c>
      <c r="H133" s="92" t="s">
        <v>120</v>
      </c>
      <c r="I133" s="55" t="s">
        <v>121</v>
      </c>
      <c r="J133" s="23">
        <v>50</v>
      </c>
      <c r="K133" s="78"/>
      <c r="L133" s="564"/>
      <c r="M133" s="23"/>
      <c r="N133" s="23"/>
      <c r="O133" s="23"/>
      <c r="P133" s="23"/>
      <c r="Q133" s="23"/>
      <c r="R133" s="23"/>
      <c r="S133" s="23"/>
      <c r="T133" s="23"/>
      <c r="U133" s="25"/>
      <c r="V133" s="649">
        <f t="shared" si="13"/>
        <v>0</v>
      </c>
      <c r="W133" s="23" t="s">
        <v>45</v>
      </c>
      <c r="X133" s="23"/>
      <c r="Y133" s="23"/>
      <c r="Z133" s="18">
        <f t="shared" si="14"/>
        <v>0</v>
      </c>
      <c r="AA133" s="78"/>
      <c r="AB133" s="141"/>
      <c r="AC133" s="28">
        <f t="shared" si="15"/>
        <v>0</v>
      </c>
      <c r="AD133" s="798"/>
      <c r="AE133" s="798"/>
      <c r="AF133" s="798"/>
      <c r="AG133" s="798"/>
      <c r="AH133" s="798"/>
      <c r="AI133" s="798"/>
      <c r="AJ133" s="231">
        <v>51</v>
      </c>
      <c r="AK133" s="18"/>
      <c r="AL133" s="18"/>
      <c r="AM133" s="18"/>
      <c r="AN133" s="18"/>
      <c r="AO133" s="18"/>
      <c r="AP133" s="18"/>
      <c r="AQ133" s="18"/>
      <c r="AR133" s="227"/>
      <c r="AS133" s="227"/>
      <c r="AT133" s="227"/>
      <c r="AU133" s="232">
        <f>SUM(AD133:AT133)</f>
        <v>51</v>
      </c>
      <c r="AV133" s="227"/>
      <c r="AW133" s="228"/>
    </row>
    <row r="134" spans="1:49" x14ac:dyDescent="0.3">
      <c r="A134" s="18">
        <v>115</v>
      </c>
      <c r="B134" s="18">
        <f t="shared" si="11"/>
        <v>107</v>
      </c>
      <c r="C134" s="656">
        <v>13</v>
      </c>
      <c r="D134" s="657" t="s">
        <v>122</v>
      </c>
      <c r="E134" s="658">
        <v>13</v>
      </c>
      <c r="F134" s="658">
        <v>0</v>
      </c>
      <c r="G134" s="667"/>
      <c r="H134" s="667"/>
      <c r="I134" s="668"/>
      <c r="J134" s="669"/>
      <c r="K134" s="658">
        <f>SUM(J135)</f>
        <v>100</v>
      </c>
      <c r="L134" s="658">
        <f>+K134</f>
        <v>100</v>
      </c>
      <c r="M134" s="655"/>
      <c r="N134" s="655"/>
      <c r="O134" s="655"/>
      <c r="P134" s="655"/>
      <c r="Q134" s="23"/>
      <c r="R134" s="655"/>
      <c r="S134" s="655"/>
      <c r="T134" s="655"/>
      <c r="U134" s="97"/>
      <c r="V134" s="649">
        <f t="shared" si="13"/>
        <v>0</v>
      </c>
      <c r="W134" s="655"/>
      <c r="X134" s="655"/>
      <c r="Y134" s="655"/>
      <c r="Z134" s="18">
        <f t="shared" si="14"/>
        <v>0</v>
      </c>
      <c r="AA134" s="43">
        <f>SUM(Z135)</f>
        <v>0</v>
      </c>
      <c r="AB134" s="16">
        <v>0</v>
      </c>
      <c r="AC134" s="28">
        <f t="shared" si="15"/>
        <v>100</v>
      </c>
      <c r="AD134" s="798"/>
      <c r="AE134" s="798"/>
      <c r="AF134" s="798"/>
      <c r="AG134" s="798"/>
      <c r="AH134" s="798"/>
      <c r="AI134" s="798"/>
      <c r="AJ134" s="231"/>
      <c r="AK134" s="18"/>
      <c r="AL134" s="18"/>
      <c r="AM134" s="18"/>
      <c r="AN134" s="18"/>
      <c r="AO134" s="18"/>
      <c r="AP134" s="18"/>
      <c r="AQ134" s="18"/>
      <c r="AR134" s="227"/>
      <c r="AS134" s="227"/>
      <c r="AT134" s="227"/>
      <c r="AU134" s="232"/>
      <c r="AV134" s="227">
        <f>SUM(AU135)</f>
        <v>0</v>
      </c>
      <c r="AW134" s="228">
        <f>+AV134+AB134</f>
        <v>0</v>
      </c>
    </row>
    <row r="135" spans="1:49" ht="27" x14ac:dyDescent="0.3">
      <c r="A135" s="18">
        <v>116</v>
      </c>
      <c r="B135" s="18">
        <f t="shared" si="11"/>
        <v>108</v>
      </c>
      <c r="C135" s="21"/>
      <c r="D135" s="169"/>
      <c r="E135" s="43">
        <v>13</v>
      </c>
      <c r="F135" s="43">
        <v>1</v>
      </c>
      <c r="G135" s="80">
        <v>1013</v>
      </c>
      <c r="H135" s="91">
        <v>-100</v>
      </c>
      <c r="I135" s="55" t="s">
        <v>124</v>
      </c>
      <c r="J135" s="23">
        <v>100</v>
      </c>
      <c r="K135" s="43"/>
      <c r="L135" s="565"/>
      <c r="M135" s="23"/>
      <c r="N135" s="23"/>
      <c r="O135" s="23"/>
      <c r="P135" s="23"/>
      <c r="Q135" s="23"/>
      <c r="R135" s="23"/>
      <c r="S135" s="23"/>
      <c r="T135" s="23"/>
      <c r="U135" s="25"/>
      <c r="V135" s="649">
        <f t="shared" si="13"/>
        <v>0</v>
      </c>
      <c r="W135" s="23" t="s">
        <v>123</v>
      </c>
      <c r="X135" s="23"/>
      <c r="Y135" s="23"/>
      <c r="Z135" s="18">
        <f t="shared" si="14"/>
        <v>0</v>
      </c>
      <c r="AA135" s="43"/>
      <c r="AB135" s="141"/>
      <c r="AC135" s="28">
        <f t="shared" si="15"/>
        <v>0</v>
      </c>
      <c r="AD135" s="798"/>
      <c r="AE135" s="798"/>
      <c r="AF135" s="798"/>
      <c r="AG135" s="798"/>
      <c r="AH135" s="798"/>
      <c r="AI135" s="798"/>
      <c r="AJ135" s="231"/>
      <c r="AK135" s="18"/>
      <c r="AL135" s="18"/>
      <c r="AM135" s="18"/>
      <c r="AN135" s="18"/>
      <c r="AO135" s="18"/>
      <c r="AP135" s="18"/>
      <c r="AQ135" s="18"/>
      <c r="AR135" s="227"/>
      <c r="AS135" s="227"/>
      <c r="AT135" s="227"/>
      <c r="AU135" s="232">
        <f>SUM(AD135:AT135)</f>
        <v>0</v>
      </c>
      <c r="AV135" s="227"/>
      <c r="AW135" s="228"/>
    </row>
    <row r="136" spans="1:49" x14ac:dyDescent="0.3">
      <c r="A136" s="18"/>
      <c r="B136" s="18">
        <f t="shared" si="11"/>
        <v>109</v>
      </c>
      <c r="C136" s="656">
        <v>14</v>
      </c>
      <c r="D136" s="662" t="s">
        <v>164</v>
      </c>
      <c r="E136" s="658">
        <v>14</v>
      </c>
      <c r="F136" s="658">
        <v>0</v>
      </c>
      <c r="G136" s="659"/>
      <c r="H136" s="663"/>
      <c r="I136" s="661"/>
      <c r="J136" s="655"/>
      <c r="K136" s="658">
        <f>SUM(J137:J141)</f>
        <v>210</v>
      </c>
      <c r="L136" s="658">
        <f>+K136</f>
        <v>210</v>
      </c>
      <c r="M136" s="655"/>
      <c r="N136" s="655"/>
      <c r="O136" s="655"/>
      <c r="P136" s="655"/>
      <c r="Q136" s="23"/>
      <c r="R136" s="655"/>
      <c r="S136" s="655"/>
      <c r="T136" s="655"/>
      <c r="U136" s="97"/>
      <c r="V136" s="649">
        <f t="shared" si="13"/>
        <v>0</v>
      </c>
      <c r="W136" s="655"/>
      <c r="X136" s="655"/>
      <c r="Y136" s="655"/>
      <c r="Z136" s="18">
        <f t="shared" si="14"/>
        <v>0</v>
      </c>
      <c r="AA136" s="43">
        <f>SUM(Z137:Z141)</f>
        <v>0</v>
      </c>
      <c r="AB136" s="16">
        <v>89</v>
      </c>
      <c r="AC136" s="28">
        <f t="shared" si="15"/>
        <v>210</v>
      </c>
      <c r="AD136" s="798"/>
      <c r="AE136" s="798"/>
      <c r="AF136" s="798"/>
      <c r="AG136" s="798"/>
      <c r="AH136" s="798"/>
      <c r="AI136" s="798"/>
      <c r="AJ136" s="231"/>
      <c r="AK136" s="18"/>
      <c r="AL136" s="18"/>
      <c r="AM136" s="18"/>
      <c r="AN136" s="18"/>
      <c r="AO136" s="18"/>
      <c r="AP136" s="18"/>
      <c r="AQ136" s="18"/>
      <c r="AR136" s="227"/>
      <c r="AS136" s="227"/>
      <c r="AT136" s="227"/>
      <c r="AU136" s="232"/>
      <c r="AV136" s="227">
        <f>SUM(AU137:AU141)</f>
        <v>0</v>
      </c>
      <c r="AW136" s="228">
        <f>+AV136+AB136</f>
        <v>89</v>
      </c>
    </row>
    <row r="137" spans="1:49" x14ac:dyDescent="0.3">
      <c r="A137" s="18">
        <v>118</v>
      </c>
      <c r="B137" s="18">
        <f t="shared" si="11"/>
        <v>110</v>
      </c>
      <c r="C137" s="21"/>
      <c r="D137" s="170"/>
      <c r="E137" s="43">
        <v>14</v>
      </c>
      <c r="F137" s="43">
        <v>1</v>
      </c>
      <c r="G137" s="80">
        <v>1014</v>
      </c>
      <c r="H137" s="92" t="s">
        <v>120</v>
      </c>
      <c r="I137" s="55" t="s">
        <v>125</v>
      </c>
      <c r="J137" s="23">
        <v>50</v>
      </c>
      <c r="K137" s="43"/>
      <c r="L137" s="565"/>
      <c r="M137" s="23" t="s">
        <v>31</v>
      </c>
      <c r="N137" s="23"/>
      <c r="O137" s="23"/>
      <c r="P137" s="23"/>
      <c r="Q137" s="23"/>
      <c r="R137" s="23"/>
      <c r="S137" s="23"/>
      <c r="T137" s="23"/>
      <c r="U137" s="25"/>
      <c r="V137" s="649">
        <f t="shared" si="13"/>
        <v>0</v>
      </c>
      <c r="W137" s="23" t="s">
        <v>111</v>
      </c>
      <c r="X137" s="23"/>
      <c r="Y137" s="23"/>
      <c r="Z137" s="18">
        <f t="shared" si="14"/>
        <v>0</v>
      </c>
      <c r="AA137" s="43"/>
      <c r="AB137" s="141"/>
      <c r="AC137" s="28">
        <f t="shared" si="15"/>
        <v>0</v>
      </c>
      <c r="AD137" s="798"/>
      <c r="AE137" s="798"/>
      <c r="AF137" s="798"/>
      <c r="AG137" s="798"/>
      <c r="AH137" s="798"/>
      <c r="AI137" s="798"/>
      <c r="AJ137" s="231"/>
      <c r="AK137" s="18"/>
      <c r="AL137" s="18"/>
      <c r="AM137" s="18"/>
      <c r="AN137" s="18"/>
      <c r="AO137" s="18"/>
      <c r="AP137" s="18"/>
      <c r="AQ137" s="18"/>
      <c r="AR137" s="227"/>
      <c r="AS137" s="227"/>
      <c r="AT137" s="227"/>
      <c r="AU137" s="232">
        <f>SUM(AD137:AT137)</f>
        <v>0</v>
      </c>
      <c r="AV137" s="227"/>
      <c r="AW137" s="228"/>
    </row>
    <row r="138" spans="1:49" x14ac:dyDescent="0.3">
      <c r="A138" s="18">
        <v>121</v>
      </c>
      <c r="B138" s="18">
        <f t="shared" si="11"/>
        <v>111</v>
      </c>
      <c r="C138" s="21"/>
      <c r="D138" s="170"/>
      <c r="E138" s="43">
        <v>14</v>
      </c>
      <c r="F138" s="43">
        <v>2</v>
      </c>
      <c r="G138" s="80">
        <v>1015</v>
      </c>
      <c r="H138" s="92" t="s">
        <v>120</v>
      </c>
      <c r="I138" s="55" t="s">
        <v>165</v>
      </c>
      <c r="J138" s="23">
        <v>40</v>
      </c>
      <c r="K138" s="43"/>
      <c r="L138" s="565"/>
      <c r="M138" s="23" t="s">
        <v>31</v>
      </c>
      <c r="N138" s="23"/>
      <c r="O138" s="23"/>
      <c r="P138" s="23"/>
      <c r="Q138" s="23"/>
      <c r="R138" s="23"/>
      <c r="S138" s="23"/>
      <c r="T138" s="23"/>
      <c r="U138" s="25"/>
      <c r="V138" s="649">
        <f t="shared" si="13"/>
        <v>0</v>
      </c>
      <c r="W138" s="23" t="s">
        <v>126</v>
      </c>
      <c r="X138" s="23"/>
      <c r="Y138" s="23"/>
      <c r="Z138" s="18">
        <f t="shared" si="14"/>
        <v>0</v>
      </c>
      <c r="AA138" s="43"/>
      <c r="AB138" s="141"/>
      <c r="AC138" s="28">
        <f t="shared" si="15"/>
        <v>0</v>
      </c>
      <c r="AD138" s="798"/>
      <c r="AE138" s="798"/>
      <c r="AF138" s="798"/>
      <c r="AG138" s="798"/>
      <c r="AH138" s="798"/>
      <c r="AI138" s="798"/>
      <c r="AJ138" s="231"/>
      <c r="AK138" s="18"/>
      <c r="AL138" s="18"/>
      <c r="AM138" s="18"/>
      <c r="AN138" s="18"/>
      <c r="AO138" s="18"/>
      <c r="AP138" s="18"/>
      <c r="AQ138" s="18"/>
      <c r="AR138" s="227"/>
      <c r="AS138" s="227"/>
      <c r="AT138" s="227"/>
      <c r="AU138" s="232">
        <f>SUM(AD138:AT138)</f>
        <v>0</v>
      </c>
      <c r="AV138" s="227"/>
      <c r="AW138" s="228"/>
    </row>
    <row r="139" spans="1:49" x14ac:dyDescent="0.3">
      <c r="A139" s="18">
        <v>123</v>
      </c>
      <c r="B139" s="18">
        <f t="shared" si="11"/>
        <v>112</v>
      </c>
      <c r="C139" s="21"/>
      <c r="D139" s="170"/>
      <c r="E139" s="43">
        <v>14</v>
      </c>
      <c r="F139" s="43">
        <v>3</v>
      </c>
      <c r="G139" s="80">
        <v>1015</v>
      </c>
      <c r="H139" s="92">
        <v>-101</v>
      </c>
      <c r="I139" s="55" t="s">
        <v>185</v>
      </c>
      <c r="J139" s="23">
        <v>30</v>
      </c>
      <c r="K139" s="43"/>
      <c r="L139" s="565"/>
      <c r="M139" s="23" t="s">
        <v>31</v>
      </c>
      <c r="N139" s="23"/>
      <c r="O139" s="23"/>
      <c r="P139" s="23"/>
      <c r="Q139" s="23"/>
      <c r="R139" s="23"/>
      <c r="S139" s="23"/>
      <c r="T139" s="23"/>
      <c r="U139" s="25"/>
      <c r="V139" s="649">
        <f t="shared" si="13"/>
        <v>0</v>
      </c>
      <c r="W139" s="23" t="s">
        <v>280</v>
      </c>
      <c r="X139" s="23"/>
      <c r="Y139" s="23"/>
      <c r="Z139" s="18">
        <f t="shared" si="14"/>
        <v>0</v>
      </c>
      <c r="AA139" s="43"/>
      <c r="AB139" s="141"/>
      <c r="AC139" s="28">
        <f t="shared" si="15"/>
        <v>0</v>
      </c>
      <c r="AD139" s="798"/>
      <c r="AE139" s="798"/>
      <c r="AF139" s="798"/>
      <c r="AG139" s="798"/>
      <c r="AH139" s="798"/>
      <c r="AI139" s="798"/>
      <c r="AJ139" s="231"/>
      <c r="AK139" s="18"/>
      <c r="AL139" s="18"/>
      <c r="AM139" s="18"/>
      <c r="AN139" s="18"/>
      <c r="AO139" s="18"/>
      <c r="AP139" s="18"/>
      <c r="AQ139" s="18"/>
      <c r="AR139" s="227"/>
      <c r="AS139" s="227"/>
      <c r="AT139" s="227"/>
      <c r="AU139" s="232">
        <f>SUM(AD139:AT139)</f>
        <v>0</v>
      </c>
      <c r="AV139" s="227"/>
      <c r="AW139" s="228"/>
    </row>
    <row r="140" spans="1:49" x14ac:dyDescent="0.3">
      <c r="A140" s="18">
        <v>163</v>
      </c>
      <c r="B140" s="18">
        <f t="shared" si="11"/>
        <v>113</v>
      </c>
      <c r="C140" s="21"/>
      <c r="D140" s="170"/>
      <c r="E140" s="43">
        <v>14</v>
      </c>
      <c r="F140" s="43">
        <v>4</v>
      </c>
      <c r="G140" s="80">
        <v>1018</v>
      </c>
      <c r="H140" s="91">
        <v>-100</v>
      </c>
      <c r="I140" s="55" t="s">
        <v>151</v>
      </c>
      <c r="J140" s="23">
        <v>40</v>
      </c>
      <c r="K140" s="43"/>
      <c r="L140" s="565"/>
      <c r="M140" s="23" t="s">
        <v>31</v>
      </c>
      <c r="N140" s="23"/>
      <c r="O140" s="23"/>
      <c r="P140" s="23"/>
      <c r="Q140" s="23"/>
      <c r="R140" s="23"/>
      <c r="S140" s="23"/>
      <c r="T140" s="23"/>
      <c r="U140" s="25"/>
      <c r="V140" s="649">
        <f t="shared" si="13"/>
        <v>0</v>
      </c>
      <c r="W140" s="23" t="s">
        <v>152</v>
      </c>
      <c r="X140" s="23"/>
      <c r="Y140" s="23"/>
      <c r="Z140" s="18">
        <f t="shared" si="14"/>
        <v>0</v>
      </c>
      <c r="AA140" s="43"/>
      <c r="AB140" s="141"/>
      <c r="AC140" s="28">
        <f t="shared" si="15"/>
        <v>0</v>
      </c>
      <c r="AD140" s="798"/>
      <c r="AE140" s="798"/>
      <c r="AF140" s="798"/>
      <c r="AG140" s="798"/>
      <c r="AH140" s="798"/>
      <c r="AI140" s="798"/>
      <c r="AJ140" s="231"/>
      <c r="AK140" s="18"/>
      <c r="AL140" s="18"/>
      <c r="AM140" s="18"/>
      <c r="AN140" s="18"/>
      <c r="AO140" s="18"/>
      <c r="AP140" s="18"/>
      <c r="AQ140" s="18"/>
      <c r="AR140" s="227"/>
      <c r="AS140" s="227"/>
      <c r="AT140" s="227"/>
      <c r="AU140" s="232">
        <f>SUM(AD140:AT140)</f>
        <v>0</v>
      </c>
      <c r="AV140" s="227"/>
      <c r="AW140" s="228"/>
    </row>
    <row r="141" spans="1:49" x14ac:dyDescent="0.3">
      <c r="A141" s="18">
        <v>103</v>
      </c>
      <c r="B141" s="18">
        <f t="shared" si="11"/>
        <v>114</v>
      </c>
      <c r="C141" s="21"/>
      <c r="D141" s="170"/>
      <c r="E141" s="43">
        <v>14</v>
      </c>
      <c r="F141" s="43">
        <v>5</v>
      </c>
      <c r="G141" s="80">
        <v>1010</v>
      </c>
      <c r="H141" s="91">
        <v>-103</v>
      </c>
      <c r="I141" s="55" t="s">
        <v>173</v>
      </c>
      <c r="J141" s="23">
        <v>50</v>
      </c>
      <c r="K141" s="43"/>
      <c r="L141" s="565"/>
      <c r="M141" s="23" t="s">
        <v>31</v>
      </c>
      <c r="N141" s="23"/>
      <c r="O141" s="23"/>
      <c r="P141" s="23"/>
      <c r="Q141" s="23"/>
      <c r="R141" s="23"/>
      <c r="S141" s="23"/>
      <c r="T141" s="23"/>
      <c r="U141" s="25"/>
      <c r="V141" s="649">
        <f t="shared" si="13"/>
        <v>0</v>
      </c>
      <c r="W141" s="23" t="s">
        <v>111</v>
      </c>
      <c r="X141" s="23"/>
      <c r="Y141" s="23"/>
      <c r="Z141" s="18">
        <f t="shared" si="14"/>
        <v>0</v>
      </c>
      <c r="AA141" s="43"/>
      <c r="AB141" s="141"/>
      <c r="AC141" s="28">
        <f t="shared" si="15"/>
        <v>0</v>
      </c>
      <c r="AD141" s="798"/>
      <c r="AE141" s="798"/>
      <c r="AF141" s="798"/>
      <c r="AG141" s="798"/>
      <c r="AH141" s="798"/>
      <c r="AI141" s="798"/>
      <c r="AJ141" s="231"/>
      <c r="AK141" s="18"/>
      <c r="AL141" s="18"/>
      <c r="AM141" s="18"/>
      <c r="AN141" s="18"/>
      <c r="AO141" s="18"/>
      <c r="AP141" s="18"/>
      <c r="AQ141" s="18"/>
      <c r="AR141" s="227"/>
      <c r="AS141" s="227"/>
      <c r="AT141" s="227"/>
      <c r="AU141" s="232">
        <f>SUM(AD141:AT141)</f>
        <v>0</v>
      </c>
      <c r="AV141" s="227"/>
      <c r="AW141" s="228"/>
    </row>
    <row r="142" spans="1:49" ht="24" customHeight="1" x14ac:dyDescent="0.3">
      <c r="A142" s="18"/>
      <c r="B142" s="18">
        <f t="shared" si="11"/>
        <v>115</v>
      </c>
      <c r="C142" s="656">
        <v>15</v>
      </c>
      <c r="D142" s="657" t="s">
        <v>172</v>
      </c>
      <c r="E142" s="658">
        <v>15</v>
      </c>
      <c r="F142" s="658">
        <v>0</v>
      </c>
      <c r="G142" s="659"/>
      <c r="H142" s="665"/>
      <c r="I142" s="661"/>
      <c r="J142" s="655"/>
      <c r="K142" s="658">
        <f>SUM(J143:J169)</f>
        <v>400</v>
      </c>
      <c r="L142" s="658">
        <f>+K142</f>
        <v>400</v>
      </c>
      <c r="M142" s="655"/>
      <c r="N142" s="23"/>
      <c r="O142" s="23"/>
      <c r="P142" s="23"/>
      <c r="Q142" s="23"/>
      <c r="R142" s="23"/>
      <c r="S142" s="23"/>
      <c r="T142" s="23"/>
      <c r="U142" s="25"/>
      <c r="V142" s="649">
        <f t="shared" si="13"/>
        <v>0</v>
      </c>
      <c r="W142" s="655"/>
      <c r="X142" s="655"/>
      <c r="Y142" s="655"/>
      <c r="Z142" s="18">
        <f t="shared" si="14"/>
        <v>0</v>
      </c>
      <c r="AA142" s="43">
        <f>SUM(Z143:Z168)</f>
        <v>0</v>
      </c>
      <c r="AB142" s="16">
        <v>30</v>
      </c>
      <c r="AC142" s="28">
        <f t="shared" si="15"/>
        <v>400</v>
      </c>
      <c r="AD142" s="798"/>
      <c r="AE142" s="798"/>
      <c r="AF142" s="798"/>
      <c r="AG142" s="798"/>
      <c r="AH142" s="798"/>
      <c r="AI142" s="798"/>
      <c r="AJ142" s="231"/>
      <c r="AK142" s="18"/>
      <c r="AL142" s="18"/>
      <c r="AM142" s="18"/>
      <c r="AN142" s="18"/>
      <c r="AO142" s="18"/>
      <c r="AP142" s="18"/>
      <c r="AQ142" s="18"/>
      <c r="AR142" s="227"/>
      <c r="AS142" s="227"/>
      <c r="AT142" s="227"/>
      <c r="AU142" s="232"/>
      <c r="AV142" s="227">
        <f>SUM(AU143:AU169)</f>
        <v>155</v>
      </c>
      <c r="AW142" s="228">
        <f>+AV142+AB142</f>
        <v>185</v>
      </c>
    </row>
    <row r="143" spans="1:49" x14ac:dyDescent="0.3">
      <c r="A143" s="18">
        <v>64</v>
      </c>
      <c r="B143" s="18">
        <f t="shared" si="11"/>
        <v>116</v>
      </c>
      <c r="C143" s="21"/>
      <c r="D143" s="169"/>
      <c r="E143" s="43">
        <v>15</v>
      </c>
      <c r="F143" s="43">
        <v>1</v>
      </c>
      <c r="G143" s="80">
        <v>1007</v>
      </c>
      <c r="H143" s="81">
        <v>-103</v>
      </c>
      <c r="I143" s="55" t="s">
        <v>83</v>
      </c>
      <c r="J143" s="23"/>
      <c r="K143" s="43"/>
      <c r="L143" s="565"/>
      <c r="M143" s="23"/>
      <c r="N143" s="23"/>
      <c r="O143" s="23"/>
      <c r="P143" s="23"/>
      <c r="Q143" s="23"/>
      <c r="R143" s="23"/>
      <c r="S143" s="23"/>
      <c r="T143" s="23"/>
      <c r="U143" s="25"/>
      <c r="V143" s="649">
        <f t="shared" si="13"/>
        <v>0</v>
      </c>
      <c r="W143" s="23" t="s">
        <v>45</v>
      </c>
      <c r="X143" s="23"/>
      <c r="Y143" s="23"/>
      <c r="Z143" s="18">
        <f t="shared" si="14"/>
        <v>0</v>
      </c>
      <c r="AA143" s="43"/>
      <c r="AB143" s="141"/>
      <c r="AC143" s="28">
        <f t="shared" si="15"/>
        <v>0</v>
      </c>
      <c r="AD143" s="798"/>
      <c r="AE143" s="798"/>
      <c r="AF143" s="798"/>
      <c r="AG143" s="798"/>
      <c r="AH143" s="798"/>
      <c r="AI143" s="798"/>
      <c r="AJ143" s="231"/>
      <c r="AK143" s="18"/>
      <c r="AL143" s="18"/>
      <c r="AM143" s="18"/>
      <c r="AN143" s="18"/>
      <c r="AO143" s="18"/>
      <c r="AP143" s="18"/>
      <c r="AQ143" s="18"/>
      <c r="AR143" s="227"/>
      <c r="AS143" s="227"/>
      <c r="AT143" s="227"/>
      <c r="AU143" s="232">
        <f t="shared" ref="AU143:AU169" si="16">SUM(AD143:AT143)</f>
        <v>0</v>
      </c>
      <c r="AV143" s="227"/>
      <c r="AW143" s="228"/>
    </row>
    <row r="144" spans="1:49" x14ac:dyDescent="0.3">
      <c r="A144" s="18">
        <v>65</v>
      </c>
      <c r="B144" s="18">
        <f t="shared" si="11"/>
        <v>117</v>
      </c>
      <c r="C144" s="21"/>
      <c r="D144" s="169"/>
      <c r="E144" s="43">
        <v>15</v>
      </c>
      <c r="F144" s="43">
        <v>2</v>
      </c>
      <c r="G144" s="80">
        <v>1007</v>
      </c>
      <c r="H144" s="81">
        <v>-104</v>
      </c>
      <c r="I144" s="55" t="s">
        <v>84</v>
      </c>
      <c r="J144" s="23">
        <v>20</v>
      </c>
      <c r="K144" s="43"/>
      <c r="L144" s="565"/>
      <c r="M144" s="23"/>
      <c r="N144" s="23"/>
      <c r="O144" s="23"/>
      <c r="P144" s="23"/>
      <c r="Q144" s="23"/>
      <c r="R144" s="23"/>
      <c r="S144" s="23"/>
      <c r="T144" s="23"/>
      <c r="U144" s="25"/>
      <c r="V144" s="649">
        <f t="shared" si="13"/>
        <v>0</v>
      </c>
      <c r="W144" s="23" t="s">
        <v>45</v>
      </c>
      <c r="X144" s="23"/>
      <c r="Y144" s="23"/>
      <c r="Z144" s="18">
        <f t="shared" si="14"/>
        <v>0</v>
      </c>
      <c r="AA144" s="43"/>
      <c r="AB144" s="141"/>
      <c r="AC144" s="28">
        <f t="shared" si="15"/>
        <v>0</v>
      </c>
      <c r="AD144" s="798"/>
      <c r="AE144" s="798"/>
      <c r="AF144" s="798"/>
      <c r="AG144" s="798"/>
      <c r="AH144" s="798"/>
      <c r="AI144" s="798"/>
      <c r="AJ144" s="231"/>
      <c r="AK144" s="18"/>
      <c r="AL144" s="18"/>
      <c r="AM144" s="18"/>
      <c r="AN144" s="18"/>
      <c r="AO144" s="18"/>
      <c r="AP144" s="18"/>
      <c r="AQ144" s="18"/>
      <c r="AR144" s="227"/>
      <c r="AS144" s="227"/>
      <c r="AT144" s="227"/>
      <c r="AU144" s="232">
        <f t="shared" si="16"/>
        <v>0</v>
      </c>
      <c r="AV144" s="227"/>
      <c r="AW144" s="228"/>
    </row>
    <row r="145" spans="1:49" x14ac:dyDescent="0.3">
      <c r="A145" s="18">
        <v>66</v>
      </c>
      <c r="B145" s="18">
        <f t="shared" si="11"/>
        <v>118</v>
      </c>
      <c r="C145" s="21"/>
      <c r="D145" s="169"/>
      <c r="E145" s="43">
        <v>15</v>
      </c>
      <c r="F145" s="43">
        <v>3</v>
      </c>
      <c r="G145" s="80">
        <v>1007</v>
      </c>
      <c r="H145" s="81">
        <v>-105</v>
      </c>
      <c r="I145" s="55" t="s">
        <v>85</v>
      </c>
      <c r="J145" s="23">
        <v>20</v>
      </c>
      <c r="K145" s="43"/>
      <c r="L145" s="565"/>
      <c r="M145" s="23"/>
      <c r="N145" s="23"/>
      <c r="O145" s="23"/>
      <c r="P145" s="23"/>
      <c r="Q145" s="23"/>
      <c r="R145" s="23"/>
      <c r="S145" s="23"/>
      <c r="T145" s="23"/>
      <c r="U145" s="25"/>
      <c r="V145" s="649">
        <f t="shared" si="13"/>
        <v>0</v>
      </c>
      <c r="W145" s="23" t="s">
        <v>45</v>
      </c>
      <c r="X145" s="23"/>
      <c r="Y145" s="23"/>
      <c r="Z145" s="18">
        <f t="shared" si="14"/>
        <v>0</v>
      </c>
      <c r="AA145" s="43"/>
      <c r="AB145" s="141"/>
      <c r="AC145" s="28">
        <f t="shared" si="15"/>
        <v>0</v>
      </c>
      <c r="AD145" s="798"/>
      <c r="AE145" s="798"/>
      <c r="AF145" s="798"/>
      <c r="AG145" s="798">
        <v>25</v>
      </c>
      <c r="AH145" s="798"/>
      <c r="AI145" s="798"/>
      <c r="AJ145" s="231"/>
      <c r="AK145" s="18"/>
      <c r="AL145" s="18"/>
      <c r="AM145" s="18"/>
      <c r="AN145" s="18"/>
      <c r="AO145" s="18"/>
      <c r="AP145" s="18"/>
      <c r="AQ145" s="18"/>
      <c r="AR145" s="227"/>
      <c r="AS145" s="227"/>
      <c r="AT145" s="227"/>
      <c r="AU145" s="232">
        <f t="shared" si="16"/>
        <v>25</v>
      </c>
      <c r="AV145" s="227"/>
      <c r="AW145" s="228"/>
    </row>
    <row r="146" spans="1:49" x14ac:dyDescent="0.3">
      <c r="A146" s="18"/>
      <c r="B146" s="18">
        <f t="shared" si="11"/>
        <v>119</v>
      </c>
      <c r="C146" s="21"/>
      <c r="D146" s="648" t="s">
        <v>1109</v>
      </c>
      <c r="E146" s="43">
        <v>15</v>
      </c>
      <c r="F146" s="43">
        <v>3.1</v>
      </c>
      <c r="G146" s="80">
        <v>1007</v>
      </c>
      <c r="H146" s="81" t="s">
        <v>1126</v>
      </c>
      <c r="I146" s="55" t="s">
        <v>1127</v>
      </c>
      <c r="J146" s="23">
        <v>20</v>
      </c>
      <c r="K146" s="43"/>
      <c r="L146" s="565"/>
      <c r="M146" s="23"/>
      <c r="N146" s="23"/>
      <c r="O146" s="23"/>
      <c r="P146" s="23"/>
      <c r="Q146" s="23"/>
      <c r="R146" s="23"/>
      <c r="S146" s="23"/>
      <c r="T146" s="23"/>
      <c r="U146" s="25"/>
      <c r="V146" s="649">
        <f t="shared" si="13"/>
        <v>0</v>
      </c>
      <c r="W146" s="23" t="s">
        <v>114</v>
      </c>
      <c r="X146" s="23"/>
      <c r="Y146" s="23"/>
      <c r="Z146" s="18">
        <f t="shared" si="14"/>
        <v>0</v>
      </c>
      <c r="AA146" s="43"/>
      <c r="AB146" s="141"/>
      <c r="AC146" s="28">
        <f t="shared" si="15"/>
        <v>0</v>
      </c>
      <c r="AD146" s="798"/>
      <c r="AE146" s="798"/>
      <c r="AF146" s="798"/>
      <c r="AG146" s="798"/>
      <c r="AH146" s="798"/>
      <c r="AI146" s="798"/>
      <c r="AJ146" s="231"/>
      <c r="AK146" s="18"/>
      <c r="AL146" s="18"/>
      <c r="AM146" s="18"/>
      <c r="AN146" s="18"/>
      <c r="AO146" s="18"/>
      <c r="AP146" s="18"/>
      <c r="AQ146" s="18"/>
      <c r="AR146" s="227"/>
      <c r="AS146" s="227"/>
      <c r="AT146" s="227"/>
      <c r="AU146" s="232">
        <f t="shared" si="16"/>
        <v>0</v>
      </c>
      <c r="AV146" s="227"/>
      <c r="AW146" s="228"/>
    </row>
    <row r="147" spans="1:49" x14ac:dyDescent="0.3">
      <c r="A147" s="18">
        <v>68</v>
      </c>
      <c r="B147" s="18">
        <f t="shared" si="11"/>
        <v>120</v>
      </c>
      <c r="C147" s="21"/>
      <c r="D147" s="169"/>
      <c r="E147" s="43">
        <v>15</v>
      </c>
      <c r="F147" s="43">
        <v>4</v>
      </c>
      <c r="G147" s="80">
        <v>1007</v>
      </c>
      <c r="H147" s="81">
        <v>-107</v>
      </c>
      <c r="I147" s="55" t="s">
        <v>86</v>
      </c>
      <c r="J147" s="23">
        <v>20</v>
      </c>
      <c r="K147" s="43"/>
      <c r="L147" s="565"/>
      <c r="M147" s="23"/>
      <c r="N147" s="23"/>
      <c r="O147" s="23"/>
      <c r="P147" s="23"/>
      <c r="Q147" s="23"/>
      <c r="R147" s="23"/>
      <c r="S147" s="23"/>
      <c r="T147" s="23"/>
      <c r="U147" s="25"/>
      <c r="V147" s="649">
        <f t="shared" si="13"/>
        <v>0</v>
      </c>
      <c r="W147" s="23" t="s">
        <v>45</v>
      </c>
      <c r="X147" s="23"/>
      <c r="Y147" s="23"/>
      <c r="Z147" s="18">
        <f t="shared" si="14"/>
        <v>0</v>
      </c>
      <c r="AA147" s="43"/>
      <c r="AB147" s="141"/>
      <c r="AC147" s="28">
        <f t="shared" si="15"/>
        <v>0</v>
      </c>
      <c r="AD147" s="798"/>
      <c r="AE147" s="798">
        <v>20</v>
      </c>
      <c r="AF147" s="798"/>
      <c r="AG147" s="798"/>
      <c r="AH147" s="798"/>
      <c r="AI147" s="798"/>
      <c r="AJ147" s="231"/>
      <c r="AK147" s="18"/>
      <c r="AL147" s="18"/>
      <c r="AM147" s="18"/>
      <c r="AN147" s="18"/>
      <c r="AO147" s="18"/>
      <c r="AP147" s="18"/>
      <c r="AQ147" s="18"/>
      <c r="AR147" s="227"/>
      <c r="AS147" s="227"/>
      <c r="AT147" s="227"/>
      <c r="AU147" s="232">
        <f t="shared" si="16"/>
        <v>20</v>
      </c>
      <c r="AV147" s="227"/>
      <c r="AW147" s="228"/>
    </row>
    <row r="148" spans="1:49" x14ac:dyDescent="0.3">
      <c r="A148" s="18"/>
      <c r="B148" s="18">
        <f t="shared" si="11"/>
        <v>121</v>
      </c>
      <c r="C148" s="21"/>
      <c r="D148" s="648" t="s">
        <v>1291</v>
      </c>
      <c r="E148" s="43">
        <v>15</v>
      </c>
      <c r="F148" s="43">
        <v>4.0999999999999996</v>
      </c>
      <c r="G148" s="80"/>
      <c r="H148" s="81"/>
      <c r="I148" s="55" t="s">
        <v>86</v>
      </c>
      <c r="J148" s="23">
        <v>20</v>
      </c>
      <c r="K148" s="43"/>
      <c r="L148" s="565"/>
      <c r="M148" s="23"/>
      <c r="N148" s="23"/>
      <c r="O148" s="23"/>
      <c r="P148" s="23"/>
      <c r="Q148" s="23"/>
      <c r="R148" s="23"/>
      <c r="S148" s="23"/>
      <c r="T148" s="23"/>
      <c r="U148" s="25"/>
      <c r="V148" s="649">
        <f t="shared" si="13"/>
        <v>0</v>
      </c>
      <c r="W148" s="23" t="s">
        <v>45</v>
      </c>
      <c r="X148" s="23"/>
      <c r="Y148" s="23"/>
      <c r="Z148" s="18"/>
      <c r="AA148" s="43"/>
      <c r="AB148" s="141"/>
      <c r="AC148" s="28">
        <f t="shared" si="15"/>
        <v>0</v>
      </c>
      <c r="AD148" s="798"/>
      <c r="AE148" s="798"/>
      <c r="AF148" s="798"/>
      <c r="AG148" s="798"/>
      <c r="AH148" s="798"/>
      <c r="AI148" s="798"/>
      <c r="AJ148" s="231"/>
      <c r="AK148" s="18"/>
      <c r="AL148" s="18"/>
      <c r="AM148" s="18"/>
      <c r="AN148" s="18"/>
      <c r="AO148" s="18"/>
      <c r="AP148" s="18"/>
      <c r="AQ148" s="18"/>
      <c r="AR148" s="227"/>
      <c r="AS148" s="227"/>
      <c r="AT148" s="227"/>
      <c r="AU148" s="232">
        <f t="shared" si="16"/>
        <v>0</v>
      </c>
      <c r="AV148" s="227"/>
      <c r="AW148" s="228"/>
    </row>
    <row r="149" spans="1:49" x14ac:dyDescent="0.3">
      <c r="A149" s="18">
        <v>69</v>
      </c>
      <c r="B149" s="18">
        <f>+B148+1</f>
        <v>122</v>
      </c>
      <c r="C149" s="21"/>
      <c r="D149" s="169"/>
      <c r="E149" s="43">
        <v>15</v>
      </c>
      <c r="F149" s="43">
        <v>5</v>
      </c>
      <c r="G149" s="80">
        <v>1007</v>
      </c>
      <c r="H149" s="81">
        <v>-108</v>
      </c>
      <c r="I149" s="55" t="s">
        <v>87</v>
      </c>
      <c r="J149" s="23">
        <v>20</v>
      </c>
      <c r="K149" s="43"/>
      <c r="L149" s="565"/>
      <c r="M149" s="23"/>
      <c r="N149" s="23"/>
      <c r="O149" s="23"/>
      <c r="P149" s="23"/>
      <c r="Q149" s="23"/>
      <c r="R149" s="23"/>
      <c r="S149" s="23"/>
      <c r="T149" s="23"/>
      <c r="U149" s="25"/>
      <c r="V149" s="649">
        <f t="shared" si="13"/>
        <v>0</v>
      </c>
      <c r="W149" s="23" t="s">
        <v>45</v>
      </c>
      <c r="X149" s="23"/>
      <c r="Y149" s="23"/>
      <c r="Z149" s="18">
        <f t="shared" si="14"/>
        <v>0</v>
      </c>
      <c r="AA149" s="43"/>
      <c r="AB149" s="141"/>
      <c r="AC149" s="28">
        <f t="shared" si="15"/>
        <v>0</v>
      </c>
      <c r="AD149" s="798"/>
      <c r="AE149" s="798"/>
      <c r="AF149" s="798"/>
      <c r="AG149" s="798"/>
      <c r="AH149" s="798"/>
      <c r="AI149" s="798"/>
      <c r="AJ149" s="231"/>
      <c r="AK149" s="18"/>
      <c r="AL149" s="18"/>
      <c r="AM149" s="18"/>
      <c r="AN149" s="18"/>
      <c r="AO149" s="18"/>
      <c r="AP149" s="18"/>
      <c r="AQ149" s="18"/>
      <c r="AR149" s="227"/>
      <c r="AS149" s="227"/>
      <c r="AT149" s="227"/>
      <c r="AU149" s="232">
        <f t="shared" si="16"/>
        <v>0</v>
      </c>
      <c r="AV149" s="227"/>
      <c r="AW149" s="228"/>
    </row>
    <row r="150" spans="1:49" x14ac:dyDescent="0.3">
      <c r="A150" s="18">
        <v>147</v>
      </c>
      <c r="B150" s="18">
        <f t="shared" si="11"/>
        <v>123</v>
      </c>
      <c r="C150" s="21"/>
      <c r="D150" s="169"/>
      <c r="E150" s="43">
        <v>15</v>
      </c>
      <c r="F150" s="43">
        <v>6</v>
      </c>
      <c r="G150" s="80">
        <v>1016</v>
      </c>
      <c r="H150" s="86" t="s">
        <v>144</v>
      </c>
      <c r="I150" s="55" t="s">
        <v>145</v>
      </c>
      <c r="J150" s="23">
        <v>20</v>
      </c>
      <c r="K150" s="43"/>
      <c r="L150" s="565"/>
      <c r="M150" s="23"/>
      <c r="N150" s="23"/>
      <c r="O150" s="23"/>
      <c r="P150" s="23"/>
      <c r="Q150" s="23"/>
      <c r="R150" s="23"/>
      <c r="S150" s="23"/>
      <c r="T150" s="23"/>
      <c r="U150" s="25"/>
      <c r="V150" s="649">
        <f t="shared" si="13"/>
        <v>0</v>
      </c>
      <c r="W150" s="23" t="s">
        <v>39</v>
      </c>
      <c r="X150" s="23"/>
      <c r="Y150" s="23"/>
      <c r="Z150" s="18">
        <f t="shared" si="14"/>
        <v>0</v>
      </c>
      <c r="AA150" s="43"/>
      <c r="AB150" s="141"/>
      <c r="AC150" s="28">
        <f t="shared" si="15"/>
        <v>0</v>
      </c>
      <c r="AD150" s="798"/>
      <c r="AE150" s="798">
        <v>21</v>
      </c>
      <c r="AF150" s="798"/>
      <c r="AG150" s="798"/>
      <c r="AH150" s="798"/>
      <c r="AI150" s="798"/>
      <c r="AJ150" s="231"/>
      <c r="AK150" s="18"/>
      <c r="AL150" s="18"/>
      <c r="AM150" s="18"/>
      <c r="AN150" s="18"/>
      <c r="AO150" s="18"/>
      <c r="AP150" s="18"/>
      <c r="AQ150" s="18"/>
      <c r="AR150" s="227"/>
      <c r="AS150" s="227"/>
      <c r="AT150" s="227"/>
      <c r="AU150" s="232">
        <f t="shared" si="16"/>
        <v>21</v>
      </c>
      <c r="AV150" s="227"/>
      <c r="AW150" s="228"/>
    </row>
    <row r="151" spans="1:49" x14ac:dyDescent="0.3">
      <c r="A151" s="18">
        <v>150</v>
      </c>
      <c r="B151" s="18">
        <f t="shared" si="11"/>
        <v>124</v>
      </c>
      <c r="C151" s="21"/>
      <c r="D151" s="169"/>
      <c r="E151" s="43">
        <v>15</v>
      </c>
      <c r="F151" s="43">
        <v>7</v>
      </c>
      <c r="G151" s="80">
        <v>1016</v>
      </c>
      <c r="H151" s="86">
        <v>-116</v>
      </c>
      <c r="I151" s="55" t="s">
        <v>148</v>
      </c>
      <c r="J151" s="23"/>
      <c r="K151" s="43"/>
      <c r="L151" s="565"/>
      <c r="M151" s="23"/>
      <c r="N151" s="23"/>
      <c r="O151" s="23"/>
      <c r="P151" s="23"/>
      <c r="Q151" s="23"/>
      <c r="R151" s="23"/>
      <c r="S151" s="23"/>
      <c r="T151" s="23"/>
      <c r="U151" s="25"/>
      <c r="V151" s="649">
        <f t="shared" si="13"/>
        <v>0</v>
      </c>
      <c r="W151" s="23" t="s">
        <v>39</v>
      </c>
      <c r="X151" s="23"/>
      <c r="Y151" s="23"/>
      <c r="Z151" s="18">
        <f t="shared" si="14"/>
        <v>0</v>
      </c>
      <c r="AA151" s="43"/>
      <c r="AB151" s="141"/>
      <c r="AC151" s="28">
        <f t="shared" si="15"/>
        <v>0</v>
      </c>
      <c r="AD151" s="798"/>
      <c r="AE151" s="798"/>
      <c r="AF151" s="798"/>
      <c r="AG151" s="798"/>
      <c r="AH151" s="798"/>
      <c r="AI151" s="798"/>
      <c r="AJ151" s="231"/>
      <c r="AK151" s="18"/>
      <c r="AL151" s="18"/>
      <c r="AM151" s="18"/>
      <c r="AN151" s="18"/>
      <c r="AO151" s="18"/>
      <c r="AP151" s="18"/>
      <c r="AQ151" s="18"/>
      <c r="AR151" s="227"/>
      <c r="AS151" s="227"/>
      <c r="AT151" s="227"/>
      <c r="AU151" s="232">
        <f t="shared" si="16"/>
        <v>0</v>
      </c>
      <c r="AV151" s="227"/>
      <c r="AW151" s="228"/>
    </row>
    <row r="152" spans="1:49" x14ac:dyDescent="0.3">
      <c r="A152" s="18">
        <v>80</v>
      </c>
      <c r="B152" s="18">
        <f t="shared" si="11"/>
        <v>125</v>
      </c>
      <c r="C152" s="21"/>
      <c r="D152" s="169"/>
      <c r="E152" s="43">
        <v>15</v>
      </c>
      <c r="F152" s="43">
        <v>8</v>
      </c>
      <c r="G152" s="80">
        <v>1007</v>
      </c>
      <c r="H152" s="86">
        <v>-119</v>
      </c>
      <c r="I152" s="55" t="s">
        <v>193</v>
      </c>
      <c r="J152" s="23">
        <v>20</v>
      </c>
      <c r="K152" s="43"/>
      <c r="L152" s="565"/>
      <c r="M152" s="23"/>
      <c r="N152" s="23"/>
      <c r="O152" s="23"/>
      <c r="P152" s="23"/>
      <c r="Q152" s="23"/>
      <c r="R152" s="23"/>
      <c r="S152" s="23"/>
      <c r="T152" s="23"/>
      <c r="U152" s="25"/>
      <c r="V152" s="649">
        <f t="shared" si="13"/>
        <v>0</v>
      </c>
      <c r="W152" s="23" t="s">
        <v>45</v>
      </c>
      <c r="X152" s="23"/>
      <c r="Y152" s="23"/>
      <c r="Z152" s="18">
        <f t="shared" si="14"/>
        <v>0</v>
      </c>
      <c r="AA152" s="43"/>
      <c r="AB152" s="141"/>
      <c r="AC152" s="28">
        <f t="shared" si="15"/>
        <v>0</v>
      </c>
      <c r="AD152" s="798"/>
      <c r="AE152" s="798"/>
      <c r="AF152" s="798"/>
      <c r="AG152" s="798"/>
      <c r="AH152" s="798"/>
      <c r="AI152" s="798"/>
      <c r="AJ152" s="231"/>
      <c r="AK152" s="18"/>
      <c r="AL152" s="18"/>
      <c r="AM152" s="18"/>
      <c r="AN152" s="18"/>
      <c r="AO152" s="18"/>
      <c r="AP152" s="18"/>
      <c r="AQ152" s="18"/>
      <c r="AR152" s="227"/>
      <c r="AS152" s="227"/>
      <c r="AT152" s="227"/>
      <c r="AU152" s="232">
        <f t="shared" si="16"/>
        <v>0</v>
      </c>
      <c r="AV152" s="227"/>
      <c r="AW152" s="228"/>
    </row>
    <row r="153" spans="1:49" x14ac:dyDescent="0.3">
      <c r="A153" s="18">
        <v>81</v>
      </c>
      <c r="B153" s="18">
        <f t="shared" si="11"/>
        <v>126</v>
      </c>
      <c r="C153" s="21"/>
      <c r="D153" s="169"/>
      <c r="E153" s="43">
        <v>15</v>
      </c>
      <c r="F153" s="43">
        <v>9</v>
      </c>
      <c r="G153" s="80">
        <v>1007</v>
      </c>
      <c r="H153" s="86" t="s">
        <v>97</v>
      </c>
      <c r="I153" s="55" t="s">
        <v>98</v>
      </c>
      <c r="J153" s="23">
        <v>20</v>
      </c>
      <c r="K153" s="43"/>
      <c r="L153" s="565"/>
      <c r="M153" s="23"/>
      <c r="N153" s="23"/>
      <c r="O153" s="23"/>
      <c r="P153" s="23"/>
      <c r="Q153" s="23"/>
      <c r="R153" s="23"/>
      <c r="S153" s="23"/>
      <c r="T153" s="23"/>
      <c r="U153" s="25"/>
      <c r="V153" s="649">
        <f t="shared" si="13"/>
        <v>0</v>
      </c>
      <c r="W153" s="23" t="s">
        <v>45</v>
      </c>
      <c r="X153" s="23"/>
      <c r="Y153" s="23"/>
      <c r="Z153" s="18">
        <f t="shared" si="14"/>
        <v>0</v>
      </c>
      <c r="AA153" s="43"/>
      <c r="AB153" s="141"/>
      <c r="AC153" s="28">
        <f t="shared" si="15"/>
        <v>0</v>
      </c>
      <c r="AD153" s="798"/>
      <c r="AE153" s="798"/>
      <c r="AF153" s="798"/>
      <c r="AG153" s="798">
        <v>21</v>
      </c>
      <c r="AH153" s="798"/>
      <c r="AI153" s="798"/>
      <c r="AJ153" s="231"/>
      <c r="AK153" s="18"/>
      <c r="AL153" s="18"/>
      <c r="AM153" s="18"/>
      <c r="AN153" s="18"/>
      <c r="AO153" s="18"/>
      <c r="AP153" s="18"/>
      <c r="AQ153" s="18"/>
      <c r="AR153" s="227"/>
      <c r="AS153" s="227"/>
      <c r="AT153" s="227"/>
      <c r="AU153" s="232">
        <f t="shared" si="16"/>
        <v>21</v>
      </c>
      <c r="AV153" s="227"/>
      <c r="AW153" s="228"/>
    </row>
    <row r="154" spans="1:49" x14ac:dyDescent="0.3">
      <c r="A154" s="18">
        <v>86</v>
      </c>
      <c r="B154" s="18">
        <f t="shared" si="11"/>
        <v>127</v>
      </c>
      <c r="C154" s="21"/>
      <c r="D154" s="169"/>
      <c r="E154" s="43">
        <v>15</v>
      </c>
      <c r="F154" s="43">
        <v>10</v>
      </c>
      <c r="G154" s="80">
        <v>1007</v>
      </c>
      <c r="H154" s="86" t="s">
        <v>105</v>
      </c>
      <c r="I154" s="55" t="s">
        <v>106</v>
      </c>
      <c r="J154" s="23">
        <v>20</v>
      </c>
      <c r="K154" s="43"/>
      <c r="L154" s="565"/>
      <c r="M154" s="23"/>
      <c r="N154" s="23"/>
      <c r="O154" s="23"/>
      <c r="P154" s="23"/>
      <c r="Q154" s="23"/>
      <c r="R154" s="23"/>
      <c r="S154" s="23"/>
      <c r="T154" s="23"/>
      <c r="U154" s="25"/>
      <c r="V154" s="649">
        <f t="shared" si="13"/>
        <v>0</v>
      </c>
      <c r="W154" s="23" t="s">
        <v>45</v>
      </c>
      <c r="X154" s="23"/>
      <c r="Y154" s="23"/>
      <c r="Z154" s="18">
        <f t="shared" si="14"/>
        <v>0</v>
      </c>
      <c r="AA154" s="43"/>
      <c r="AB154" s="141"/>
      <c r="AC154" s="28">
        <f t="shared" si="15"/>
        <v>0</v>
      </c>
      <c r="AD154" s="798"/>
      <c r="AE154" s="798">
        <v>19</v>
      </c>
      <c r="AF154" s="798"/>
      <c r="AG154" s="798"/>
      <c r="AH154" s="798"/>
      <c r="AI154" s="798"/>
      <c r="AJ154" s="231"/>
      <c r="AK154" s="18"/>
      <c r="AL154" s="18"/>
      <c r="AM154" s="18"/>
      <c r="AN154" s="18"/>
      <c r="AO154" s="18"/>
      <c r="AP154" s="18"/>
      <c r="AQ154" s="18"/>
      <c r="AR154" s="227"/>
      <c r="AS154" s="227"/>
      <c r="AT154" s="227"/>
      <c r="AU154" s="232">
        <f t="shared" si="16"/>
        <v>19</v>
      </c>
      <c r="AV154" s="227"/>
      <c r="AW154" s="228"/>
    </row>
    <row r="155" spans="1:49" x14ac:dyDescent="0.3">
      <c r="A155" s="18">
        <v>107</v>
      </c>
      <c r="B155" s="18">
        <f t="shared" si="11"/>
        <v>128</v>
      </c>
      <c r="C155" s="21"/>
      <c r="D155" s="648" t="s">
        <v>1291</v>
      </c>
      <c r="E155" s="43">
        <v>15</v>
      </c>
      <c r="F155" s="43">
        <v>11</v>
      </c>
      <c r="G155" s="80">
        <v>1011</v>
      </c>
      <c r="H155" s="86" t="s">
        <v>115</v>
      </c>
      <c r="I155" s="55" t="s">
        <v>187</v>
      </c>
      <c r="J155" s="23"/>
      <c r="K155" s="43"/>
      <c r="L155" s="565"/>
      <c r="M155" s="23"/>
      <c r="N155" s="23"/>
      <c r="O155" s="23"/>
      <c r="P155" s="23"/>
      <c r="Q155" s="23"/>
      <c r="R155" s="23"/>
      <c r="S155" s="23"/>
      <c r="T155" s="23"/>
      <c r="U155" s="25"/>
      <c r="V155" s="649">
        <f t="shared" si="13"/>
        <v>0</v>
      </c>
      <c r="W155" s="23" t="s">
        <v>102</v>
      </c>
      <c r="X155" s="23"/>
      <c r="Y155" s="23"/>
      <c r="Z155" s="18">
        <f t="shared" si="14"/>
        <v>0</v>
      </c>
      <c r="AA155" s="43"/>
      <c r="AB155" s="141"/>
      <c r="AC155" s="28">
        <f t="shared" si="15"/>
        <v>0</v>
      </c>
      <c r="AD155" s="798"/>
      <c r="AE155" s="798"/>
      <c r="AF155" s="798"/>
      <c r="AG155" s="798"/>
      <c r="AH155" s="798"/>
      <c r="AI155" s="798"/>
      <c r="AJ155" s="231"/>
      <c r="AK155" s="18"/>
      <c r="AL155" s="18"/>
      <c r="AM155" s="18"/>
      <c r="AN155" s="18"/>
      <c r="AO155" s="18"/>
      <c r="AP155" s="18"/>
      <c r="AQ155" s="18"/>
      <c r="AR155" s="227"/>
      <c r="AS155" s="227"/>
      <c r="AT155" s="227"/>
      <c r="AU155" s="232">
        <f t="shared" si="16"/>
        <v>0</v>
      </c>
      <c r="AV155" s="227"/>
      <c r="AW155" s="228"/>
    </row>
    <row r="156" spans="1:49" x14ac:dyDescent="0.3">
      <c r="A156" s="18">
        <v>108</v>
      </c>
      <c r="B156" s="18">
        <f t="shared" si="11"/>
        <v>129</v>
      </c>
      <c r="C156" s="21"/>
      <c r="D156" s="169"/>
      <c r="E156" s="43">
        <v>15</v>
      </c>
      <c r="F156" s="43">
        <v>12</v>
      </c>
      <c r="G156" s="80">
        <v>1011</v>
      </c>
      <c r="H156" s="86" t="s">
        <v>116</v>
      </c>
      <c r="I156" s="55" t="s">
        <v>186</v>
      </c>
      <c r="J156" s="23">
        <v>15</v>
      </c>
      <c r="K156" s="43"/>
      <c r="L156" s="565"/>
      <c r="M156" s="23"/>
      <c r="N156" s="23"/>
      <c r="O156" s="23"/>
      <c r="P156" s="23"/>
      <c r="Q156" s="23"/>
      <c r="R156" s="23"/>
      <c r="S156" s="23"/>
      <c r="T156" s="23"/>
      <c r="U156" s="25"/>
      <c r="V156" s="649">
        <f t="shared" si="13"/>
        <v>0</v>
      </c>
      <c r="W156" s="23" t="s">
        <v>102</v>
      </c>
      <c r="X156" s="23"/>
      <c r="Y156" s="23"/>
      <c r="Z156" s="18">
        <f t="shared" si="14"/>
        <v>0</v>
      </c>
      <c r="AA156" s="43"/>
      <c r="AB156" s="141"/>
      <c r="AC156" s="28">
        <f t="shared" si="15"/>
        <v>0</v>
      </c>
      <c r="AD156" s="798"/>
      <c r="AE156" s="798"/>
      <c r="AF156" s="798"/>
      <c r="AG156" s="798"/>
      <c r="AH156" s="798"/>
      <c r="AI156" s="798"/>
      <c r="AJ156" s="231"/>
      <c r="AK156" s="18"/>
      <c r="AL156" s="18"/>
      <c r="AM156" s="18"/>
      <c r="AN156" s="18"/>
      <c r="AO156" s="18"/>
      <c r="AP156" s="18"/>
      <c r="AQ156" s="18"/>
      <c r="AR156" s="227"/>
      <c r="AS156" s="227"/>
      <c r="AT156" s="227"/>
      <c r="AU156" s="232">
        <f t="shared" si="16"/>
        <v>0</v>
      </c>
      <c r="AV156" s="227"/>
      <c r="AW156" s="228"/>
    </row>
    <row r="157" spans="1:49" x14ac:dyDescent="0.3">
      <c r="A157" s="18">
        <v>109</v>
      </c>
      <c r="B157" s="18">
        <f t="shared" si="11"/>
        <v>130</v>
      </c>
      <c r="C157" s="21"/>
      <c r="D157" s="169"/>
      <c r="E157" s="43">
        <v>15</v>
      </c>
      <c r="F157" s="43">
        <v>13</v>
      </c>
      <c r="G157" s="80">
        <v>1011</v>
      </c>
      <c r="H157" s="86" t="s">
        <v>117</v>
      </c>
      <c r="I157" s="55" t="s">
        <v>188</v>
      </c>
      <c r="J157" s="23"/>
      <c r="K157" s="43"/>
      <c r="L157" s="565"/>
      <c r="M157" s="23"/>
      <c r="N157" s="23"/>
      <c r="O157" s="23"/>
      <c r="P157" s="23"/>
      <c r="Q157" s="23"/>
      <c r="R157" s="23"/>
      <c r="S157" s="23"/>
      <c r="T157" s="23"/>
      <c r="U157" s="25"/>
      <c r="V157" s="649">
        <f t="shared" si="13"/>
        <v>0</v>
      </c>
      <c r="W157" s="23" t="s">
        <v>102</v>
      </c>
      <c r="X157" s="23"/>
      <c r="Y157" s="23"/>
      <c r="Z157" s="18">
        <f t="shared" si="14"/>
        <v>0</v>
      </c>
      <c r="AA157" s="43"/>
      <c r="AB157" s="141"/>
      <c r="AC157" s="28">
        <f t="shared" si="15"/>
        <v>0</v>
      </c>
      <c r="AD157" s="798"/>
      <c r="AE157" s="798"/>
      <c r="AF157" s="798"/>
      <c r="AG157" s="798"/>
      <c r="AH157" s="798"/>
      <c r="AI157" s="798"/>
      <c r="AJ157" s="231"/>
      <c r="AK157" s="18"/>
      <c r="AL157" s="18"/>
      <c r="AM157" s="18"/>
      <c r="AN157" s="18"/>
      <c r="AO157" s="18"/>
      <c r="AP157" s="18"/>
      <c r="AQ157" s="18"/>
      <c r="AR157" s="227"/>
      <c r="AS157" s="227"/>
      <c r="AT157" s="227"/>
      <c r="AU157" s="232">
        <f t="shared" si="16"/>
        <v>0</v>
      </c>
      <c r="AV157" s="227"/>
      <c r="AW157" s="228"/>
    </row>
    <row r="158" spans="1:49" x14ac:dyDescent="0.3">
      <c r="A158" s="18">
        <v>110</v>
      </c>
      <c r="B158" s="18">
        <f t="shared" si="11"/>
        <v>131</v>
      </c>
      <c r="C158" s="21"/>
      <c r="D158" s="169"/>
      <c r="E158" s="43">
        <v>15</v>
      </c>
      <c r="F158" s="43">
        <v>14</v>
      </c>
      <c r="G158" s="80">
        <v>1011</v>
      </c>
      <c r="H158" s="86" t="s">
        <v>118</v>
      </c>
      <c r="I158" s="55" t="s">
        <v>189</v>
      </c>
      <c r="J158" s="23">
        <v>15</v>
      </c>
      <c r="K158" s="43"/>
      <c r="L158" s="565"/>
      <c r="M158" s="23"/>
      <c r="N158" s="23"/>
      <c r="O158" s="23"/>
      <c r="P158" s="23"/>
      <c r="Q158" s="23"/>
      <c r="R158" s="23"/>
      <c r="S158" s="23"/>
      <c r="T158" s="23"/>
      <c r="U158" s="25"/>
      <c r="V158" s="649">
        <f t="shared" si="13"/>
        <v>0</v>
      </c>
      <c r="W158" s="23" t="s">
        <v>102</v>
      </c>
      <c r="X158" s="23"/>
      <c r="Y158" s="23"/>
      <c r="Z158" s="18">
        <f t="shared" si="14"/>
        <v>0</v>
      </c>
      <c r="AA158" s="43"/>
      <c r="AB158" s="141"/>
      <c r="AC158" s="28">
        <f t="shared" si="15"/>
        <v>0</v>
      </c>
      <c r="AD158" s="798"/>
      <c r="AE158" s="798"/>
      <c r="AF158" s="798"/>
      <c r="AG158" s="798"/>
      <c r="AH158" s="798"/>
      <c r="AI158" s="798"/>
      <c r="AJ158" s="231"/>
      <c r="AK158" s="18"/>
      <c r="AL158" s="18"/>
      <c r="AM158" s="18"/>
      <c r="AN158" s="18"/>
      <c r="AO158" s="18"/>
      <c r="AP158" s="18"/>
      <c r="AQ158" s="18"/>
      <c r="AR158" s="227"/>
      <c r="AS158" s="227"/>
      <c r="AT158" s="227"/>
      <c r="AU158" s="232">
        <f t="shared" si="16"/>
        <v>0</v>
      </c>
      <c r="AV158" s="227"/>
      <c r="AW158" s="228"/>
    </row>
    <row r="159" spans="1:49" ht="40.200000000000003" x14ac:dyDescent="0.3">
      <c r="A159" s="18">
        <v>174</v>
      </c>
      <c r="B159" s="18">
        <f t="shared" si="11"/>
        <v>132</v>
      </c>
      <c r="C159" s="21"/>
      <c r="D159" s="648" t="s">
        <v>1123</v>
      </c>
      <c r="E159" s="43">
        <v>15</v>
      </c>
      <c r="F159" s="43">
        <v>15</v>
      </c>
      <c r="G159" s="80">
        <v>1020</v>
      </c>
      <c r="H159" s="86" t="s">
        <v>156</v>
      </c>
      <c r="I159" s="55" t="s">
        <v>1124</v>
      </c>
      <c r="J159" s="23">
        <v>20</v>
      </c>
      <c r="K159" s="43"/>
      <c r="L159" s="565"/>
      <c r="M159" s="23"/>
      <c r="N159" s="23"/>
      <c r="O159" s="23"/>
      <c r="P159" s="23"/>
      <c r="Q159" s="23"/>
      <c r="R159" s="23"/>
      <c r="S159" s="23"/>
      <c r="T159" s="23"/>
      <c r="U159" s="25"/>
      <c r="V159" s="649">
        <f t="shared" si="13"/>
        <v>0</v>
      </c>
      <c r="W159" s="23" t="s">
        <v>45</v>
      </c>
      <c r="X159" s="23"/>
      <c r="Y159" s="23"/>
      <c r="Z159" s="18">
        <f t="shared" si="14"/>
        <v>0</v>
      </c>
      <c r="AA159" s="43"/>
      <c r="AB159" s="141"/>
      <c r="AC159" s="28">
        <f t="shared" si="15"/>
        <v>0</v>
      </c>
      <c r="AD159" s="798"/>
      <c r="AE159" s="798"/>
      <c r="AF159" s="798"/>
      <c r="AG159" s="798"/>
      <c r="AH159" s="798"/>
      <c r="AI159" s="798"/>
      <c r="AJ159" s="231"/>
      <c r="AK159" s="18"/>
      <c r="AL159" s="18"/>
      <c r="AM159" s="18"/>
      <c r="AN159" s="18"/>
      <c r="AO159" s="18"/>
      <c r="AP159" s="18"/>
      <c r="AQ159" s="18"/>
      <c r="AR159" s="227"/>
      <c r="AS159" s="227"/>
      <c r="AT159" s="227"/>
      <c r="AU159" s="232">
        <f t="shared" si="16"/>
        <v>0</v>
      </c>
      <c r="AV159" s="227"/>
      <c r="AW159" s="228"/>
    </row>
    <row r="160" spans="1:49" ht="27" x14ac:dyDescent="0.3">
      <c r="A160" s="18">
        <v>25</v>
      </c>
      <c r="B160" s="18">
        <f t="shared" ref="B160:B218" si="17">+B159+1</f>
        <v>133</v>
      </c>
      <c r="C160" s="21"/>
      <c r="D160" s="169"/>
      <c r="E160" s="43">
        <v>15</v>
      </c>
      <c r="F160" s="43">
        <v>16</v>
      </c>
      <c r="G160" s="80">
        <v>1005</v>
      </c>
      <c r="H160" s="81">
        <v>-100</v>
      </c>
      <c r="I160" s="55" t="s">
        <v>191</v>
      </c>
      <c r="J160" s="23">
        <v>20</v>
      </c>
      <c r="K160" s="78"/>
      <c r="L160" s="564"/>
      <c r="M160" s="23"/>
      <c r="N160" s="23"/>
      <c r="O160" s="23"/>
      <c r="P160" s="23"/>
      <c r="Q160" s="23"/>
      <c r="R160" s="23"/>
      <c r="S160" s="23"/>
      <c r="T160" s="23"/>
      <c r="U160" s="25"/>
      <c r="V160" s="649">
        <f t="shared" si="13"/>
        <v>0</v>
      </c>
      <c r="W160" s="23" t="s">
        <v>45</v>
      </c>
      <c r="X160" s="23"/>
      <c r="Y160" s="23"/>
      <c r="Z160" s="18">
        <f t="shared" si="14"/>
        <v>0</v>
      </c>
      <c r="AA160" s="78"/>
      <c r="AB160" s="141"/>
      <c r="AC160" s="28">
        <f t="shared" si="15"/>
        <v>0</v>
      </c>
      <c r="AD160" s="798"/>
      <c r="AE160" s="798"/>
      <c r="AF160" s="798">
        <v>21</v>
      </c>
      <c r="AG160" s="798"/>
      <c r="AH160" s="798"/>
      <c r="AI160" s="798"/>
      <c r="AJ160" s="231"/>
      <c r="AK160" s="18"/>
      <c r="AL160" s="18"/>
      <c r="AM160" s="18"/>
      <c r="AN160" s="18"/>
      <c r="AO160" s="18"/>
      <c r="AP160" s="18"/>
      <c r="AQ160" s="18"/>
      <c r="AR160" s="227"/>
      <c r="AS160" s="227"/>
      <c r="AT160" s="227"/>
      <c r="AU160" s="232">
        <f>SUM(AD160:AT160)</f>
        <v>21</v>
      </c>
      <c r="AV160" s="227"/>
      <c r="AW160" s="228"/>
    </row>
    <row r="161" spans="1:49" x14ac:dyDescent="0.3">
      <c r="A161" s="18">
        <v>26</v>
      </c>
      <c r="B161" s="18">
        <f t="shared" si="17"/>
        <v>134</v>
      </c>
      <c r="C161" s="21"/>
      <c r="D161" s="169"/>
      <c r="E161" s="43">
        <v>15</v>
      </c>
      <c r="F161" s="43">
        <v>17</v>
      </c>
      <c r="G161" s="80">
        <v>1005</v>
      </c>
      <c r="H161" s="81">
        <v>-101</v>
      </c>
      <c r="I161" s="55" t="s">
        <v>192</v>
      </c>
      <c r="J161" s="23"/>
      <c r="K161" s="43"/>
      <c r="L161" s="565"/>
      <c r="M161" s="23"/>
      <c r="N161" s="23"/>
      <c r="O161" s="23"/>
      <c r="P161" s="23"/>
      <c r="Q161" s="23"/>
      <c r="R161" s="23"/>
      <c r="S161" s="23"/>
      <c r="T161" s="23"/>
      <c r="U161" s="25"/>
      <c r="V161" s="649">
        <f>SUM(N161:T161)</f>
        <v>0</v>
      </c>
      <c r="W161" s="23" t="s">
        <v>39</v>
      </c>
      <c r="X161" s="23"/>
      <c r="Y161" s="23"/>
      <c r="Z161" s="18">
        <f>+V161</f>
        <v>0</v>
      </c>
      <c r="AA161" s="43"/>
      <c r="AB161" s="141"/>
      <c r="AC161" s="28">
        <f>+K161</f>
        <v>0</v>
      </c>
      <c r="AD161" s="798"/>
      <c r="AE161" s="798"/>
      <c r="AF161" s="798"/>
      <c r="AG161" s="798"/>
      <c r="AH161" s="798"/>
      <c r="AI161" s="798"/>
      <c r="AJ161" s="231"/>
      <c r="AK161" s="18"/>
      <c r="AL161" s="18"/>
      <c r="AM161" s="18"/>
      <c r="AN161" s="18"/>
      <c r="AO161" s="18"/>
      <c r="AP161" s="18"/>
      <c r="AQ161" s="18"/>
      <c r="AR161" s="227"/>
      <c r="AS161" s="227"/>
      <c r="AT161" s="227"/>
      <c r="AU161" s="232">
        <f t="shared" si="16"/>
        <v>0</v>
      </c>
      <c r="AV161" s="227"/>
      <c r="AW161" s="228"/>
    </row>
    <row r="162" spans="1:49" x14ac:dyDescent="0.3">
      <c r="A162" s="18"/>
      <c r="B162" s="18">
        <f t="shared" si="17"/>
        <v>135</v>
      </c>
      <c r="C162" s="21"/>
      <c r="D162" s="648" t="s">
        <v>1109</v>
      </c>
      <c r="E162" s="43">
        <v>15</v>
      </c>
      <c r="F162" s="43">
        <v>18</v>
      </c>
      <c r="G162" s="18">
        <v>1007</v>
      </c>
      <c r="H162" s="52" t="s">
        <v>1130</v>
      </c>
      <c r="I162" s="55" t="s">
        <v>1131</v>
      </c>
      <c r="J162" s="18">
        <v>20</v>
      </c>
      <c r="K162" s="18"/>
      <c r="L162" s="565"/>
      <c r="M162" s="18"/>
      <c r="N162" s="18"/>
      <c r="O162" s="18"/>
      <c r="P162" s="18"/>
      <c r="Q162" s="18"/>
      <c r="R162" s="18"/>
      <c r="S162" s="18"/>
      <c r="T162" s="17"/>
      <c r="U162" s="152"/>
      <c r="V162" s="649">
        <f>SUM(N162:T162)</f>
        <v>0</v>
      </c>
      <c r="W162" s="23" t="s">
        <v>114</v>
      </c>
      <c r="X162" s="18"/>
      <c r="Y162" s="18"/>
      <c r="Z162" s="18">
        <f>+V162</f>
        <v>0</v>
      </c>
      <c r="AA162" s="17"/>
      <c r="AB162" s="35"/>
      <c r="AC162" s="17"/>
      <c r="AD162" s="798"/>
      <c r="AE162" s="798"/>
      <c r="AF162" s="798"/>
      <c r="AG162" s="798"/>
      <c r="AH162" s="798"/>
      <c r="AI162" s="798"/>
      <c r="AJ162" s="231"/>
      <c r="AK162" s="18"/>
      <c r="AL162" s="18"/>
      <c r="AM162" s="18"/>
      <c r="AN162" s="18"/>
      <c r="AO162" s="18"/>
      <c r="AP162" s="18"/>
      <c r="AQ162" s="18"/>
      <c r="AR162" s="18"/>
      <c r="AS162" s="18"/>
      <c r="AT162" s="18"/>
      <c r="AU162" s="232">
        <f t="shared" si="16"/>
        <v>0</v>
      </c>
      <c r="AV162" s="227"/>
      <c r="AW162" s="228"/>
    </row>
    <row r="163" spans="1:49" ht="27" x14ac:dyDescent="0.3">
      <c r="A163" s="18"/>
      <c r="B163" s="18">
        <f t="shared" si="17"/>
        <v>136</v>
      </c>
      <c r="C163" s="21"/>
      <c r="D163" s="648" t="s">
        <v>1296</v>
      </c>
      <c r="E163" s="43">
        <v>15</v>
      </c>
      <c r="F163" s="43">
        <v>19</v>
      </c>
      <c r="G163" s="80" t="s">
        <v>1294</v>
      </c>
      <c r="H163" s="86" t="s">
        <v>93</v>
      </c>
      <c r="I163" s="55" t="s">
        <v>1295</v>
      </c>
      <c r="J163" s="23"/>
      <c r="K163" s="43"/>
      <c r="L163" s="565"/>
      <c r="M163" s="23"/>
      <c r="N163" s="23"/>
      <c r="O163" s="23"/>
      <c r="P163" s="23"/>
      <c r="Q163" s="23"/>
      <c r="R163" s="23"/>
      <c r="S163" s="23"/>
      <c r="T163" s="23"/>
      <c r="U163" s="25"/>
      <c r="V163" s="649"/>
      <c r="W163" s="23"/>
      <c r="X163" s="23"/>
      <c r="Y163" s="23"/>
      <c r="Z163" s="18"/>
      <c r="AA163" s="43"/>
      <c r="AB163" s="141"/>
      <c r="AC163" s="28"/>
      <c r="AD163" s="798"/>
      <c r="AE163" s="798"/>
      <c r="AF163" s="798"/>
      <c r="AG163" s="798"/>
      <c r="AH163" s="798"/>
      <c r="AI163" s="798"/>
      <c r="AJ163" s="231"/>
      <c r="AK163" s="18"/>
      <c r="AL163" s="18"/>
      <c r="AM163" s="18"/>
      <c r="AN163" s="18"/>
      <c r="AO163" s="18"/>
      <c r="AP163" s="18"/>
      <c r="AQ163" s="18"/>
      <c r="AR163" s="227"/>
      <c r="AS163" s="227"/>
      <c r="AT163" s="227"/>
      <c r="AU163" s="232">
        <f t="shared" si="16"/>
        <v>0</v>
      </c>
      <c r="AV163" s="227"/>
      <c r="AW163" s="228"/>
    </row>
    <row r="164" spans="1:49" x14ac:dyDescent="0.3">
      <c r="A164" s="18"/>
      <c r="B164" s="18">
        <f t="shared" si="17"/>
        <v>137</v>
      </c>
      <c r="C164" s="21"/>
      <c r="D164" s="648" t="s">
        <v>1299</v>
      </c>
      <c r="E164" s="43">
        <v>15</v>
      </c>
      <c r="F164" s="43">
        <v>20</v>
      </c>
      <c r="G164" s="80" t="s">
        <v>1134</v>
      </c>
      <c r="H164" s="86" t="s">
        <v>1298</v>
      </c>
      <c r="I164" s="55" t="s">
        <v>1297</v>
      </c>
      <c r="J164" s="23"/>
      <c r="K164" s="43"/>
      <c r="L164" s="565"/>
      <c r="M164" s="23"/>
      <c r="N164" s="23"/>
      <c r="O164" s="23"/>
      <c r="P164" s="23"/>
      <c r="Q164" s="23"/>
      <c r="R164" s="23"/>
      <c r="S164" s="23"/>
      <c r="T164" s="23"/>
      <c r="U164" s="25"/>
      <c r="V164" s="649"/>
      <c r="W164" s="23"/>
      <c r="X164" s="23"/>
      <c r="Y164" s="23"/>
      <c r="Z164" s="18"/>
      <c r="AA164" s="43"/>
      <c r="AB164" s="141"/>
      <c r="AC164" s="28"/>
      <c r="AD164" s="798"/>
      <c r="AE164" s="798"/>
      <c r="AF164" s="798"/>
      <c r="AG164" s="798"/>
      <c r="AH164" s="798"/>
      <c r="AI164" s="798"/>
      <c r="AJ164" s="231"/>
      <c r="AK164" s="18"/>
      <c r="AL164" s="18"/>
      <c r="AM164" s="18"/>
      <c r="AN164" s="18"/>
      <c r="AO164" s="18"/>
      <c r="AP164" s="18"/>
      <c r="AQ164" s="18"/>
      <c r="AR164" s="227"/>
      <c r="AS164" s="227"/>
      <c r="AT164" s="227"/>
      <c r="AU164" s="232">
        <f t="shared" si="16"/>
        <v>0</v>
      </c>
      <c r="AV164" s="227"/>
      <c r="AW164" s="228"/>
    </row>
    <row r="165" spans="1:49" x14ac:dyDescent="0.3">
      <c r="A165" s="18"/>
      <c r="B165" s="18">
        <f t="shared" si="17"/>
        <v>138</v>
      </c>
      <c r="C165" s="21"/>
      <c r="D165" s="648" t="s">
        <v>1291</v>
      </c>
      <c r="E165" s="43">
        <v>15</v>
      </c>
      <c r="F165" s="43">
        <v>21</v>
      </c>
      <c r="G165" s="80"/>
      <c r="H165" s="81"/>
      <c r="I165" s="55" t="s">
        <v>1311</v>
      </c>
      <c r="J165" s="23">
        <v>20</v>
      </c>
      <c r="K165" s="43"/>
      <c r="L165" s="565"/>
      <c r="M165" s="23"/>
      <c r="N165" s="23"/>
      <c r="O165" s="23"/>
      <c r="P165" s="23"/>
      <c r="Q165" s="23"/>
      <c r="R165" s="23"/>
      <c r="S165" s="23"/>
      <c r="T165" s="23"/>
      <c r="U165" s="25"/>
      <c r="V165" s="649"/>
      <c r="W165" s="23"/>
      <c r="X165" s="23"/>
      <c r="Y165" s="23"/>
      <c r="Z165" s="18"/>
      <c r="AA165" s="43"/>
      <c r="AB165" s="141"/>
      <c r="AC165" s="28"/>
      <c r="AD165" s="798"/>
      <c r="AE165" s="798"/>
      <c r="AF165" s="798"/>
      <c r="AG165" s="798"/>
      <c r="AH165" s="798"/>
      <c r="AI165" s="798"/>
      <c r="AJ165" s="231"/>
      <c r="AK165" s="18"/>
      <c r="AL165" s="18"/>
      <c r="AM165" s="18"/>
      <c r="AN165" s="18"/>
      <c r="AO165" s="18"/>
      <c r="AP165" s="18"/>
      <c r="AQ165" s="18"/>
      <c r="AR165" s="227"/>
      <c r="AS165" s="227"/>
      <c r="AT165" s="227"/>
      <c r="AU165" s="232">
        <f t="shared" si="16"/>
        <v>0</v>
      </c>
      <c r="AV165" s="227"/>
      <c r="AW165" s="228"/>
    </row>
    <row r="166" spans="1:49" x14ac:dyDescent="0.3">
      <c r="A166" s="18"/>
      <c r="B166" s="18"/>
      <c r="C166" s="21"/>
      <c r="D166" s="648" t="s">
        <v>1291</v>
      </c>
      <c r="E166" s="43">
        <v>15</v>
      </c>
      <c r="F166" s="43">
        <v>22</v>
      </c>
      <c r="G166" s="80"/>
      <c r="H166" s="81"/>
      <c r="I166" s="55" t="s">
        <v>1893</v>
      </c>
      <c r="J166" s="23">
        <v>20</v>
      </c>
      <c r="K166" s="43"/>
      <c r="L166" s="565"/>
      <c r="M166" s="23"/>
      <c r="N166" s="23"/>
      <c r="O166" s="23"/>
      <c r="P166" s="23"/>
      <c r="Q166" s="23"/>
      <c r="R166" s="23"/>
      <c r="S166" s="23"/>
      <c r="T166" s="23"/>
      <c r="U166" s="25"/>
      <c r="V166" s="649"/>
      <c r="W166" s="23"/>
      <c r="X166" s="23"/>
      <c r="Y166" s="23"/>
      <c r="Z166" s="18"/>
      <c r="AA166" s="43"/>
      <c r="AB166" s="141"/>
      <c r="AC166" s="28"/>
      <c r="AD166" s="798"/>
      <c r="AE166" s="798"/>
      <c r="AF166" s="798"/>
      <c r="AG166" s="798"/>
      <c r="AH166" s="798"/>
      <c r="AI166" s="798"/>
      <c r="AJ166" s="231"/>
      <c r="AK166" s="18"/>
      <c r="AL166" s="18"/>
      <c r="AM166" s="18"/>
      <c r="AN166" s="18"/>
      <c r="AO166" s="18"/>
      <c r="AP166" s="18"/>
      <c r="AQ166" s="18"/>
      <c r="AR166" s="227"/>
      <c r="AS166" s="227"/>
      <c r="AT166" s="227"/>
      <c r="AU166" s="232">
        <f t="shared" si="16"/>
        <v>0</v>
      </c>
      <c r="AV166" s="227"/>
      <c r="AW166" s="228"/>
    </row>
    <row r="167" spans="1:49" x14ac:dyDescent="0.3">
      <c r="A167" s="18"/>
      <c r="B167" s="18"/>
      <c r="C167" s="21"/>
      <c r="D167" s="648" t="s">
        <v>1291</v>
      </c>
      <c r="E167" s="43">
        <v>15</v>
      </c>
      <c r="F167" s="43">
        <v>23</v>
      </c>
      <c r="G167" s="80"/>
      <c r="H167" s="81"/>
      <c r="I167" s="55" t="s">
        <v>1775</v>
      </c>
      <c r="J167" s="23">
        <v>20</v>
      </c>
      <c r="K167" s="43"/>
      <c r="L167" s="565"/>
      <c r="M167" s="23"/>
      <c r="N167" s="23"/>
      <c r="O167" s="23"/>
      <c r="P167" s="23"/>
      <c r="Q167" s="23"/>
      <c r="R167" s="23"/>
      <c r="S167" s="23"/>
      <c r="T167" s="23"/>
      <c r="U167" s="25"/>
      <c r="V167" s="649"/>
      <c r="W167" s="23"/>
      <c r="X167" s="23"/>
      <c r="Y167" s="23"/>
      <c r="Z167" s="18"/>
      <c r="AA167" s="43"/>
      <c r="AB167" s="141"/>
      <c r="AC167" s="28"/>
      <c r="AD167" s="798"/>
      <c r="AE167" s="798"/>
      <c r="AF167" s="798"/>
      <c r="AG167" s="798"/>
      <c r="AH167" s="798"/>
      <c r="AI167" s="798"/>
      <c r="AJ167" s="231"/>
      <c r="AK167" s="18"/>
      <c r="AL167" s="18"/>
      <c r="AM167" s="18"/>
      <c r="AN167" s="18"/>
      <c r="AO167" s="18"/>
      <c r="AP167" s="18"/>
      <c r="AQ167" s="18"/>
      <c r="AR167" s="227"/>
      <c r="AS167" s="227"/>
      <c r="AT167" s="227"/>
      <c r="AU167" s="232">
        <f t="shared" si="16"/>
        <v>0</v>
      </c>
      <c r="AV167" s="227"/>
      <c r="AW167" s="228"/>
    </row>
    <row r="168" spans="1:49" x14ac:dyDescent="0.3">
      <c r="A168" s="18"/>
      <c r="B168" s="18">
        <f>+B165+1</f>
        <v>139</v>
      </c>
      <c r="C168" s="21"/>
      <c r="D168" s="791" t="s">
        <v>2121</v>
      </c>
      <c r="E168" s="43">
        <v>15</v>
      </c>
      <c r="F168" s="43">
        <v>24</v>
      </c>
      <c r="G168" s="18"/>
      <c r="H168" s="52"/>
      <c r="I168" s="55" t="s">
        <v>2122</v>
      </c>
      <c r="J168" s="18">
        <v>25</v>
      </c>
      <c r="K168" s="18"/>
      <c r="L168" s="565"/>
      <c r="M168" s="18"/>
      <c r="N168" s="18"/>
      <c r="O168" s="18"/>
      <c r="P168" s="18"/>
      <c r="Q168" s="18"/>
      <c r="R168" s="18"/>
      <c r="S168" s="18"/>
      <c r="T168" s="17"/>
      <c r="U168" s="152"/>
      <c r="V168" s="649"/>
      <c r="W168" s="23"/>
      <c r="X168" s="18"/>
      <c r="Y168" s="18"/>
      <c r="Z168" s="18"/>
      <c r="AA168" s="17"/>
      <c r="AB168" s="35"/>
      <c r="AC168" s="17"/>
      <c r="AD168" s="798"/>
      <c r="AE168" s="798"/>
      <c r="AF168" s="798"/>
      <c r="AG168" s="798"/>
      <c r="AH168" s="798"/>
      <c r="AI168" s="798"/>
      <c r="AJ168" s="231"/>
      <c r="AK168" s="18"/>
      <c r="AL168" s="18"/>
      <c r="AM168" s="18"/>
      <c r="AN168" s="18"/>
      <c r="AO168" s="18"/>
      <c r="AP168" s="18"/>
      <c r="AQ168" s="18"/>
      <c r="AR168" s="18"/>
      <c r="AS168" s="18"/>
      <c r="AT168" s="18"/>
      <c r="AU168" s="232">
        <f t="shared" si="16"/>
        <v>0</v>
      </c>
      <c r="AV168" s="18"/>
      <c r="AW168" s="17"/>
    </row>
    <row r="169" spans="1:49" x14ac:dyDescent="0.3">
      <c r="A169" s="20"/>
      <c r="B169" s="18"/>
      <c r="C169" s="792"/>
      <c r="D169" s="791" t="s">
        <v>2121</v>
      </c>
      <c r="E169" s="28">
        <v>15</v>
      </c>
      <c r="F169" s="28">
        <v>25</v>
      </c>
      <c r="G169" s="20"/>
      <c r="H169" s="718"/>
      <c r="I169" s="700" t="s">
        <v>2139</v>
      </c>
      <c r="J169" s="20">
        <v>25</v>
      </c>
      <c r="K169" s="20"/>
      <c r="L169" s="762"/>
      <c r="M169" s="20"/>
      <c r="N169" s="20"/>
      <c r="O169" s="20"/>
      <c r="P169" s="20"/>
      <c r="Q169" s="20"/>
      <c r="R169" s="20"/>
      <c r="S169" s="20"/>
      <c r="T169" s="152"/>
      <c r="U169" s="152"/>
      <c r="V169" s="649"/>
      <c r="W169" s="25"/>
      <c r="X169" s="20"/>
      <c r="Y169" s="20"/>
      <c r="Z169" s="20"/>
      <c r="AA169" s="152"/>
      <c r="AB169" s="793"/>
      <c r="AC169" s="152"/>
      <c r="AD169" s="799"/>
      <c r="AE169" s="799"/>
      <c r="AF169" s="799"/>
      <c r="AG169" s="799"/>
      <c r="AH169" s="799"/>
      <c r="AI169" s="799">
        <v>28</v>
      </c>
      <c r="AJ169" s="683"/>
      <c r="AK169" s="20"/>
      <c r="AL169" s="20"/>
      <c r="AM169" s="20"/>
      <c r="AN169" s="20"/>
      <c r="AO169" s="20"/>
      <c r="AP169" s="20"/>
      <c r="AQ169" s="20"/>
      <c r="AR169" s="572"/>
      <c r="AS169" s="572"/>
      <c r="AT169" s="572"/>
      <c r="AU169" s="232">
        <f t="shared" si="16"/>
        <v>28</v>
      </c>
      <c r="AV169" s="572"/>
      <c r="AW169" s="152"/>
    </row>
    <row r="170" spans="1:49" ht="26.4" x14ac:dyDescent="0.3">
      <c r="A170" s="20">
        <v>125</v>
      </c>
      <c r="B170" s="18">
        <f>+B168+1</f>
        <v>140</v>
      </c>
      <c r="C170" s="651">
        <v>16</v>
      </c>
      <c r="D170" s="652" t="s">
        <v>220</v>
      </c>
      <c r="E170" s="153">
        <v>16</v>
      </c>
      <c r="F170" s="153">
        <v>0</v>
      </c>
      <c r="G170" s="670"/>
      <c r="H170" s="671"/>
      <c r="I170" s="672"/>
      <c r="J170" s="97"/>
      <c r="K170" s="153">
        <f>SUM(J171:J185)</f>
        <v>325</v>
      </c>
      <c r="L170" s="153">
        <f>+K170</f>
        <v>325</v>
      </c>
      <c r="M170" s="97"/>
      <c r="N170" s="649"/>
      <c r="O170" s="649"/>
      <c r="P170" s="649"/>
      <c r="Q170" s="637"/>
      <c r="R170" s="649"/>
      <c r="S170" s="649"/>
      <c r="T170" s="649"/>
      <c r="U170" s="649"/>
      <c r="V170" s="649">
        <f>SUM(N170:T170)</f>
        <v>0</v>
      </c>
      <c r="W170" s="97"/>
      <c r="X170" s="97"/>
      <c r="Y170" s="97"/>
      <c r="Z170" s="637">
        <f t="shared" si="14"/>
        <v>0</v>
      </c>
      <c r="AA170" s="28">
        <f>SUM(Z171:Z185)</f>
        <v>0</v>
      </c>
      <c r="AB170" s="135">
        <v>0</v>
      </c>
      <c r="AC170" s="28">
        <f t="shared" si="15"/>
        <v>325</v>
      </c>
      <c r="AD170" s="799"/>
      <c r="AE170" s="799"/>
      <c r="AF170" s="799"/>
      <c r="AG170" s="799"/>
      <c r="AH170" s="799"/>
      <c r="AI170" s="799"/>
      <c r="AJ170" s="683"/>
      <c r="AK170" s="20"/>
      <c r="AL170" s="20"/>
      <c r="AM170" s="20"/>
      <c r="AN170" s="20"/>
      <c r="AO170" s="20"/>
      <c r="AP170" s="20"/>
      <c r="AQ170" s="20"/>
      <c r="AR170" s="572"/>
      <c r="AS170" s="572"/>
      <c r="AT170" s="572"/>
      <c r="AU170" s="576"/>
      <c r="AV170" s="572">
        <f>SUM(AU171:AU185)</f>
        <v>245</v>
      </c>
      <c r="AW170" s="573">
        <f>+AV170+AB170</f>
        <v>245</v>
      </c>
    </row>
    <row r="171" spans="1:49" ht="27" x14ac:dyDescent="0.3">
      <c r="A171" s="18">
        <v>136</v>
      </c>
      <c r="B171" s="18">
        <f t="shared" si="17"/>
        <v>141</v>
      </c>
      <c r="C171" s="21"/>
      <c r="D171" s="169"/>
      <c r="E171" s="43">
        <v>16</v>
      </c>
      <c r="F171" s="43">
        <v>1</v>
      </c>
      <c r="G171" s="80">
        <v>1016</v>
      </c>
      <c r="H171" s="92" t="s">
        <v>137</v>
      </c>
      <c r="I171" s="55" t="s">
        <v>221</v>
      </c>
      <c r="J171" s="23">
        <v>150</v>
      </c>
      <c r="K171" s="43"/>
      <c r="L171" s="565"/>
      <c r="M171" s="23"/>
      <c r="N171" s="23"/>
      <c r="O171" s="23"/>
      <c r="P171" s="23"/>
      <c r="Q171" s="23"/>
      <c r="R171" s="23"/>
      <c r="S171" s="23"/>
      <c r="T171" s="23"/>
      <c r="U171" s="25"/>
      <c r="V171" s="649">
        <f t="shared" si="13"/>
        <v>0</v>
      </c>
      <c r="W171" s="23" t="s">
        <v>39</v>
      </c>
      <c r="X171" s="23"/>
      <c r="Y171" s="23"/>
      <c r="Z171" s="18">
        <f t="shared" si="14"/>
        <v>0</v>
      </c>
      <c r="AA171" s="43"/>
      <c r="AB171" s="141"/>
      <c r="AC171" s="28">
        <f t="shared" si="15"/>
        <v>0</v>
      </c>
      <c r="AD171" s="798"/>
      <c r="AE171" s="798">
        <v>36</v>
      </c>
      <c r="AF171" s="798"/>
      <c r="AG171" s="798"/>
      <c r="AH171" s="798">
        <v>89</v>
      </c>
      <c r="AI171" s="798">
        <v>1</v>
      </c>
      <c r="AJ171" s="231">
        <v>58</v>
      </c>
      <c r="AK171" s="18"/>
      <c r="AL171" s="18"/>
      <c r="AM171" s="18"/>
      <c r="AN171" s="18"/>
      <c r="AO171" s="18"/>
      <c r="AP171" s="18"/>
      <c r="AQ171" s="18"/>
      <c r="AR171" s="227"/>
      <c r="AS171" s="227"/>
      <c r="AT171" s="227"/>
      <c r="AU171" s="232">
        <f t="shared" ref="AU171:AU185" si="18">SUM(AD171:AT171)</f>
        <v>184</v>
      </c>
      <c r="AV171" s="227"/>
      <c r="AW171" s="228"/>
    </row>
    <row r="172" spans="1:49" x14ac:dyDescent="0.3">
      <c r="A172" s="18">
        <v>137</v>
      </c>
      <c r="B172" s="18">
        <f t="shared" si="17"/>
        <v>142</v>
      </c>
      <c r="C172" s="21"/>
      <c r="D172" s="169"/>
      <c r="E172" s="43">
        <v>16</v>
      </c>
      <c r="F172" s="43">
        <v>2</v>
      </c>
      <c r="G172" s="80">
        <v>1016</v>
      </c>
      <c r="H172" s="92" t="s">
        <v>138</v>
      </c>
      <c r="I172" s="55" t="s">
        <v>217</v>
      </c>
      <c r="J172" s="23"/>
      <c r="K172" s="43"/>
      <c r="L172" s="565"/>
      <c r="M172" s="23"/>
      <c r="N172" s="23"/>
      <c r="O172" s="23"/>
      <c r="P172" s="23"/>
      <c r="Q172" s="23"/>
      <c r="R172" s="23"/>
      <c r="S172" s="23"/>
      <c r="T172" s="23"/>
      <c r="U172" s="25"/>
      <c r="V172" s="649">
        <f t="shared" si="13"/>
        <v>0</v>
      </c>
      <c r="W172" s="23" t="s">
        <v>39</v>
      </c>
      <c r="X172" s="23"/>
      <c r="Y172" s="23"/>
      <c r="Z172" s="18">
        <f t="shared" si="14"/>
        <v>0</v>
      </c>
      <c r="AA172" s="43"/>
      <c r="AB172" s="141"/>
      <c r="AC172" s="28">
        <f t="shared" si="15"/>
        <v>0</v>
      </c>
      <c r="AD172" s="798"/>
      <c r="AE172" s="798"/>
      <c r="AF172" s="798"/>
      <c r="AG172" s="798"/>
      <c r="AH172" s="798"/>
      <c r="AI172" s="798"/>
      <c r="AJ172" s="231"/>
      <c r="AK172" s="18"/>
      <c r="AL172" s="18"/>
      <c r="AM172" s="18"/>
      <c r="AN172" s="18"/>
      <c r="AO172" s="18"/>
      <c r="AP172" s="18"/>
      <c r="AQ172" s="18"/>
      <c r="AR172" s="227"/>
      <c r="AS172" s="227"/>
      <c r="AT172" s="227"/>
      <c r="AU172" s="232">
        <f t="shared" si="18"/>
        <v>0</v>
      </c>
      <c r="AV172" s="227"/>
      <c r="AW172" s="228"/>
    </row>
    <row r="173" spans="1:49" x14ac:dyDescent="0.3">
      <c r="A173" s="18">
        <v>138</v>
      </c>
      <c r="B173" s="18">
        <f t="shared" si="17"/>
        <v>143</v>
      </c>
      <c r="C173" s="21"/>
      <c r="D173" s="169"/>
      <c r="E173" s="43">
        <v>16</v>
      </c>
      <c r="F173" s="43">
        <v>3</v>
      </c>
      <c r="G173" s="80">
        <v>1016</v>
      </c>
      <c r="H173" s="92" t="s">
        <v>139</v>
      </c>
      <c r="I173" s="55" t="s">
        <v>218</v>
      </c>
      <c r="J173" s="23"/>
      <c r="K173" s="43"/>
      <c r="L173" s="565"/>
      <c r="M173" s="23"/>
      <c r="N173" s="23"/>
      <c r="O173" s="23"/>
      <c r="P173" s="23"/>
      <c r="Q173" s="23"/>
      <c r="R173" s="23"/>
      <c r="S173" s="23"/>
      <c r="T173" s="23"/>
      <c r="U173" s="25"/>
      <c r="V173" s="649">
        <f t="shared" si="13"/>
        <v>0</v>
      </c>
      <c r="W173" s="23" t="s">
        <v>39</v>
      </c>
      <c r="X173" s="23"/>
      <c r="Y173" s="23"/>
      <c r="Z173" s="18">
        <f t="shared" si="14"/>
        <v>0</v>
      </c>
      <c r="AA173" s="43"/>
      <c r="AB173" s="141"/>
      <c r="AC173" s="28">
        <f t="shared" si="15"/>
        <v>0</v>
      </c>
      <c r="AD173" s="798"/>
      <c r="AE173" s="798"/>
      <c r="AF173" s="798"/>
      <c r="AG173" s="798"/>
      <c r="AH173" s="798"/>
      <c r="AI173" s="798"/>
      <c r="AJ173" s="231"/>
      <c r="AK173" s="18"/>
      <c r="AL173" s="18"/>
      <c r="AM173" s="18"/>
      <c r="AN173" s="18"/>
      <c r="AO173" s="18"/>
      <c r="AP173" s="18"/>
      <c r="AQ173" s="18"/>
      <c r="AR173" s="227"/>
      <c r="AS173" s="227"/>
      <c r="AT173" s="227"/>
      <c r="AU173" s="232">
        <f t="shared" si="18"/>
        <v>0</v>
      </c>
      <c r="AV173" s="227"/>
      <c r="AW173" s="228"/>
    </row>
    <row r="174" spans="1:49" x14ac:dyDescent="0.3">
      <c r="A174" s="18">
        <v>139</v>
      </c>
      <c r="B174" s="18">
        <f t="shared" si="17"/>
        <v>144</v>
      </c>
      <c r="C174" s="21"/>
      <c r="D174" s="169"/>
      <c r="E174" s="43">
        <v>16</v>
      </c>
      <c r="F174" s="43">
        <v>4</v>
      </c>
      <c r="G174" s="80">
        <v>1016</v>
      </c>
      <c r="H174" s="92" t="s">
        <v>140</v>
      </c>
      <c r="I174" s="55" t="s">
        <v>219</v>
      </c>
      <c r="J174" s="23"/>
      <c r="K174" s="43"/>
      <c r="L174" s="565"/>
      <c r="M174" s="23"/>
      <c r="N174" s="23"/>
      <c r="O174" s="23"/>
      <c r="P174" s="23"/>
      <c r="Q174" s="23"/>
      <c r="R174" s="23"/>
      <c r="S174" s="23"/>
      <c r="T174" s="23"/>
      <c r="U174" s="25"/>
      <c r="V174" s="649">
        <f t="shared" si="13"/>
        <v>0</v>
      </c>
      <c r="W174" s="23" t="s">
        <v>39</v>
      </c>
      <c r="X174" s="23"/>
      <c r="Y174" s="23"/>
      <c r="Z174" s="18">
        <f t="shared" si="14"/>
        <v>0</v>
      </c>
      <c r="AA174" s="43"/>
      <c r="AB174" s="141"/>
      <c r="AC174" s="28">
        <f t="shared" si="15"/>
        <v>0</v>
      </c>
      <c r="AD174" s="798"/>
      <c r="AE174" s="798"/>
      <c r="AF174" s="798"/>
      <c r="AG174" s="798"/>
      <c r="AH174" s="798"/>
      <c r="AI174" s="798"/>
      <c r="AJ174" s="231"/>
      <c r="AK174" s="18"/>
      <c r="AL174" s="18"/>
      <c r="AM174" s="18"/>
      <c r="AN174" s="18"/>
      <c r="AO174" s="18"/>
      <c r="AP174" s="18"/>
      <c r="AQ174" s="18"/>
      <c r="AR174" s="227"/>
      <c r="AS174" s="227"/>
      <c r="AT174" s="227"/>
      <c r="AU174" s="232">
        <f t="shared" si="18"/>
        <v>0</v>
      </c>
      <c r="AV174" s="227"/>
      <c r="AW174" s="228"/>
    </row>
    <row r="175" spans="1:49" x14ac:dyDescent="0.3">
      <c r="A175" s="18">
        <v>142</v>
      </c>
      <c r="B175" s="18">
        <f t="shared" si="17"/>
        <v>145</v>
      </c>
      <c r="C175" s="21"/>
      <c r="D175" s="169"/>
      <c r="E175" s="43">
        <v>16</v>
      </c>
      <c r="F175" s="43">
        <v>5</v>
      </c>
      <c r="G175" s="80">
        <v>1016</v>
      </c>
      <c r="H175" s="92">
        <v>-107</v>
      </c>
      <c r="I175" s="55" t="s">
        <v>224</v>
      </c>
      <c r="J175" s="23">
        <v>25</v>
      </c>
      <c r="K175" s="43"/>
      <c r="L175" s="565"/>
      <c r="M175" s="23"/>
      <c r="N175" s="23"/>
      <c r="O175" s="23"/>
      <c r="P175" s="23"/>
      <c r="Q175" s="23"/>
      <c r="R175" s="23"/>
      <c r="S175" s="23"/>
      <c r="T175" s="23"/>
      <c r="U175" s="25"/>
      <c r="V175" s="649">
        <f t="shared" si="13"/>
        <v>0</v>
      </c>
      <c r="W175" s="23" t="s">
        <v>39</v>
      </c>
      <c r="X175" s="23"/>
      <c r="Y175" s="23"/>
      <c r="Z175" s="18">
        <f t="shared" si="14"/>
        <v>0</v>
      </c>
      <c r="AA175" s="43"/>
      <c r="AB175" s="141"/>
      <c r="AC175" s="28">
        <f t="shared" si="15"/>
        <v>0</v>
      </c>
      <c r="AD175" s="798"/>
      <c r="AE175" s="798"/>
      <c r="AF175" s="798">
        <v>27</v>
      </c>
      <c r="AG175" s="798"/>
      <c r="AH175" s="798"/>
      <c r="AI175" s="798"/>
      <c r="AJ175" s="231"/>
      <c r="AK175" s="18"/>
      <c r="AL175" s="18"/>
      <c r="AM175" s="18"/>
      <c r="AN175" s="18"/>
      <c r="AO175" s="18"/>
      <c r="AP175" s="18"/>
      <c r="AQ175" s="18"/>
      <c r="AR175" s="227"/>
      <c r="AS175" s="227"/>
      <c r="AT175" s="227"/>
      <c r="AU175" s="232">
        <f t="shared" si="18"/>
        <v>27</v>
      </c>
      <c r="AV175" s="227"/>
      <c r="AW175" s="228"/>
    </row>
    <row r="176" spans="1:49" x14ac:dyDescent="0.3">
      <c r="A176" s="18">
        <v>143</v>
      </c>
      <c r="B176" s="18">
        <f t="shared" si="17"/>
        <v>146</v>
      </c>
      <c r="C176" s="21"/>
      <c r="D176" s="169"/>
      <c r="E176" s="43">
        <v>16</v>
      </c>
      <c r="F176" s="43">
        <v>6</v>
      </c>
      <c r="G176" s="80">
        <v>1016</v>
      </c>
      <c r="H176" s="92">
        <v>-108</v>
      </c>
      <c r="I176" s="55" t="s">
        <v>142</v>
      </c>
      <c r="J176" s="23"/>
      <c r="K176" s="43"/>
      <c r="L176" s="565"/>
      <c r="M176" s="23"/>
      <c r="N176" s="23"/>
      <c r="O176" s="23"/>
      <c r="P176" s="23"/>
      <c r="Q176" s="23"/>
      <c r="R176" s="23"/>
      <c r="S176" s="23"/>
      <c r="T176" s="23"/>
      <c r="U176" s="25"/>
      <c r="V176" s="649">
        <f t="shared" si="13"/>
        <v>0</v>
      </c>
      <c r="W176" s="23" t="s">
        <v>39</v>
      </c>
      <c r="X176" s="23"/>
      <c r="Y176" s="23"/>
      <c r="Z176" s="18">
        <f t="shared" si="14"/>
        <v>0</v>
      </c>
      <c r="AA176" s="43"/>
      <c r="AB176" s="141"/>
      <c r="AC176" s="28">
        <f t="shared" si="15"/>
        <v>0</v>
      </c>
      <c r="AD176" s="798"/>
      <c r="AE176" s="798"/>
      <c r="AF176" s="798"/>
      <c r="AG176" s="798"/>
      <c r="AH176" s="798"/>
      <c r="AI176" s="798"/>
      <c r="AJ176" s="231"/>
      <c r="AK176" s="18"/>
      <c r="AL176" s="18"/>
      <c r="AM176" s="18"/>
      <c r="AN176" s="18"/>
      <c r="AO176" s="18"/>
      <c r="AP176" s="18"/>
      <c r="AQ176" s="18"/>
      <c r="AR176" s="227"/>
      <c r="AS176" s="227"/>
      <c r="AT176" s="227"/>
      <c r="AU176" s="232">
        <f t="shared" si="18"/>
        <v>0</v>
      </c>
      <c r="AV176" s="227"/>
      <c r="AW176" s="228"/>
    </row>
    <row r="177" spans="1:49" x14ac:dyDescent="0.3">
      <c r="A177" s="18">
        <v>144</v>
      </c>
      <c r="B177" s="18">
        <f t="shared" si="17"/>
        <v>147</v>
      </c>
      <c r="C177" s="21"/>
      <c r="D177" s="169"/>
      <c r="E177" s="43">
        <v>16</v>
      </c>
      <c r="F177" s="43">
        <v>7</v>
      </c>
      <c r="G177" s="80">
        <v>1016</v>
      </c>
      <c r="H177" s="92">
        <v>-109</v>
      </c>
      <c r="I177" s="55" t="s">
        <v>223</v>
      </c>
      <c r="J177" s="23">
        <v>25</v>
      </c>
      <c r="K177" s="43"/>
      <c r="L177" s="565"/>
      <c r="M177" s="23"/>
      <c r="N177" s="23"/>
      <c r="O177" s="23"/>
      <c r="P177" s="23"/>
      <c r="Q177" s="23"/>
      <c r="R177" s="23"/>
      <c r="S177" s="23"/>
      <c r="T177" s="23"/>
      <c r="U177" s="25"/>
      <c r="V177" s="649">
        <f t="shared" ref="V177:V232" si="19">SUM(N177:T177)</f>
        <v>0</v>
      </c>
      <c r="W177" s="23" t="s">
        <v>39</v>
      </c>
      <c r="X177" s="23"/>
      <c r="Y177" s="23"/>
      <c r="Z177" s="18">
        <f t="shared" ref="Z177:Z232" si="20">+V177</f>
        <v>0</v>
      </c>
      <c r="AA177" s="43"/>
      <c r="AB177" s="141"/>
      <c r="AC177" s="28">
        <f t="shared" ref="AC177:AC232" si="21">+K177</f>
        <v>0</v>
      </c>
      <c r="AD177" s="798"/>
      <c r="AE177" s="798"/>
      <c r="AF177" s="798"/>
      <c r="AG177" s="798"/>
      <c r="AH177" s="798"/>
      <c r="AI177" s="798"/>
      <c r="AJ177" s="231"/>
      <c r="AK177" s="18"/>
      <c r="AL177" s="18"/>
      <c r="AM177" s="18"/>
      <c r="AN177" s="18"/>
      <c r="AO177" s="18"/>
      <c r="AP177" s="18"/>
      <c r="AQ177" s="18"/>
      <c r="AR177" s="227"/>
      <c r="AS177" s="227"/>
      <c r="AT177" s="227"/>
      <c r="AU177" s="232">
        <f t="shared" si="18"/>
        <v>0</v>
      </c>
      <c r="AV177" s="227"/>
      <c r="AW177" s="228"/>
    </row>
    <row r="178" spans="1:49" x14ac:dyDescent="0.3">
      <c r="A178" s="18">
        <v>145</v>
      </c>
      <c r="B178" s="18">
        <f t="shared" si="17"/>
        <v>148</v>
      </c>
      <c r="C178" s="21"/>
      <c r="D178" s="169"/>
      <c r="E178" s="43">
        <v>16</v>
      </c>
      <c r="F178" s="43">
        <v>8</v>
      </c>
      <c r="G178" s="80">
        <v>1016</v>
      </c>
      <c r="H178" s="92">
        <v>-110</v>
      </c>
      <c r="I178" s="55" t="s">
        <v>291</v>
      </c>
      <c r="J178" s="23"/>
      <c r="K178" s="43"/>
      <c r="L178" s="565"/>
      <c r="M178" s="23"/>
      <c r="N178" s="23"/>
      <c r="O178" s="23"/>
      <c r="P178" s="23"/>
      <c r="Q178" s="23"/>
      <c r="R178" s="23"/>
      <c r="S178" s="23"/>
      <c r="T178" s="23"/>
      <c r="U178" s="25"/>
      <c r="V178" s="649">
        <f t="shared" si="19"/>
        <v>0</v>
      </c>
      <c r="W178" s="23" t="s">
        <v>39</v>
      </c>
      <c r="X178" s="23"/>
      <c r="Y178" s="23"/>
      <c r="Z178" s="18">
        <f t="shared" si="20"/>
        <v>0</v>
      </c>
      <c r="AA178" s="43"/>
      <c r="AB178" s="141"/>
      <c r="AC178" s="28">
        <f t="shared" si="21"/>
        <v>0</v>
      </c>
      <c r="AD178" s="798"/>
      <c r="AE178" s="798"/>
      <c r="AF178" s="798"/>
      <c r="AG178" s="798"/>
      <c r="AH178" s="798"/>
      <c r="AI178" s="798"/>
      <c r="AJ178" s="231"/>
      <c r="AK178" s="18"/>
      <c r="AL178" s="18"/>
      <c r="AM178" s="18"/>
      <c r="AN178" s="18"/>
      <c r="AO178" s="18"/>
      <c r="AP178" s="18"/>
      <c r="AQ178" s="18"/>
      <c r="AR178" s="227"/>
      <c r="AS178" s="227"/>
      <c r="AT178" s="227"/>
      <c r="AU178" s="232">
        <f t="shared" si="18"/>
        <v>0</v>
      </c>
      <c r="AV178" s="227"/>
      <c r="AW178" s="228"/>
    </row>
    <row r="179" spans="1:49" x14ac:dyDescent="0.3">
      <c r="A179" s="18">
        <v>146</v>
      </c>
      <c r="B179" s="18">
        <f t="shared" si="17"/>
        <v>149</v>
      </c>
      <c r="C179" s="21"/>
      <c r="D179" s="169"/>
      <c r="E179" s="43">
        <v>16</v>
      </c>
      <c r="F179" s="43">
        <v>9</v>
      </c>
      <c r="G179" s="80">
        <v>1016</v>
      </c>
      <c r="H179" s="92">
        <v>-111</v>
      </c>
      <c r="I179" s="55" t="s">
        <v>222</v>
      </c>
      <c r="J179" s="23">
        <v>25</v>
      </c>
      <c r="K179" s="43"/>
      <c r="L179" s="565"/>
      <c r="M179" s="23"/>
      <c r="N179" s="23"/>
      <c r="O179" s="23"/>
      <c r="P179" s="23"/>
      <c r="Q179" s="23"/>
      <c r="R179" s="23"/>
      <c r="S179" s="23"/>
      <c r="T179" s="23"/>
      <c r="U179" s="25"/>
      <c r="V179" s="649">
        <f t="shared" si="19"/>
        <v>0</v>
      </c>
      <c r="W179" s="23" t="s">
        <v>39</v>
      </c>
      <c r="X179" s="23"/>
      <c r="Y179" s="23"/>
      <c r="Z179" s="18">
        <f t="shared" si="20"/>
        <v>0</v>
      </c>
      <c r="AA179" s="43"/>
      <c r="AB179" s="141"/>
      <c r="AC179" s="28">
        <f t="shared" si="21"/>
        <v>0</v>
      </c>
      <c r="AD179" s="798"/>
      <c r="AE179" s="798"/>
      <c r="AF179" s="798">
        <v>34</v>
      </c>
      <c r="AG179" s="798"/>
      <c r="AH179" s="798"/>
      <c r="AI179" s="798"/>
      <c r="AJ179" s="231"/>
      <c r="AK179" s="18"/>
      <c r="AL179" s="18"/>
      <c r="AM179" s="18"/>
      <c r="AN179" s="18"/>
      <c r="AO179" s="18"/>
      <c r="AP179" s="18"/>
      <c r="AQ179" s="18"/>
      <c r="AR179" s="227"/>
      <c r="AS179" s="227"/>
      <c r="AT179" s="227"/>
      <c r="AU179" s="232">
        <f t="shared" si="18"/>
        <v>34</v>
      </c>
      <c r="AV179" s="227"/>
      <c r="AW179" s="228"/>
    </row>
    <row r="180" spans="1:49" x14ac:dyDescent="0.3">
      <c r="A180" s="18">
        <v>67</v>
      </c>
      <c r="B180" s="18">
        <f t="shared" si="17"/>
        <v>150</v>
      </c>
      <c r="C180" s="21"/>
      <c r="D180" s="169"/>
      <c r="E180" s="43">
        <v>16</v>
      </c>
      <c r="F180" s="43">
        <v>10</v>
      </c>
      <c r="G180" s="80">
        <v>1007</v>
      </c>
      <c r="H180" s="81">
        <v>-106</v>
      </c>
      <c r="I180" s="55" t="s">
        <v>225</v>
      </c>
      <c r="J180" s="23"/>
      <c r="K180" s="43"/>
      <c r="L180" s="565"/>
      <c r="M180" s="23"/>
      <c r="N180" s="23"/>
      <c r="O180" s="23"/>
      <c r="P180" s="23"/>
      <c r="Q180" s="23"/>
      <c r="R180" s="23"/>
      <c r="S180" s="23"/>
      <c r="T180" s="23"/>
      <c r="U180" s="25"/>
      <c r="V180" s="649">
        <f t="shared" si="19"/>
        <v>0</v>
      </c>
      <c r="W180" s="23" t="s">
        <v>39</v>
      </c>
      <c r="X180" s="23"/>
      <c r="Y180" s="23"/>
      <c r="Z180" s="18">
        <f t="shared" si="20"/>
        <v>0</v>
      </c>
      <c r="AA180" s="43"/>
      <c r="AB180" s="141"/>
      <c r="AC180" s="28">
        <f t="shared" si="21"/>
        <v>0</v>
      </c>
      <c r="AD180" s="798"/>
      <c r="AE180" s="798"/>
      <c r="AF180" s="798"/>
      <c r="AG180" s="798"/>
      <c r="AH180" s="798"/>
      <c r="AI180" s="798"/>
      <c r="AJ180" s="231"/>
      <c r="AK180" s="18"/>
      <c r="AL180" s="18"/>
      <c r="AM180" s="18"/>
      <c r="AN180" s="18"/>
      <c r="AO180" s="18"/>
      <c r="AP180" s="18"/>
      <c r="AQ180" s="18"/>
      <c r="AR180" s="227"/>
      <c r="AS180" s="227"/>
      <c r="AT180" s="227"/>
      <c r="AU180" s="232">
        <f t="shared" si="18"/>
        <v>0</v>
      </c>
      <c r="AV180" s="227"/>
      <c r="AW180" s="228"/>
    </row>
    <row r="181" spans="1:49" ht="27" x14ac:dyDescent="0.3">
      <c r="A181" s="18"/>
      <c r="B181" s="18">
        <f t="shared" si="17"/>
        <v>151</v>
      </c>
      <c r="C181" s="21"/>
      <c r="D181" s="169"/>
      <c r="E181" s="43">
        <v>16</v>
      </c>
      <c r="F181" s="43">
        <v>11</v>
      </c>
      <c r="G181" s="80">
        <v>1007</v>
      </c>
      <c r="H181" s="86" t="s">
        <v>183</v>
      </c>
      <c r="I181" s="55" t="s">
        <v>205</v>
      </c>
      <c r="J181" s="23">
        <v>20</v>
      </c>
      <c r="K181" s="43"/>
      <c r="L181" s="565"/>
      <c r="M181" s="23"/>
      <c r="N181" s="23"/>
      <c r="O181" s="23"/>
      <c r="P181" s="23"/>
      <c r="Q181" s="23"/>
      <c r="R181" s="23"/>
      <c r="S181" s="23"/>
      <c r="T181" s="23"/>
      <c r="U181" s="25"/>
      <c r="V181" s="649">
        <f t="shared" si="19"/>
        <v>0</v>
      </c>
      <c r="W181" s="23" t="s">
        <v>39</v>
      </c>
      <c r="X181" s="23"/>
      <c r="Y181" s="23"/>
      <c r="Z181" s="18">
        <f t="shared" si="20"/>
        <v>0</v>
      </c>
      <c r="AA181" s="43"/>
      <c r="AB181" s="141"/>
      <c r="AC181" s="28">
        <f t="shared" si="21"/>
        <v>0</v>
      </c>
      <c r="AD181" s="798"/>
      <c r="AE181" s="798"/>
      <c r="AF181" s="798"/>
      <c r="AG181" s="798"/>
      <c r="AH181" s="798"/>
      <c r="AI181" s="798"/>
      <c r="AJ181" s="231"/>
      <c r="AK181" s="18"/>
      <c r="AL181" s="18"/>
      <c r="AM181" s="18"/>
      <c r="AN181" s="18"/>
      <c r="AO181" s="18"/>
      <c r="AP181" s="18"/>
      <c r="AQ181" s="18"/>
      <c r="AR181" s="227"/>
      <c r="AS181" s="227"/>
      <c r="AT181" s="227"/>
      <c r="AU181" s="232">
        <f t="shared" si="18"/>
        <v>0</v>
      </c>
      <c r="AV181" s="227"/>
      <c r="AW181" s="228"/>
    </row>
    <row r="182" spans="1:49" ht="27" x14ac:dyDescent="0.3">
      <c r="A182" s="18"/>
      <c r="B182" s="18">
        <f t="shared" si="17"/>
        <v>152</v>
      </c>
      <c r="C182" s="21"/>
      <c r="D182" s="169"/>
      <c r="E182" s="43">
        <v>16</v>
      </c>
      <c r="F182" s="43">
        <v>12</v>
      </c>
      <c r="G182" s="80">
        <v>1007</v>
      </c>
      <c r="H182" s="86" t="s">
        <v>179</v>
      </c>
      <c r="I182" s="55" t="s">
        <v>202</v>
      </c>
      <c r="J182" s="23">
        <v>20</v>
      </c>
      <c r="K182" s="43"/>
      <c r="L182" s="565"/>
      <c r="M182" s="23"/>
      <c r="N182" s="23"/>
      <c r="O182" s="23"/>
      <c r="P182" s="23"/>
      <c r="Q182" s="23"/>
      <c r="R182" s="23"/>
      <c r="S182" s="23"/>
      <c r="T182" s="23"/>
      <c r="U182" s="25"/>
      <c r="V182" s="649">
        <f t="shared" si="19"/>
        <v>0</v>
      </c>
      <c r="W182" s="23" t="s">
        <v>39</v>
      </c>
      <c r="X182" s="23"/>
      <c r="Y182" s="23"/>
      <c r="Z182" s="18">
        <f t="shared" si="20"/>
        <v>0</v>
      </c>
      <c r="AA182" s="43"/>
      <c r="AB182" s="141"/>
      <c r="AC182" s="28">
        <f t="shared" si="21"/>
        <v>0</v>
      </c>
      <c r="AD182" s="798"/>
      <c r="AE182" s="798"/>
      <c r="AF182" s="798"/>
      <c r="AG182" s="798"/>
      <c r="AH182" s="798"/>
      <c r="AI182" s="798"/>
      <c r="AJ182" s="231"/>
      <c r="AK182" s="18"/>
      <c r="AL182" s="18"/>
      <c r="AM182" s="18"/>
      <c r="AN182" s="18"/>
      <c r="AO182" s="18"/>
      <c r="AP182" s="18"/>
      <c r="AQ182" s="18"/>
      <c r="AR182" s="227"/>
      <c r="AS182" s="227"/>
      <c r="AT182" s="227"/>
      <c r="AU182" s="232">
        <f t="shared" si="18"/>
        <v>0</v>
      </c>
      <c r="AV182" s="227"/>
      <c r="AW182" s="228"/>
    </row>
    <row r="183" spans="1:49" ht="27" x14ac:dyDescent="0.3">
      <c r="A183" s="18"/>
      <c r="B183" s="18">
        <f t="shared" si="17"/>
        <v>153</v>
      </c>
      <c r="C183" s="21"/>
      <c r="D183" s="169"/>
      <c r="E183" s="43">
        <v>16</v>
      </c>
      <c r="F183" s="43">
        <v>13</v>
      </c>
      <c r="G183" s="80">
        <v>1007</v>
      </c>
      <c r="H183" s="86" t="s">
        <v>180</v>
      </c>
      <c r="I183" s="55" t="s">
        <v>203</v>
      </c>
      <c r="J183" s="23">
        <v>20</v>
      </c>
      <c r="K183" s="43"/>
      <c r="L183" s="565"/>
      <c r="M183" s="23"/>
      <c r="N183" s="23"/>
      <c r="O183" s="23"/>
      <c r="P183" s="23"/>
      <c r="Q183" s="23"/>
      <c r="R183" s="23"/>
      <c r="S183" s="23"/>
      <c r="T183" s="23"/>
      <c r="U183" s="25"/>
      <c r="V183" s="649">
        <f t="shared" si="19"/>
        <v>0</v>
      </c>
      <c r="W183" s="23" t="s">
        <v>39</v>
      </c>
      <c r="X183" s="23"/>
      <c r="Y183" s="23"/>
      <c r="Z183" s="18">
        <f t="shared" si="20"/>
        <v>0</v>
      </c>
      <c r="AA183" s="43"/>
      <c r="AB183" s="141"/>
      <c r="AC183" s="28">
        <f t="shared" si="21"/>
        <v>0</v>
      </c>
      <c r="AD183" s="798"/>
      <c r="AE183" s="798"/>
      <c r="AF183" s="798"/>
      <c r="AG183" s="798"/>
      <c r="AH183" s="798"/>
      <c r="AI183" s="798"/>
      <c r="AJ183" s="231"/>
      <c r="AK183" s="18"/>
      <c r="AL183" s="18"/>
      <c r="AM183" s="18"/>
      <c r="AN183" s="18"/>
      <c r="AO183" s="18"/>
      <c r="AP183" s="18"/>
      <c r="AQ183" s="18"/>
      <c r="AR183" s="227"/>
      <c r="AS183" s="227"/>
      <c r="AT183" s="227"/>
      <c r="AU183" s="232">
        <f t="shared" si="18"/>
        <v>0</v>
      </c>
      <c r="AV183" s="227"/>
      <c r="AW183" s="228"/>
    </row>
    <row r="184" spans="1:49" ht="40.200000000000003" x14ac:dyDescent="0.3">
      <c r="A184" s="18"/>
      <c r="B184" s="18">
        <f t="shared" si="17"/>
        <v>154</v>
      </c>
      <c r="C184" s="21"/>
      <c r="D184" s="169"/>
      <c r="E184" s="43">
        <v>16</v>
      </c>
      <c r="F184" s="43">
        <v>14</v>
      </c>
      <c r="G184" s="80">
        <v>1007</v>
      </c>
      <c r="H184" s="86" t="s">
        <v>181</v>
      </c>
      <c r="I184" s="55" t="s">
        <v>206</v>
      </c>
      <c r="J184" s="23">
        <v>20</v>
      </c>
      <c r="K184" s="43"/>
      <c r="L184" s="565"/>
      <c r="M184" s="23"/>
      <c r="N184" s="23"/>
      <c r="O184" s="23"/>
      <c r="P184" s="23"/>
      <c r="Q184" s="23"/>
      <c r="R184" s="23"/>
      <c r="S184" s="23"/>
      <c r="T184" s="23"/>
      <c r="U184" s="25"/>
      <c r="V184" s="649">
        <f t="shared" si="19"/>
        <v>0</v>
      </c>
      <c r="W184" s="23" t="s">
        <v>39</v>
      </c>
      <c r="X184" s="23"/>
      <c r="Y184" s="23"/>
      <c r="Z184" s="18">
        <f t="shared" si="20"/>
        <v>0</v>
      </c>
      <c r="AA184" s="43"/>
      <c r="AB184" s="141"/>
      <c r="AC184" s="28">
        <f t="shared" si="21"/>
        <v>0</v>
      </c>
      <c r="AD184" s="798"/>
      <c r="AE184" s="798"/>
      <c r="AF184" s="798"/>
      <c r="AG184" s="798"/>
      <c r="AH184" s="798"/>
      <c r="AI184" s="798"/>
      <c r="AJ184" s="231"/>
      <c r="AK184" s="18"/>
      <c r="AL184" s="18"/>
      <c r="AM184" s="18"/>
      <c r="AN184" s="18"/>
      <c r="AO184" s="18"/>
      <c r="AP184" s="18"/>
      <c r="AQ184" s="18"/>
      <c r="AR184" s="227"/>
      <c r="AS184" s="227"/>
      <c r="AT184" s="227"/>
      <c r="AU184" s="232">
        <f t="shared" si="18"/>
        <v>0</v>
      </c>
      <c r="AV184" s="227"/>
      <c r="AW184" s="228"/>
    </row>
    <row r="185" spans="1:49" ht="27" x14ac:dyDescent="0.3">
      <c r="A185" s="18"/>
      <c r="B185" s="18">
        <f t="shared" si="17"/>
        <v>155</v>
      </c>
      <c r="C185" s="21"/>
      <c r="D185" s="169"/>
      <c r="E185" s="43">
        <v>16</v>
      </c>
      <c r="F185" s="43">
        <v>15</v>
      </c>
      <c r="G185" s="80">
        <v>1007</v>
      </c>
      <c r="H185" s="86" t="s">
        <v>182</v>
      </c>
      <c r="I185" s="55" t="s">
        <v>204</v>
      </c>
      <c r="J185" s="23">
        <v>20</v>
      </c>
      <c r="K185" s="43"/>
      <c r="L185" s="565"/>
      <c r="M185" s="23"/>
      <c r="N185" s="23"/>
      <c r="O185" s="23"/>
      <c r="P185" s="23"/>
      <c r="Q185" s="23"/>
      <c r="R185" s="23"/>
      <c r="S185" s="23"/>
      <c r="T185" s="23"/>
      <c r="U185" s="25"/>
      <c r="V185" s="649">
        <f t="shared" si="19"/>
        <v>0</v>
      </c>
      <c r="W185" s="23" t="s">
        <v>39</v>
      </c>
      <c r="X185" s="23"/>
      <c r="Y185" s="23"/>
      <c r="Z185" s="18">
        <f t="shared" si="20"/>
        <v>0</v>
      </c>
      <c r="AA185" s="43"/>
      <c r="AB185" s="141"/>
      <c r="AC185" s="28">
        <f t="shared" si="21"/>
        <v>0</v>
      </c>
      <c r="AD185" s="798"/>
      <c r="AE185" s="798"/>
      <c r="AF185" s="798"/>
      <c r="AG185" s="798"/>
      <c r="AH185" s="798"/>
      <c r="AI185" s="798"/>
      <c r="AJ185" s="231"/>
      <c r="AK185" s="18"/>
      <c r="AL185" s="18"/>
      <c r="AM185" s="18"/>
      <c r="AN185" s="18"/>
      <c r="AO185" s="18"/>
      <c r="AP185" s="18"/>
      <c r="AQ185" s="18"/>
      <c r="AR185" s="227"/>
      <c r="AS185" s="227"/>
      <c r="AT185" s="227"/>
      <c r="AU185" s="232">
        <f t="shared" si="18"/>
        <v>0</v>
      </c>
      <c r="AV185" s="227"/>
      <c r="AW185" s="228"/>
    </row>
    <row r="186" spans="1:49" x14ac:dyDescent="0.3">
      <c r="A186" s="18">
        <v>152</v>
      </c>
      <c r="B186" s="18">
        <f t="shared" si="17"/>
        <v>156</v>
      </c>
      <c r="C186" s="656">
        <v>17</v>
      </c>
      <c r="D186" s="657" t="s">
        <v>149</v>
      </c>
      <c r="E186" s="658">
        <v>17</v>
      </c>
      <c r="F186" s="658">
        <v>0</v>
      </c>
      <c r="G186" s="659"/>
      <c r="H186" s="664"/>
      <c r="I186" s="661"/>
      <c r="J186" s="655"/>
      <c r="K186" s="658">
        <f>SUM(J187:J195)</f>
        <v>225</v>
      </c>
      <c r="L186" s="658">
        <f>+K186</f>
        <v>225</v>
      </c>
      <c r="M186" s="655"/>
      <c r="N186" s="655"/>
      <c r="O186" s="655"/>
      <c r="P186" s="655"/>
      <c r="Q186" s="23"/>
      <c r="R186" s="655"/>
      <c r="S186" s="655"/>
      <c r="T186" s="655"/>
      <c r="U186" s="97"/>
      <c r="V186" s="649">
        <f t="shared" si="19"/>
        <v>0</v>
      </c>
      <c r="W186" s="655"/>
      <c r="X186" s="655"/>
      <c r="Y186" s="655"/>
      <c r="Z186" s="18">
        <f t="shared" si="20"/>
        <v>0</v>
      </c>
      <c r="AA186" s="43">
        <f>SUM(Z187:Z195)</f>
        <v>0</v>
      </c>
      <c r="AB186" s="16">
        <v>49</v>
      </c>
      <c r="AC186" s="28">
        <f t="shared" si="21"/>
        <v>225</v>
      </c>
      <c r="AD186" s="798"/>
      <c r="AE186" s="798"/>
      <c r="AF186" s="798"/>
      <c r="AG186" s="798"/>
      <c r="AH186" s="798"/>
      <c r="AI186" s="798"/>
      <c r="AJ186" s="231"/>
      <c r="AK186" s="18"/>
      <c r="AL186" s="18"/>
      <c r="AM186" s="18"/>
      <c r="AN186" s="18"/>
      <c r="AO186" s="18"/>
      <c r="AP186" s="18"/>
      <c r="AQ186" s="18"/>
      <c r="AR186" s="227"/>
      <c r="AS186" s="227"/>
      <c r="AT186" s="227"/>
      <c r="AU186" s="232"/>
      <c r="AV186" s="227">
        <f>SUM(AU187:AU196)</f>
        <v>103</v>
      </c>
      <c r="AW186" s="228">
        <f>+AV186+AB186</f>
        <v>152</v>
      </c>
    </row>
    <row r="187" spans="1:49" x14ac:dyDescent="0.3">
      <c r="A187" s="18">
        <v>153</v>
      </c>
      <c r="B187" s="18">
        <f t="shared" si="17"/>
        <v>157</v>
      </c>
      <c r="C187" s="21"/>
      <c r="D187" s="169"/>
      <c r="E187" s="43">
        <v>17</v>
      </c>
      <c r="F187" s="43">
        <v>1</v>
      </c>
      <c r="G187" s="80">
        <v>1017</v>
      </c>
      <c r="H187" s="81">
        <v>-100</v>
      </c>
      <c r="I187" s="55" t="s">
        <v>207</v>
      </c>
      <c r="J187" s="23">
        <v>25</v>
      </c>
      <c r="K187" s="78"/>
      <c r="L187" s="564"/>
      <c r="M187" s="23"/>
      <c r="N187" s="23"/>
      <c r="O187" s="23"/>
      <c r="P187" s="23"/>
      <c r="Q187" s="23"/>
      <c r="R187" s="23"/>
      <c r="S187" s="23"/>
      <c r="T187" s="23"/>
      <c r="U187" s="25"/>
      <c r="V187" s="649">
        <f t="shared" si="19"/>
        <v>0</v>
      </c>
      <c r="W187" s="23" t="s">
        <v>39</v>
      </c>
      <c r="X187" s="52"/>
      <c r="Y187" s="23"/>
      <c r="Z187" s="18">
        <f t="shared" si="20"/>
        <v>0</v>
      </c>
      <c r="AA187" s="78"/>
      <c r="AB187" s="141"/>
      <c r="AC187" s="28">
        <f t="shared" si="21"/>
        <v>0</v>
      </c>
      <c r="AD187" s="798"/>
      <c r="AE187" s="798"/>
      <c r="AF187" s="798"/>
      <c r="AG187" s="798"/>
      <c r="AH187" s="798"/>
      <c r="AI187" s="798"/>
      <c r="AJ187" s="231"/>
      <c r="AK187" s="18"/>
      <c r="AL187" s="18"/>
      <c r="AM187" s="18"/>
      <c r="AN187" s="18"/>
      <c r="AO187" s="18"/>
      <c r="AP187" s="18"/>
      <c r="AQ187" s="18"/>
      <c r="AR187" s="227"/>
      <c r="AS187" s="227"/>
      <c r="AT187" s="227"/>
      <c r="AU187" s="232">
        <f t="shared" ref="AU187:AU196" si="22">SUM(AD187:AT187)</f>
        <v>0</v>
      </c>
      <c r="AV187" s="227"/>
      <c r="AW187" s="228"/>
    </row>
    <row r="188" spans="1:49" ht="27" x14ac:dyDescent="0.3">
      <c r="A188" s="18">
        <v>154</v>
      </c>
      <c r="B188" s="18">
        <f t="shared" si="17"/>
        <v>158</v>
      </c>
      <c r="C188" s="21"/>
      <c r="D188" s="169"/>
      <c r="E188" s="43">
        <v>17</v>
      </c>
      <c r="F188" s="43">
        <v>2</v>
      </c>
      <c r="G188" s="80">
        <v>1017</v>
      </c>
      <c r="H188" s="81">
        <v>-101</v>
      </c>
      <c r="I188" s="55" t="s">
        <v>208</v>
      </c>
      <c r="J188" s="23">
        <v>25</v>
      </c>
      <c r="K188" s="43"/>
      <c r="L188" s="565"/>
      <c r="M188" s="23"/>
      <c r="N188" s="23"/>
      <c r="O188" s="23"/>
      <c r="P188" s="23"/>
      <c r="Q188" s="23"/>
      <c r="R188" s="23"/>
      <c r="S188" s="23"/>
      <c r="T188" s="23"/>
      <c r="U188" s="25"/>
      <c r="V188" s="649">
        <f t="shared" si="19"/>
        <v>0</v>
      </c>
      <c r="W188" s="23" t="s">
        <v>39</v>
      </c>
      <c r="X188" s="23"/>
      <c r="Y188" s="23"/>
      <c r="Z188" s="18">
        <f t="shared" si="20"/>
        <v>0</v>
      </c>
      <c r="AA188" s="43"/>
      <c r="AB188" s="141"/>
      <c r="AC188" s="28">
        <f t="shared" si="21"/>
        <v>0</v>
      </c>
      <c r="AD188" s="798"/>
      <c r="AE188" s="798"/>
      <c r="AF188" s="798"/>
      <c r="AG188" s="798"/>
      <c r="AH188" s="798"/>
      <c r="AI188" s="798"/>
      <c r="AJ188" s="231"/>
      <c r="AK188" s="18"/>
      <c r="AL188" s="18"/>
      <c r="AM188" s="18"/>
      <c r="AN188" s="18"/>
      <c r="AO188" s="18"/>
      <c r="AP188" s="18"/>
      <c r="AQ188" s="18"/>
      <c r="AR188" s="227"/>
      <c r="AS188" s="227"/>
      <c r="AT188" s="227"/>
      <c r="AU188" s="232">
        <f t="shared" si="22"/>
        <v>0</v>
      </c>
      <c r="AV188" s="227"/>
      <c r="AW188" s="228"/>
    </row>
    <row r="189" spans="1:49" x14ac:dyDescent="0.3">
      <c r="A189" s="18">
        <v>155</v>
      </c>
      <c r="B189" s="18">
        <f t="shared" si="17"/>
        <v>159</v>
      </c>
      <c r="C189" s="21"/>
      <c r="D189" s="169"/>
      <c r="E189" s="43">
        <v>17</v>
      </c>
      <c r="F189" s="43">
        <v>3</v>
      </c>
      <c r="G189" s="80">
        <v>1017</v>
      </c>
      <c r="H189" s="81">
        <v>-102</v>
      </c>
      <c r="I189" s="55" t="s">
        <v>209</v>
      </c>
      <c r="J189" s="23">
        <v>25</v>
      </c>
      <c r="K189" s="43"/>
      <c r="L189" s="565"/>
      <c r="M189" s="23"/>
      <c r="N189" s="23"/>
      <c r="O189" s="23"/>
      <c r="P189" s="23"/>
      <c r="Q189" s="23"/>
      <c r="R189" s="23"/>
      <c r="S189" s="23"/>
      <c r="T189" s="23"/>
      <c r="U189" s="25"/>
      <c r="V189" s="649">
        <f t="shared" si="19"/>
        <v>0</v>
      </c>
      <c r="W189" s="23" t="s">
        <v>39</v>
      </c>
      <c r="X189" s="23"/>
      <c r="Y189" s="23"/>
      <c r="Z189" s="18">
        <f t="shared" si="20"/>
        <v>0</v>
      </c>
      <c r="AA189" s="43"/>
      <c r="AB189" s="141"/>
      <c r="AC189" s="28">
        <f t="shared" si="21"/>
        <v>0</v>
      </c>
      <c r="AD189" s="798"/>
      <c r="AE189" s="798"/>
      <c r="AF189" s="798"/>
      <c r="AG189" s="798"/>
      <c r="AH189" s="798"/>
      <c r="AI189" s="798"/>
      <c r="AJ189" s="231"/>
      <c r="AK189" s="18"/>
      <c r="AL189" s="18"/>
      <c r="AM189" s="18"/>
      <c r="AN189" s="18"/>
      <c r="AO189" s="18"/>
      <c r="AP189" s="18"/>
      <c r="AQ189" s="18"/>
      <c r="AR189" s="227"/>
      <c r="AS189" s="227"/>
      <c r="AT189" s="227"/>
      <c r="AU189" s="232">
        <f t="shared" si="22"/>
        <v>0</v>
      </c>
      <c r="AV189" s="227"/>
      <c r="AW189" s="228"/>
    </row>
    <row r="190" spans="1:49" ht="27" x14ac:dyDescent="0.3">
      <c r="A190" s="18">
        <v>156</v>
      </c>
      <c r="B190" s="18">
        <f t="shared" si="17"/>
        <v>160</v>
      </c>
      <c r="C190" s="21"/>
      <c r="D190" s="169"/>
      <c r="E190" s="43">
        <v>17</v>
      </c>
      <c r="F190" s="43">
        <v>4</v>
      </c>
      <c r="G190" s="80">
        <v>1017</v>
      </c>
      <c r="H190" s="81">
        <v>-103</v>
      </c>
      <c r="I190" s="55" t="s">
        <v>210</v>
      </c>
      <c r="J190" s="23">
        <v>25</v>
      </c>
      <c r="K190" s="43"/>
      <c r="L190" s="565"/>
      <c r="M190" s="23"/>
      <c r="N190" s="23"/>
      <c r="O190" s="23"/>
      <c r="P190" s="23"/>
      <c r="Q190" s="23"/>
      <c r="R190" s="23"/>
      <c r="S190" s="23"/>
      <c r="T190" s="23"/>
      <c r="U190" s="25"/>
      <c r="V190" s="649">
        <f t="shared" si="19"/>
        <v>0</v>
      </c>
      <c r="W190" s="23" t="s">
        <v>39</v>
      </c>
      <c r="X190" s="23"/>
      <c r="Y190" s="23"/>
      <c r="Z190" s="18">
        <f t="shared" si="20"/>
        <v>0</v>
      </c>
      <c r="AA190" s="43"/>
      <c r="AB190" s="141"/>
      <c r="AC190" s="28">
        <f t="shared" si="21"/>
        <v>0</v>
      </c>
      <c r="AD190" s="798"/>
      <c r="AE190" s="798"/>
      <c r="AF190" s="798"/>
      <c r="AG190" s="798"/>
      <c r="AH190" s="798"/>
      <c r="AI190" s="798"/>
      <c r="AJ190" s="231"/>
      <c r="AK190" s="18"/>
      <c r="AL190" s="18"/>
      <c r="AM190" s="18"/>
      <c r="AN190" s="18"/>
      <c r="AO190" s="18"/>
      <c r="AP190" s="18"/>
      <c r="AQ190" s="18"/>
      <c r="AR190" s="227"/>
      <c r="AS190" s="227"/>
      <c r="AT190" s="227"/>
      <c r="AU190" s="232">
        <f t="shared" si="22"/>
        <v>0</v>
      </c>
      <c r="AV190" s="227"/>
      <c r="AW190" s="228"/>
    </row>
    <row r="191" spans="1:49" x14ac:dyDescent="0.3">
      <c r="A191" s="18">
        <v>157</v>
      </c>
      <c r="B191" s="18">
        <f t="shared" si="17"/>
        <v>161</v>
      </c>
      <c r="C191" s="21"/>
      <c r="D191" s="169"/>
      <c r="E191" s="43">
        <v>17</v>
      </c>
      <c r="F191" s="43">
        <v>5</v>
      </c>
      <c r="G191" s="80">
        <v>1017</v>
      </c>
      <c r="H191" s="81">
        <v>-104</v>
      </c>
      <c r="I191" s="55" t="s">
        <v>1300</v>
      </c>
      <c r="J191" s="23"/>
      <c r="K191" s="43"/>
      <c r="L191" s="565"/>
      <c r="M191" s="23"/>
      <c r="N191" s="23"/>
      <c r="O191" s="23"/>
      <c r="P191" s="23"/>
      <c r="Q191" s="23"/>
      <c r="R191" s="23"/>
      <c r="S191" s="23"/>
      <c r="T191" s="23"/>
      <c r="U191" s="25"/>
      <c r="V191" s="649">
        <f t="shared" si="19"/>
        <v>0</v>
      </c>
      <c r="W191" s="23" t="s">
        <v>39</v>
      </c>
      <c r="X191" s="23"/>
      <c r="Y191" s="23"/>
      <c r="Z191" s="18">
        <f t="shared" si="20"/>
        <v>0</v>
      </c>
      <c r="AA191" s="43"/>
      <c r="AB191" s="141"/>
      <c r="AC191" s="28">
        <f t="shared" si="21"/>
        <v>0</v>
      </c>
      <c r="AD191" s="798"/>
      <c r="AE191" s="798"/>
      <c r="AF191" s="798"/>
      <c r="AG191" s="798"/>
      <c r="AH191" s="798"/>
      <c r="AI191" s="798"/>
      <c r="AJ191" s="231"/>
      <c r="AK191" s="18"/>
      <c r="AL191" s="18"/>
      <c r="AM191" s="18"/>
      <c r="AN191" s="18"/>
      <c r="AO191" s="18"/>
      <c r="AP191" s="18"/>
      <c r="AQ191" s="18"/>
      <c r="AR191" s="227"/>
      <c r="AS191" s="227"/>
      <c r="AT191" s="227"/>
      <c r="AU191" s="232">
        <f t="shared" si="22"/>
        <v>0</v>
      </c>
      <c r="AV191" s="227"/>
      <c r="AW191" s="228"/>
    </row>
    <row r="192" spans="1:49" x14ac:dyDescent="0.3">
      <c r="A192" s="18">
        <v>158</v>
      </c>
      <c r="B192" s="18">
        <f t="shared" si="17"/>
        <v>162</v>
      </c>
      <c r="C192" s="21"/>
      <c r="D192" s="169"/>
      <c r="E192" s="43">
        <v>17</v>
      </c>
      <c r="F192" s="43">
        <v>6</v>
      </c>
      <c r="G192" s="80">
        <v>1017</v>
      </c>
      <c r="H192" s="81">
        <v>-105</v>
      </c>
      <c r="I192" s="55" t="s">
        <v>1293</v>
      </c>
      <c r="J192" s="23"/>
      <c r="K192" s="43"/>
      <c r="L192" s="565"/>
      <c r="M192" s="23"/>
      <c r="N192" s="23"/>
      <c r="O192" s="23"/>
      <c r="P192" s="23"/>
      <c r="Q192" s="23"/>
      <c r="R192" s="23"/>
      <c r="S192" s="23"/>
      <c r="T192" s="23"/>
      <c r="U192" s="25"/>
      <c r="V192" s="649">
        <f t="shared" si="19"/>
        <v>0</v>
      </c>
      <c r="W192" s="23" t="s">
        <v>39</v>
      </c>
      <c r="X192" s="23"/>
      <c r="Y192" s="23"/>
      <c r="Z192" s="18">
        <f t="shared" si="20"/>
        <v>0</v>
      </c>
      <c r="AA192" s="43"/>
      <c r="AB192" s="141"/>
      <c r="AC192" s="28">
        <f t="shared" si="21"/>
        <v>0</v>
      </c>
      <c r="AD192" s="798"/>
      <c r="AE192" s="798"/>
      <c r="AF192" s="798"/>
      <c r="AG192" s="798"/>
      <c r="AH192" s="798"/>
      <c r="AI192" s="798"/>
      <c r="AJ192" s="231"/>
      <c r="AK192" s="18"/>
      <c r="AL192" s="18"/>
      <c r="AM192" s="18"/>
      <c r="AN192" s="18"/>
      <c r="AO192" s="18"/>
      <c r="AP192" s="18"/>
      <c r="AQ192" s="18"/>
      <c r="AR192" s="227"/>
      <c r="AS192" s="227"/>
      <c r="AT192" s="227"/>
      <c r="AU192" s="232">
        <f t="shared" si="22"/>
        <v>0</v>
      </c>
      <c r="AV192" s="227"/>
      <c r="AW192" s="228"/>
    </row>
    <row r="193" spans="1:49" x14ac:dyDescent="0.3">
      <c r="A193" s="18">
        <v>159</v>
      </c>
      <c r="B193" s="18">
        <f t="shared" si="17"/>
        <v>163</v>
      </c>
      <c r="C193" s="21"/>
      <c r="D193" s="169"/>
      <c r="E193" s="43">
        <v>17</v>
      </c>
      <c r="F193" s="43">
        <v>7</v>
      </c>
      <c r="G193" s="80">
        <v>1017</v>
      </c>
      <c r="H193" s="81">
        <v>-106</v>
      </c>
      <c r="I193" s="55" t="s">
        <v>150</v>
      </c>
      <c r="J193" s="23"/>
      <c r="K193" s="43"/>
      <c r="L193" s="565"/>
      <c r="M193" s="23"/>
      <c r="N193" s="23"/>
      <c r="O193" s="23"/>
      <c r="P193" s="23"/>
      <c r="Q193" s="23"/>
      <c r="R193" s="23"/>
      <c r="S193" s="23"/>
      <c r="T193" s="23"/>
      <c r="U193" s="25"/>
      <c r="V193" s="649">
        <f t="shared" si="19"/>
        <v>0</v>
      </c>
      <c r="W193" s="23" t="s">
        <v>39</v>
      </c>
      <c r="X193" s="23"/>
      <c r="Y193" s="23"/>
      <c r="Z193" s="18">
        <f t="shared" si="20"/>
        <v>0</v>
      </c>
      <c r="AA193" s="43"/>
      <c r="AB193" s="141"/>
      <c r="AC193" s="28">
        <f t="shared" si="21"/>
        <v>0</v>
      </c>
      <c r="AD193" s="798"/>
      <c r="AE193" s="798"/>
      <c r="AF193" s="798"/>
      <c r="AG193" s="798"/>
      <c r="AH193" s="798"/>
      <c r="AI193" s="798"/>
      <c r="AJ193" s="231"/>
      <c r="AK193" s="18"/>
      <c r="AL193" s="18"/>
      <c r="AM193" s="18"/>
      <c r="AN193" s="18"/>
      <c r="AO193" s="18"/>
      <c r="AP193" s="18"/>
      <c r="AQ193" s="18"/>
      <c r="AR193" s="227"/>
      <c r="AS193" s="227"/>
      <c r="AT193" s="227"/>
      <c r="AU193" s="232">
        <f t="shared" si="22"/>
        <v>0</v>
      </c>
      <c r="AV193" s="227"/>
      <c r="AW193" s="228"/>
    </row>
    <row r="194" spans="1:49" ht="40.200000000000003" x14ac:dyDescent="0.3">
      <c r="A194" s="18">
        <v>160</v>
      </c>
      <c r="B194" s="18">
        <f t="shared" si="17"/>
        <v>164</v>
      </c>
      <c r="C194" s="21"/>
      <c r="D194" s="169"/>
      <c r="E194" s="43">
        <v>17</v>
      </c>
      <c r="F194" s="43">
        <v>8</v>
      </c>
      <c r="G194" s="80" t="s">
        <v>285</v>
      </c>
      <c r="H194" s="81">
        <v>-107</v>
      </c>
      <c r="I194" s="55" t="s">
        <v>1125</v>
      </c>
      <c r="J194" s="23">
        <v>25</v>
      </c>
      <c r="K194" s="43"/>
      <c r="L194" s="565"/>
      <c r="M194" s="23"/>
      <c r="N194" s="23"/>
      <c r="O194" s="23"/>
      <c r="P194" s="23"/>
      <c r="Q194" s="23"/>
      <c r="R194" s="23"/>
      <c r="S194" s="23"/>
      <c r="T194" s="23"/>
      <c r="U194" s="25"/>
      <c r="V194" s="649">
        <f>SUM(N194:T194)</f>
        <v>0</v>
      </c>
      <c r="W194" s="23" t="s">
        <v>39</v>
      </c>
      <c r="X194" s="52"/>
      <c r="Y194" s="23"/>
      <c r="Z194" s="18">
        <f>+V194</f>
        <v>0</v>
      </c>
      <c r="AA194" s="43"/>
      <c r="AB194" s="141"/>
      <c r="AC194" s="28">
        <f>+K194</f>
        <v>0</v>
      </c>
      <c r="AD194" s="798"/>
      <c r="AE194" s="798"/>
      <c r="AF194" s="798"/>
      <c r="AG194" s="798"/>
      <c r="AH194" s="798"/>
      <c r="AI194" s="798"/>
      <c r="AJ194" s="231"/>
      <c r="AK194" s="18"/>
      <c r="AL194" s="18"/>
      <c r="AM194" s="18"/>
      <c r="AN194" s="18"/>
      <c r="AO194" s="18"/>
      <c r="AP194" s="18"/>
      <c r="AQ194" s="18"/>
      <c r="AR194" s="227"/>
      <c r="AS194" s="227"/>
      <c r="AT194" s="227"/>
      <c r="AU194" s="232">
        <f t="shared" si="22"/>
        <v>0</v>
      </c>
      <c r="AV194" s="227"/>
      <c r="AW194" s="228"/>
    </row>
    <row r="195" spans="1:49" x14ac:dyDescent="0.3">
      <c r="A195" s="18" t="s">
        <v>1107</v>
      </c>
      <c r="B195" s="18">
        <f>+B194+1</f>
        <v>165</v>
      </c>
      <c r="C195" s="21"/>
      <c r="D195" s="644" t="s">
        <v>1109</v>
      </c>
      <c r="E195" s="43">
        <v>17</v>
      </c>
      <c r="F195" s="43">
        <v>9</v>
      </c>
      <c r="G195" s="80" t="s">
        <v>285</v>
      </c>
      <c r="H195" s="86" t="s">
        <v>59</v>
      </c>
      <c r="I195" s="55" t="s">
        <v>1095</v>
      </c>
      <c r="J195" s="23">
        <v>100</v>
      </c>
      <c r="K195" s="43"/>
      <c r="L195" s="565"/>
      <c r="M195" s="23"/>
      <c r="N195" s="23"/>
      <c r="O195" s="23"/>
      <c r="P195" s="23"/>
      <c r="Q195" s="23"/>
      <c r="R195" s="23"/>
      <c r="S195" s="23"/>
      <c r="T195" s="23"/>
      <c r="U195" s="25"/>
      <c r="V195" s="649">
        <f>SUM(N195:T195)</f>
        <v>0</v>
      </c>
      <c r="W195" s="23"/>
      <c r="X195" s="23"/>
      <c r="Y195" s="23"/>
      <c r="Z195" s="18"/>
      <c r="AA195" s="43"/>
      <c r="AB195" s="141"/>
      <c r="AC195" s="28"/>
      <c r="AD195" s="798">
        <v>103</v>
      </c>
      <c r="AE195" s="798"/>
      <c r="AF195" s="798"/>
      <c r="AG195" s="798"/>
      <c r="AH195" s="798"/>
      <c r="AI195" s="798"/>
      <c r="AJ195" s="231"/>
      <c r="AK195" s="18"/>
      <c r="AL195" s="18"/>
      <c r="AM195" s="18"/>
      <c r="AN195" s="18"/>
      <c r="AO195" s="18"/>
      <c r="AP195" s="18"/>
      <c r="AQ195" s="18"/>
      <c r="AR195" s="227"/>
      <c r="AS195" s="227"/>
      <c r="AT195" s="227"/>
      <c r="AU195" s="232">
        <f t="shared" si="22"/>
        <v>103</v>
      </c>
      <c r="AV195" s="227"/>
      <c r="AW195" s="228"/>
    </row>
    <row r="196" spans="1:49" ht="27" x14ac:dyDescent="0.3">
      <c r="A196" s="18"/>
      <c r="B196" s="18">
        <f t="shared" si="17"/>
        <v>166</v>
      </c>
      <c r="C196" s="21"/>
      <c r="D196" s="42"/>
      <c r="E196" s="43">
        <v>17</v>
      </c>
      <c r="F196" s="43">
        <v>10</v>
      </c>
      <c r="G196" s="80">
        <v>1007</v>
      </c>
      <c r="H196" s="53" t="s">
        <v>60</v>
      </c>
      <c r="I196" s="279" t="s">
        <v>1301</v>
      </c>
      <c r="J196" s="17"/>
      <c r="K196" s="18"/>
      <c r="L196" s="18"/>
      <c r="M196" s="18"/>
      <c r="N196" s="18"/>
      <c r="O196" s="18"/>
      <c r="P196" s="18"/>
      <c r="Q196" s="18"/>
      <c r="R196" s="18"/>
      <c r="S196" s="18"/>
      <c r="T196" s="17"/>
      <c r="U196" s="17"/>
      <c r="V196" s="650"/>
      <c r="W196" s="17"/>
      <c r="X196" s="18"/>
      <c r="Y196" s="18"/>
      <c r="Z196" s="17"/>
      <c r="AA196" s="17"/>
      <c r="AB196" s="35"/>
      <c r="AC196" s="17"/>
      <c r="AD196" s="798"/>
      <c r="AE196" s="798"/>
      <c r="AF196" s="798"/>
      <c r="AG196" s="798"/>
      <c r="AH196" s="798"/>
      <c r="AI196" s="798"/>
      <c r="AJ196" s="231"/>
      <c r="AK196" s="18"/>
      <c r="AL196" s="18"/>
      <c r="AM196" s="18"/>
      <c r="AN196" s="18"/>
      <c r="AO196" s="18"/>
      <c r="AP196" s="18"/>
      <c r="AQ196" s="18"/>
      <c r="AR196" s="227"/>
      <c r="AS196" s="227"/>
      <c r="AT196" s="227"/>
      <c r="AU196" s="232">
        <f t="shared" si="22"/>
        <v>0</v>
      </c>
      <c r="AV196" s="227"/>
      <c r="AW196" s="228"/>
    </row>
    <row r="197" spans="1:49" x14ac:dyDescent="0.3">
      <c r="A197" s="20"/>
      <c r="B197" s="18">
        <f t="shared" si="17"/>
        <v>167</v>
      </c>
      <c r="C197" s="651">
        <v>18</v>
      </c>
      <c r="D197" s="673" t="s">
        <v>166</v>
      </c>
      <c r="E197" s="153">
        <v>18</v>
      </c>
      <c r="F197" s="153">
        <v>0</v>
      </c>
      <c r="G197" s="670"/>
      <c r="H197" s="671"/>
      <c r="I197" s="672"/>
      <c r="J197" s="97"/>
      <c r="K197" s="153">
        <f>SUM(J198:J201)</f>
        <v>75</v>
      </c>
      <c r="L197" s="153">
        <f>+K197</f>
        <v>75</v>
      </c>
      <c r="M197" s="97"/>
      <c r="N197" s="97"/>
      <c r="O197" s="97"/>
      <c r="P197" s="97"/>
      <c r="Q197" s="25"/>
      <c r="R197" s="97"/>
      <c r="S197" s="97"/>
      <c r="T197" s="97"/>
      <c r="U197" s="97"/>
      <c r="V197" s="649">
        <f t="shared" si="19"/>
        <v>0</v>
      </c>
      <c r="W197" s="97"/>
      <c r="X197" s="97"/>
      <c r="Y197" s="97"/>
      <c r="Z197" s="20">
        <f t="shared" si="20"/>
        <v>0</v>
      </c>
      <c r="AA197" s="28">
        <f>SUM(Z198:Z201)</f>
        <v>0</v>
      </c>
      <c r="AB197" s="135">
        <v>0</v>
      </c>
      <c r="AC197" s="28">
        <f t="shared" si="21"/>
        <v>75</v>
      </c>
      <c r="AD197" s="799"/>
      <c r="AE197" s="799"/>
      <c r="AF197" s="798"/>
      <c r="AG197" s="798"/>
      <c r="AH197" s="798"/>
      <c r="AI197" s="798"/>
      <c r="AJ197" s="231"/>
      <c r="AK197" s="18"/>
      <c r="AL197" s="18"/>
      <c r="AM197" s="18"/>
      <c r="AN197" s="18"/>
      <c r="AO197" s="18"/>
      <c r="AP197" s="18"/>
      <c r="AQ197" s="18"/>
      <c r="AR197" s="227"/>
      <c r="AS197" s="227"/>
      <c r="AT197" s="227"/>
      <c r="AU197" s="232"/>
      <c r="AV197" s="227">
        <f>SUM(AU198:AU201)</f>
        <v>0</v>
      </c>
      <c r="AW197" s="228">
        <f>+AV197+AB197</f>
        <v>0</v>
      </c>
    </row>
    <row r="198" spans="1:49" ht="40.200000000000003" x14ac:dyDescent="0.3">
      <c r="A198" s="18">
        <v>82</v>
      </c>
      <c r="B198" s="18">
        <f t="shared" si="17"/>
        <v>168</v>
      </c>
      <c r="C198" s="21"/>
      <c r="D198" s="169"/>
      <c r="E198" s="43">
        <v>18</v>
      </c>
      <c r="F198" s="43">
        <v>1</v>
      </c>
      <c r="G198" s="80">
        <v>1007</v>
      </c>
      <c r="H198" s="86" t="s">
        <v>99</v>
      </c>
      <c r="I198" s="55" t="s">
        <v>100</v>
      </c>
      <c r="J198" s="23"/>
      <c r="K198" s="43"/>
      <c r="L198" s="565"/>
      <c r="M198" s="23"/>
      <c r="N198" s="23"/>
      <c r="O198" s="23"/>
      <c r="P198" s="23"/>
      <c r="Q198" s="23"/>
      <c r="R198" s="23"/>
      <c r="S198" s="23"/>
      <c r="T198" s="23"/>
      <c r="U198" s="25"/>
      <c r="V198" s="649">
        <f t="shared" si="19"/>
        <v>0</v>
      </c>
      <c r="W198" s="23" t="s">
        <v>45</v>
      </c>
      <c r="X198" s="23"/>
      <c r="Y198" s="23"/>
      <c r="Z198" s="18">
        <f t="shared" si="20"/>
        <v>0</v>
      </c>
      <c r="AA198" s="43"/>
      <c r="AB198" s="141"/>
      <c r="AC198" s="28">
        <f t="shared" si="21"/>
        <v>0</v>
      </c>
      <c r="AD198" s="798"/>
      <c r="AE198" s="798"/>
      <c r="AF198" s="798"/>
      <c r="AG198" s="798"/>
      <c r="AH198" s="798"/>
      <c r="AI198" s="798"/>
      <c r="AJ198" s="231"/>
      <c r="AK198" s="18"/>
      <c r="AL198" s="18"/>
      <c r="AM198" s="18"/>
      <c r="AN198" s="18"/>
      <c r="AO198" s="18"/>
      <c r="AP198" s="18"/>
      <c r="AQ198" s="18"/>
      <c r="AR198" s="227"/>
      <c r="AS198" s="227"/>
      <c r="AT198" s="227"/>
      <c r="AU198" s="232">
        <f>SUM(AD198:AT198)</f>
        <v>0</v>
      </c>
      <c r="AV198" s="227"/>
      <c r="AW198" s="228"/>
    </row>
    <row r="199" spans="1:49" ht="27" x14ac:dyDescent="0.3">
      <c r="A199" s="18">
        <v>83</v>
      </c>
      <c r="B199" s="18">
        <f t="shared" si="17"/>
        <v>169</v>
      </c>
      <c r="C199" s="21"/>
      <c r="D199" s="169"/>
      <c r="E199" s="43">
        <v>18</v>
      </c>
      <c r="F199" s="43">
        <v>2</v>
      </c>
      <c r="G199" s="80">
        <v>1007</v>
      </c>
      <c r="H199" s="86" t="s">
        <v>101</v>
      </c>
      <c r="I199" s="55" t="s">
        <v>214</v>
      </c>
      <c r="J199" s="23">
        <v>25</v>
      </c>
      <c r="K199" s="43"/>
      <c r="L199" s="565"/>
      <c r="M199" s="23"/>
      <c r="N199" s="23"/>
      <c r="O199" s="23"/>
      <c r="P199" s="23"/>
      <c r="Q199" s="23"/>
      <c r="R199" s="23"/>
      <c r="S199" s="23"/>
      <c r="T199" s="23"/>
      <c r="U199" s="25"/>
      <c r="V199" s="649">
        <f t="shared" si="19"/>
        <v>0</v>
      </c>
      <c r="W199" s="23" t="s">
        <v>39</v>
      </c>
      <c r="X199" s="23"/>
      <c r="Y199" s="23"/>
      <c r="Z199" s="18">
        <f t="shared" si="20"/>
        <v>0</v>
      </c>
      <c r="AA199" s="43"/>
      <c r="AB199" s="141"/>
      <c r="AC199" s="28">
        <f t="shared" si="21"/>
        <v>0</v>
      </c>
      <c r="AD199" s="798"/>
      <c r="AE199" s="798"/>
      <c r="AF199" s="798"/>
      <c r="AG199" s="798"/>
      <c r="AH199" s="798"/>
      <c r="AI199" s="798"/>
      <c r="AJ199" s="231"/>
      <c r="AK199" s="18"/>
      <c r="AL199" s="18"/>
      <c r="AM199" s="18"/>
      <c r="AN199" s="18"/>
      <c r="AO199" s="18"/>
      <c r="AP199" s="18"/>
      <c r="AQ199" s="18"/>
      <c r="AR199" s="227"/>
      <c r="AS199" s="227"/>
      <c r="AT199" s="227"/>
      <c r="AU199" s="232">
        <f>SUM(AD199:AT199)</f>
        <v>0</v>
      </c>
      <c r="AV199" s="227"/>
      <c r="AW199" s="228"/>
    </row>
    <row r="200" spans="1:49" ht="27" x14ac:dyDescent="0.3">
      <c r="A200" s="18">
        <v>84</v>
      </c>
      <c r="B200" s="18">
        <f t="shared" si="17"/>
        <v>170</v>
      </c>
      <c r="C200" s="21"/>
      <c r="D200" s="169"/>
      <c r="E200" s="43">
        <v>18</v>
      </c>
      <c r="F200" s="43">
        <v>3</v>
      </c>
      <c r="G200" s="80">
        <v>1007</v>
      </c>
      <c r="H200" s="86" t="s">
        <v>103</v>
      </c>
      <c r="I200" s="55" t="s">
        <v>215</v>
      </c>
      <c r="J200" s="23">
        <v>25</v>
      </c>
      <c r="K200" s="43"/>
      <c r="L200" s="565"/>
      <c r="M200" s="23"/>
      <c r="N200" s="23"/>
      <c r="O200" s="23"/>
      <c r="P200" s="23"/>
      <c r="Q200" s="23"/>
      <c r="R200" s="23"/>
      <c r="S200" s="23"/>
      <c r="T200" s="23"/>
      <c r="U200" s="25"/>
      <c r="V200" s="649">
        <f t="shared" si="19"/>
        <v>0</v>
      </c>
      <c r="W200" s="23" t="s">
        <v>1117</v>
      </c>
      <c r="X200" s="23"/>
      <c r="Y200" s="23"/>
      <c r="Z200" s="18">
        <f t="shared" si="20"/>
        <v>0</v>
      </c>
      <c r="AA200" s="43"/>
      <c r="AB200" s="141"/>
      <c r="AC200" s="28">
        <f t="shared" si="21"/>
        <v>0</v>
      </c>
      <c r="AD200" s="798"/>
      <c r="AE200" s="798"/>
      <c r="AF200" s="798"/>
      <c r="AG200" s="798"/>
      <c r="AH200" s="798"/>
      <c r="AI200" s="798"/>
      <c r="AJ200" s="231"/>
      <c r="AK200" s="18"/>
      <c r="AL200" s="18"/>
      <c r="AM200" s="18"/>
      <c r="AN200" s="18"/>
      <c r="AO200" s="18"/>
      <c r="AP200" s="18"/>
      <c r="AQ200" s="18"/>
      <c r="AR200" s="227"/>
      <c r="AS200" s="227"/>
      <c r="AT200" s="227"/>
      <c r="AU200" s="232">
        <f>SUM(AD200:AT200)</f>
        <v>0</v>
      </c>
      <c r="AV200" s="227"/>
      <c r="AW200" s="228"/>
    </row>
    <row r="201" spans="1:49" ht="40.200000000000003" x14ac:dyDescent="0.3">
      <c r="A201" s="18">
        <v>85</v>
      </c>
      <c r="B201" s="18">
        <f t="shared" si="17"/>
        <v>171</v>
      </c>
      <c r="C201" s="21"/>
      <c r="D201" s="169"/>
      <c r="E201" s="43">
        <v>18</v>
      </c>
      <c r="F201" s="43">
        <v>4</v>
      </c>
      <c r="G201" s="80">
        <v>1007</v>
      </c>
      <c r="H201" s="86" t="s">
        <v>104</v>
      </c>
      <c r="I201" s="55" t="s">
        <v>216</v>
      </c>
      <c r="J201" s="23">
        <v>25</v>
      </c>
      <c r="K201" s="43"/>
      <c r="L201" s="565"/>
      <c r="M201" s="23"/>
      <c r="N201" s="23"/>
      <c r="O201" s="23"/>
      <c r="P201" s="23"/>
      <c r="Q201" s="23"/>
      <c r="R201" s="23"/>
      <c r="S201" s="23"/>
      <c r="T201" s="23"/>
      <c r="U201" s="25"/>
      <c r="V201" s="649">
        <f t="shared" si="19"/>
        <v>0</v>
      </c>
      <c r="W201" s="23" t="s">
        <v>39</v>
      </c>
      <c r="X201" s="23"/>
      <c r="Y201" s="23"/>
      <c r="Z201" s="18">
        <f t="shared" si="20"/>
        <v>0</v>
      </c>
      <c r="AA201" s="43"/>
      <c r="AB201" s="141"/>
      <c r="AC201" s="28">
        <f t="shared" si="21"/>
        <v>0</v>
      </c>
      <c r="AD201" s="798"/>
      <c r="AE201" s="798"/>
      <c r="AF201" s="798"/>
      <c r="AG201" s="798"/>
      <c r="AH201" s="798"/>
      <c r="AI201" s="798"/>
      <c r="AJ201" s="231"/>
      <c r="AK201" s="18"/>
      <c r="AL201" s="18"/>
      <c r="AM201" s="18"/>
      <c r="AN201" s="18"/>
      <c r="AO201" s="18"/>
      <c r="AP201" s="18"/>
      <c r="AQ201" s="18"/>
      <c r="AR201" s="227"/>
      <c r="AS201" s="227"/>
      <c r="AT201" s="227"/>
      <c r="AU201" s="231">
        <f>SUM(AD201:AT201)</f>
        <v>0</v>
      </c>
      <c r="AW201" s="228"/>
    </row>
    <row r="202" spans="1:49" x14ac:dyDescent="0.3">
      <c r="A202" s="18">
        <v>165</v>
      </c>
      <c r="B202" s="18">
        <f t="shared" si="17"/>
        <v>172</v>
      </c>
      <c r="C202" s="656">
        <v>19</v>
      </c>
      <c r="D202" s="662" t="s">
        <v>153</v>
      </c>
      <c r="E202" s="658">
        <v>19</v>
      </c>
      <c r="F202" s="658">
        <v>0</v>
      </c>
      <c r="G202" s="667"/>
      <c r="H202" s="667"/>
      <c r="I202" s="661"/>
      <c r="J202" s="669"/>
      <c r="K202" s="658">
        <f>SUM(J203)</f>
        <v>150</v>
      </c>
      <c r="L202" s="658">
        <f>+K202</f>
        <v>150</v>
      </c>
      <c r="M202" s="655"/>
      <c r="N202" s="655"/>
      <c r="O202" s="655"/>
      <c r="P202" s="655"/>
      <c r="Q202" s="23"/>
      <c r="R202" s="655"/>
      <c r="S202" s="655"/>
      <c r="T202" s="655"/>
      <c r="U202" s="97"/>
      <c r="V202" s="649">
        <f t="shared" si="19"/>
        <v>0</v>
      </c>
      <c r="W202" s="655"/>
      <c r="X202" s="655"/>
      <c r="Y202" s="655"/>
      <c r="Z202" s="18">
        <f t="shared" si="20"/>
        <v>0</v>
      </c>
      <c r="AA202" s="43">
        <f>SUM(Z203)</f>
        <v>0</v>
      </c>
      <c r="AB202" s="16">
        <v>48</v>
      </c>
      <c r="AC202" s="28">
        <f t="shared" si="21"/>
        <v>150</v>
      </c>
      <c r="AD202" s="798"/>
      <c r="AE202" s="798"/>
      <c r="AF202" s="798"/>
      <c r="AG202" s="798"/>
      <c r="AH202" s="798"/>
      <c r="AI202" s="798"/>
      <c r="AJ202" s="231"/>
      <c r="AK202" s="18"/>
      <c r="AL202" s="18"/>
      <c r="AM202" s="18"/>
      <c r="AN202" s="18"/>
      <c r="AO202" s="18"/>
      <c r="AP202" s="18"/>
      <c r="AQ202" s="18"/>
      <c r="AR202" s="227"/>
      <c r="AS202" s="227"/>
      <c r="AT202" s="227"/>
      <c r="AU202" s="232"/>
      <c r="AV202" s="227">
        <f>SUM(AU203)</f>
        <v>0</v>
      </c>
      <c r="AW202" s="228">
        <f>+AV202+AB202</f>
        <v>48</v>
      </c>
    </row>
    <row r="203" spans="1:49" x14ac:dyDescent="0.3">
      <c r="A203" s="18">
        <v>166</v>
      </c>
      <c r="B203" s="18">
        <f t="shared" si="17"/>
        <v>173</v>
      </c>
      <c r="C203" s="21"/>
      <c r="D203" s="169"/>
      <c r="E203" s="43">
        <v>19</v>
      </c>
      <c r="F203" s="43">
        <v>1</v>
      </c>
      <c r="G203" s="80">
        <v>1019</v>
      </c>
      <c r="H203" s="91">
        <v>-100</v>
      </c>
      <c r="I203" s="55" t="s">
        <v>154</v>
      </c>
      <c r="J203" s="23">
        <v>150</v>
      </c>
      <c r="K203" s="43"/>
      <c r="L203" s="565"/>
      <c r="M203" s="23"/>
      <c r="N203" s="23"/>
      <c r="O203" s="23"/>
      <c r="P203" s="23"/>
      <c r="Q203" s="23"/>
      <c r="R203" s="23"/>
      <c r="S203" s="23"/>
      <c r="T203" s="23"/>
      <c r="U203" s="25"/>
      <c r="V203" s="649">
        <f t="shared" si="19"/>
        <v>0</v>
      </c>
      <c r="W203" s="23" t="s">
        <v>114</v>
      </c>
      <c r="X203" s="23"/>
      <c r="Y203" s="23"/>
      <c r="Z203" s="18">
        <f t="shared" si="20"/>
        <v>0</v>
      </c>
      <c r="AA203" s="43"/>
      <c r="AB203" s="141"/>
      <c r="AC203" s="28">
        <f t="shared" si="21"/>
        <v>0</v>
      </c>
      <c r="AD203" s="798"/>
      <c r="AE203" s="798"/>
      <c r="AF203" s="798"/>
      <c r="AG203" s="798"/>
      <c r="AH203" s="798"/>
      <c r="AI203" s="798"/>
      <c r="AJ203" s="231"/>
      <c r="AK203" s="18"/>
      <c r="AL203" s="18"/>
      <c r="AM203" s="18"/>
      <c r="AN203" s="18"/>
      <c r="AO203" s="18"/>
      <c r="AP203" s="18"/>
      <c r="AQ203" s="18"/>
      <c r="AR203" s="227"/>
      <c r="AS203" s="227"/>
      <c r="AT203" s="227"/>
      <c r="AU203" s="232">
        <f>SUM(AD203:AT203)</f>
        <v>0</v>
      </c>
      <c r="AV203" s="227"/>
      <c r="AW203" s="228"/>
    </row>
    <row r="204" spans="1:49" x14ac:dyDescent="0.3">
      <c r="A204" s="18">
        <v>168</v>
      </c>
      <c r="B204" s="18">
        <f t="shared" si="17"/>
        <v>174</v>
      </c>
      <c r="C204" s="656">
        <v>20</v>
      </c>
      <c r="D204" s="662" t="s">
        <v>167</v>
      </c>
      <c r="E204" s="658">
        <v>20</v>
      </c>
      <c r="F204" s="658">
        <v>0</v>
      </c>
      <c r="G204" s="659"/>
      <c r="H204" s="664"/>
      <c r="I204" s="661"/>
      <c r="J204" s="655"/>
      <c r="K204" s="658">
        <f>SUM(J205:J218)</f>
        <v>225</v>
      </c>
      <c r="L204" s="658">
        <f>+K204</f>
        <v>225</v>
      </c>
      <c r="M204" s="655"/>
      <c r="N204" s="655"/>
      <c r="O204" s="655"/>
      <c r="P204" s="655"/>
      <c r="Q204" s="23"/>
      <c r="R204" s="655"/>
      <c r="S204" s="655"/>
      <c r="T204" s="655"/>
      <c r="U204" s="97"/>
      <c r="V204" s="649">
        <f t="shared" si="19"/>
        <v>0</v>
      </c>
      <c r="W204" s="655"/>
      <c r="X204" s="655"/>
      <c r="Y204" s="655"/>
      <c r="Z204" s="282">
        <f t="shared" si="20"/>
        <v>0</v>
      </c>
      <c r="AA204" s="43">
        <f>SUM(Z205:Z218)</f>
        <v>0</v>
      </c>
      <c r="AB204" s="16">
        <v>26</v>
      </c>
      <c r="AC204" s="28">
        <f t="shared" si="21"/>
        <v>225</v>
      </c>
      <c r="AD204" s="798"/>
      <c r="AE204" s="798"/>
      <c r="AF204" s="798"/>
      <c r="AG204" s="798"/>
      <c r="AH204" s="798"/>
      <c r="AI204" s="798"/>
      <c r="AJ204" s="231"/>
      <c r="AK204" s="18"/>
      <c r="AL204" s="18"/>
      <c r="AM204" s="18"/>
      <c r="AN204" s="18"/>
      <c r="AO204" s="18"/>
      <c r="AP204" s="18"/>
      <c r="AQ204" s="18"/>
      <c r="AR204" s="227"/>
      <c r="AS204" s="227"/>
      <c r="AT204" s="227"/>
      <c r="AU204" s="232"/>
      <c r="AV204" s="227">
        <f>SUM(AU205:AU218)</f>
        <v>25</v>
      </c>
      <c r="AW204" s="228">
        <f>+AV204+AB204</f>
        <v>51</v>
      </c>
    </row>
    <row r="205" spans="1:49" x14ac:dyDescent="0.3">
      <c r="A205" s="18">
        <v>169</v>
      </c>
      <c r="B205" s="18">
        <f t="shared" si="17"/>
        <v>175</v>
      </c>
      <c r="C205" s="21"/>
      <c r="D205" s="169"/>
      <c r="E205" s="43">
        <v>20</v>
      </c>
      <c r="F205" s="43">
        <v>1</v>
      </c>
      <c r="G205" s="80">
        <v>1020</v>
      </c>
      <c r="H205" s="81">
        <v>-101</v>
      </c>
      <c r="I205" s="55" t="s">
        <v>226</v>
      </c>
      <c r="J205" s="23"/>
      <c r="K205" s="43"/>
      <c r="L205" s="565"/>
      <c r="M205" s="23"/>
      <c r="N205" s="23"/>
      <c r="O205" s="23"/>
      <c r="P205" s="23"/>
      <c r="Q205" s="23"/>
      <c r="R205" s="23"/>
      <c r="S205" s="23"/>
      <c r="T205" s="23"/>
      <c r="U205" s="25"/>
      <c r="V205" s="649">
        <f t="shared" si="19"/>
        <v>0</v>
      </c>
      <c r="W205" s="23" t="s">
        <v>39</v>
      </c>
      <c r="X205" s="23"/>
      <c r="Y205" s="23"/>
      <c r="Z205" s="18">
        <f t="shared" si="20"/>
        <v>0</v>
      </c>
      <c r="AA205" s="43"/>
      <c r="AB205" s="141"/>
      <c r="AC205" s="28">
        <f t="shared" si="21"/>
        <v>0</v>
      </c>
      <c r="AD205" s="798"/>
      <c r="AE205" s="798"/>
      <c r="AF205" s="798"/>
      <c r="AG205" s="798"/>
      <c r="AH205" s="798"/>
      <c r="AI205" s="798"/>
      <c r="AJ205" s="231"/>
      <c r="AK205" s="18"/>
      <c r="AL205" s="18"/>
      <c r="AM205" s="18"/>
      <c r="AN205" s="18"/>
      <c r="AO205" s="18"/>
      <c r="AP205" s="18"/>
      <c r="AQ205" s="18"/>
      <c r="AR205" s="227"/>
      <c r="AS205" s="227"/>
      <c r="AT205" s="227"/>
      <c r="AU205" s="232">
        <f t="shared" ref="AU205:AU216" si="23">SUM(AD205:AT205)</f>
        <v>0</v>
      </c>
      <c r="AV205" s="227"/>
      <c r="AW205" s="228"/>
    </row>
    <row r="206" spans="1:49" x14ac:dyDescent="0.3">
      <c r="A206" s="18">
        <v>170</v>
      </c>
      <c r="B206" s="18">
        <f t="shared" si="17"/>
        <v>176</v>
      </c>
      <c r="C206" s="21"/>
      <c r="D206" s="169"/>
      <c r="E206" s="43">
        <v>20</v>
      </c>
      <c r="F206" s="43">
        <v>2</v>
      </c>
      <c r="G206" s="80">
        <v>1020</v>
      </c>
      <c r="H206" s="86" t="s">
        <v>138</v>
      </c>
      <c r="I206" s="55" t="s">
        <v>227</v>
      </c>
      <c r="J206" s="23">
        <v>50</v>
      </c>
      <c r="K206" s="43"/>
      <c r="L206" s="565"/>
      <c r="M206" s="23"/>
      <c r="N206" s="23"/>
      <c r="O206" s="23"/>
      <c r="P206" s="23"/>
      <c r="Q206" s="23"/>
      <c r="R206" s="23"/>
      <c r="S206" s="23"/>
      <c r="T206" s="23"/>
      <c r="U206" s="25"/>
      <c r="V206" s="649">
        <f t="shared" si="19"/>
        <v>0</v>
      </c>
      <c r="W206" s="23" t="s">
        <v>39</v>
      </c>
      <c r="X206" s="23"/>
      <c r="Y206" s="23"/>
      <c r="Z206" s="18">
        <f t="shared" si="20"/>
        <v>0</v>
      </c>
      <c r="AA206" s="43"/>
      <c r="AB206" s="141"/>
      <c r="AC206" s="28">
        <f t="shared" si="21"/>
        <v>0</v>
      </c>
      <c r="AD206" s="798"/>
      <c r="AE206" s="798"/>
      <c r="AF206" s="798"/>
      <c r="AG206" s="798"/>
      <c r="AH206" s="798"/>
      <c r="AI206" s="798"/>
      <c r="AJ206" s="231"/>
      <c r="AK206" s="18"/>
      <c r="AL206" s="18"/>
      <c r="AM206" s="18"/>
      <c r="AN206" s="18"/>
      <c r="AO206" s="18"/>
      <c r="AP206" s="18"/>
      <c r="AQ206" s="18"/>
      <c r="AR206" s="227"/>
      <c r="AS206" s="227"/>
      <c r="AT206" s="227"/>
      <c r="AU206" s="232">
        <f t="shared" si="23"/>
        <v>0</v>
      </c>
      <c r="AV206" s="227"/>
      <c r="AW206" s="228"/>
    </row>
    <row r="207" spans="1:49" x14ac:dyDescent="0.3">
      <c r="A207" s="18">
        <v>171</v>
      </c>
      <c r="B207" s="18">
        <f t="shared" si="17"/>
        <v>177</v>
      </c>
      <c r="C207" s="21"/>
      <c r="D207" s="169"/>
      <c r="E207" s="43">
        <v>20</v>
      </c>
      <c r="F207" s="43">
        <v>3</v>
      </c>
      <c r="G207" s="80">
        <v>1020</v>
      </c>
      <c r="H207" s="86">
        <v>-103</v>
      </c>
      <c r="I207" s="55" t="s">
        <v>228</v>
      </c>
      <c r="J207" s="23">
        <v>50</v>
      </c>
      <c r="K207" s="43"/>
      <c r="L207" s="565"/>
      <c r="M207" s="23"/>
      <c r="N207" s="23"/>
      <c r="O207" s="23"/>
      <c r="P207" s="23"/>
      <c r="Q207" s="23"/>
      <c r="R207" s="23"/>
      <c r="S207" s="23"/>
      <c r="T207" s="23"/>
      <c r="U207" s="25"/>
      <c r="V207" s="649">
        <f t="shared" si="19"/>
        <v>0</v>
      </c>
      <c r="W207" s="23" t="s">
        <v>39</v>
      </c>
      <c r="X207" s="23"/>
      <c r="Y207" s="23"/>
      <c r="Z207" s="18">
        <f t="shared" si="20"/>
        <v>0</v>
      </c>
      <c r="AA207" s="43"/>
      <c r="AB207" s="141"/>
      <c r="AC207" s="28">
        <f t="shared" si="21"/>
        <v>0</v>
      </c>
      <c r="AD207" s="798"/>
      <c r="AE207" s="798"/>
      <c r="AF207" s="798"/>
      <c r="AG207" s="798"/>
      <c r="AH207" s="798"/>
      <c r="AI207" s="798"/>
      <c r="AJ207" s="231"/>
      <c r="AK207" s="18"/>
      <c r="AL207" s="18"/>
      <c r="AM207" s="18"/>
      <c r="AN207" s="18"/>
      <c r="AO207" s="18"/>
      <c r="AP207" s="18"/>
      <c r="AQ207" s="18"/>
      <c r="AR207" s="227"/>
      <c r="AS207" s="227"/>
      <c r="AT207" s="227"/>
      <c r="AU207" s="232">
        <f t="shared" si="23"/>
        <v>0</v>
      </c>
      <c r="AV207" s="227"/>
      <c r="AW207" s="228"/>
    </row>
    <row r="208" spans="1:49" ht="27" x14ac:dyDescent="0.3">
      <c r="A208" s="18">
        <v>172</v>
      </c>
      <c r="B208" s="18">
        <f t="shared" si="17"/>
        <v>178</v>
      </c>
      <c r="C208" s="21"/>
      <c r="D208" s="169"/>
      <c r="E208" s="43">
        <v>20</v>
      </c>
      <c r="F208" s="43">
        <v>4</v>
      </c>
      <c r="G208" s="80">
        <v>1020</v>
      </c>
      <c r="H208" s="86">
        <v>-104</v>
      </c>
      <c r="I208" s="55" t="s">
        <v>229</v>
      </c>
      <c r="J208" s="23"/>
      <c r="K208" s="43"/>
      <c r="L208" s="565"/>
      <c r="M208" s="23"/>
      <c r="N208" s="23"/>
      <c r="O208" s="23"/>
      <c r="P208" s="23"/>
      <c r="Q208" s="23"/>
      <c r="R208" s="23"/>
      <c r="S208" s="23"/>
      <c r="T208" s="23"/>
      <c r="U208" s="25"/>
      <c r="V208" s="649">
        <f t="shared" si="19"/>
        <v>0</v>
      </c>
      <c r="W208" s="23" t="s">
        <v>39</v>
      </c>
      <c r="X208" s="23"/>
      <c r="Y208" s="23"/>
      <c r="Z208" s="18">
        <f t="shared" si="20"/>
        <v>0</v>
      </c>
      <c r="AA208" s="43"/>
      <c r="AB208" s="141"/>
      <c r="AC208" s="28">
        <f t="shared" si="21"/>
        <v>0</v>
      </c>
      <c r="AD208" s="798"/>
      <c r="AE208" s="798"/>
      <c r="AF208" s="798"/>
      <c r="AG208" s="798"/>
      <c r="AH208" s="798"/>
      <c r="AI208" s="798"/>
      <c r="AJ208" s="231"/>
      <c r="AK208" s="18"/>
      <c r="AL208" s="18"/>
      <c r="AM208" s="18"/>
      <c r="AN208" s="18"/>
      <c r="AO208" s="18"/>
      <c r="AP208" s="18"/>
      <c r="AQ208" s="18"/>
      <c r="AR208" s="227"/>
      <c r="AS208" s="227"/>
      <c r="AT208" s="227"/>
      <c r="AU208" s="232">
        <f t="shared" si="23"/>
        <v>0</v>
      </c>
      <c r="AV208" s="227"/>
      <c r="AW208" s="228"/>
    </row>
    <row r="209" spans="1:49" x14ac:dyDescent="0.3">
      <c r="A209" s="18">
        <v>173</v>
      </c>
      <c r="B209" s="18">
        <f t="shared" si="17"/>
        <v>179</v>
      </c>
      <c r="C209" s="21"/>
      <c r="D209" s="77" t="s">
        <v>1292</v>
      </c>
      <c r="E209" s="43">
        <v>20</v>
      </c>
      <c r="F209" s="43">
        <v>5</v>
      </c>
      <c r="G209" s="80">
        <v>1020</v>
      </c>
      <c r="H209" s="86" t="s">
        <v>47</v>
      </c>
      <c r="I209" s="55" t="s">
        <v>1285</v>
      </c>
      <c r="J209" s="23">
        <v>50</v>
      </c>
      <c r="K209" s="43"/>
      <c r="L209" s="565"/>
      <c r="M209" s="23"/>
      <c r="N209" s="23"/>
      <c r="O209" s="23"/>
      <c r="P209" s="23"/>
      <c r="Q209" s="23"/>
      <c r="R209" s="23"/>
      <c r="S209" s="23"/>
      <c r="T209" s="23"/>
      <c r="U209" s="25"/>
      <c r="V209" s="649">
        <f t="shared" si="19"/>
        <v>0</v>
      </c>
      <c r="W209" s="23" t="s">
        <v>39</v>
      </c>
      <c r="X209" s="23"/>
      <c r="Y209" s="23"/>
      <c r="Z209" s="18">
        <f t="shared" si="20"/>
        <v>0</v>
      </c>
      <c r="AA209" s="43"/>
      <c r="AB209" s="141"/>
      <c r="AC209" s="28">
        <f t="shared" si="21"/>
        <v>0</v>
      </c>
      <c r="AD209" s="798"/>
      <c r="AE209" s="798"/>
      <c r="AF209" s="798"/>
      <c r="AG209" s="798"/>
      <c r="AH209" s="798"/>
      <c r="AI209" s="798"/>
      <c r="AJ209" s="231"/>
      <c r="AK209" s="18"/>
      <c r="AL209" s="18"/>
      <c r="AM209" s="18"/>
      <c r="AN209" s="18"/>
      <c r="AO209" s="18"/>
      <c r="AP209" s="18"/>
      <c r="AQ209" s="18"/>
      <c r="AR209" s="227"/>
      <c r="AS209" s="227"/>
      <c r="AT209" s="227"/>
      <c r="AU209" s="232">
        <f t="shared" si="23"/>
        <v>0</v>
      </c>
      <c r="AV209" s="227"/>
      <c r="AW209" s="228"/>
    </row>
    <row r="210" spans="1:49" x14ac:dyDescent="0.3">
      <c r="A210" s="18">
        <v>175</v>
      </c>
      <c r="B210" s="18">
        <f t="shared" si="17"/>
        <v>180</v>
      </c>
      <c r="C210" s="21"/>
      <c r="D210" s="169"/>
      <c r="E210" s="43">
        <v>20</v>
      </c>
      <c r="F210" s="43">
        <v>6</v>
      </c>
      <c r="G210" s="80">
        <v>1020</v>
      </c>
      <c r="H210" s="86">
        <v>-107</v>
      </c>
      <c r="I210" s="55" t="s">
        <v>157</v>
      </c>
      <c r="J210" s="23"/>
      <c r="K210" s="43"/>
      <c r="L210" s="565"/>
      <c r="M210" s="23"/>
      <c r="N210" s="23"/>
      <c r="O210" s="23"/>
      <c r="P210" s="23"/>
      <c r="Q210" s="23"/>
      <c r="R210" s="23"/>
      <c r="S210" s="23"/>
      <c r="T210" s="23"/>
      <c r="U210" s="25"/>
      <c r="V210" s="649">
        <f t="shared" si="19"/>
        <v>0</v>
      </c>
      <c r="W210" s="23" t="s">
        <v>39</v>
      </c>
      <c r="X210" s="23"/>
      <c r="Y210" s="23"/>
      <c r="Z210" s="18">
        <f t="shared" si="20"/>
        <v>0</v>
      </c>
      <c r="AA210" s="43"/>
      <c r="AB210" s="141"/>
      <c r="AC210" s="28">
        <f t="shared" si="21"/>
        <v>0</v>
      </c>
      <c r="AD210" s="798"/>
      <c r="AE210" s="798"/>
      <c r="AF210" s="798"/>
      <c r="AG210" s="798"/>
      <c r="AH210" s="798"/>
      <c r="AI210" s="798"/>
      <c r="AJ210" s="231"/>
      <c r="AK210" s="18"/>
      <c r="AL210" s="18"/>
      <c r="AM210" s="18"/>
      <c r="AN210" s="18"/>
      <c r="AO210" s="18"/>
      <c r="AP210" s="18"/>
      <c r="AQ210" s="18"/>
      <c r="AR210" s="227"/>
      <c r="AS210" s="227"/>
      <c r="AT210" s="227"/>
      <c r="AU210" s="232">
        <f t="shared" si="23"/>
        <v>0</v>
      </c>
      <c r="AV210" s="227"/>
      <c r="AW210" s="228"/>
    </row>
    <row r="211" spans="1:49" x14ac:dyDescent="0.3">
      <c r="A211" s="18">
        <v>176</v>
      </c>
      <c r="B211" s="18">
        <f t="shared" si="17"/>
        <v>181</v>
      </c>
      <c r="C211" s="21"/>
      <c r="D211" s="169"/>
      <c r="E211" s="43">
        <v>20</v>
      </c>
      <c r="F211" s="43">
        <v>7</v>
      </c>
      <c r="G211" s="80">
        <v>1020</v>
      </c>
      <c r="H211" s="86">
        <v>-108</v>
      </c>
      <c r="I211" s="55" t="s">
        <v>168</v>
      </c>
      <c r="J211" s="23"/>
      <c r="K211" s="43"/>
      <c r="L211" s="565"/>
      <c r="M211" s="23"/>
      <c r="N211" s="23"/>
      <c r="O211" s="23"/>
      <c r="P211" s="23"/>
      <c r="Q211" s="23"/>
      <c r="R211" s="23"/>
      <c r="S211" s="23"/>
      <c r="T211" s="23"/>
      <c r="U211" s="25"/>
      <c r="V211" s="649">
        <f t="shared" si="19"/>
        <v>0</v>
      </c>
      <c r="W211" s="23" t="s">
        <v>39</v>
      </c>
      <c r="X211" s="23"/>
      <c r="Y211" s="23"/>
      <c r="Z211" s="18">
        <f t="shared" si="20"/>
        <v>0</v>
      </c>
      <c r="AA211" s="43"/>
      <c r="AB211" s="141"/>
      <c r="AC211" s="28">
        <f t="shared" si="21"/>
        <v>0</v>
      </c>
      <c r="AD211" s="798"/>
      <c r="AE211" s="798"/>
      <c r="AF211" s="798"/>
      <c r="AG211" s="798"/>
      <c r="AH211" s="798"/>
      <c r="AI211" s="798"/>
      <c r="AJ211" s="231"/>
      <c r="AK211" s="18"/>
      <c r="AL211" s="18"/>
      <c r="AM211" s="18"/>
      <c r="AN211" s="18"/>
      <c r="AO211" s="18"/>
      <c r="AP211" s="18"/>
      <c r="AQ211" s="18"/>
      <c r="AR211" s="227"/>
      <c r="AS211" s="227"/>
      <c r="AT211" s="227"/>
      <c r="AU211" s="232">
        <f t="shared" si="23"/>
        <v>0</v>
      </c>
      <c r="AV211" s="227"/>
      <c r="AW211" s="228"/>
    </row>
    <row r="212" spans="1:49" x14ac:dyDescent="0.3">
      <c r="A212" s="18">
        <v>177</v>
      </c>
      <c r="B212" s="18">
        <f t="shared" si="17"/>
        <v>182</v>
      </c>
      <c r="C212" s="21"/>
      <c r="D212" s="169"/>
      <c r="E212" s="43">
        <v>20</v>
      </c>
      <c r="F212" s="43">
        <v>8</v>
      </c>
      <c r="G212" s="80">
        <v>1020</v>
      </c>
      <c r="H212" s="86">
        <v>-109</v>
      </c>
      <c r="I212" s="55" t="s">
        <v>158</v>
      </c>
      <c r="J212" s="23"/>
      <c r="K212" s="43"/>
      <c r="L212" s="565"/>
      <c r="M212" s="23"/>
      <c r="N212" s="23"/>
      <c r="O212" s="23"/>
      <c r="P212" s="23"/>
      <c r="Q212" s="23"/>
      <c r="R212" s="23"/>
      <c r="S212" s="23"/>
      <c r="T212" s="23"/>
      <c r="U212" s="25"/>
      <c r="V212" s="649">
        <f t="shared" si="19"/>
        <v>0</v>
      </c>
      <c r="W212" s="23" t="s">
        <v>39</v>
      </c>
      <c r="X212" s="23"/>
      <c r="Y212" s="23"/>
      <c r="Z212" s="18">
        <f t="shared" si="20"/>
        <v>0</v>
      </c>
      <c r="AA212" s="43"/>
      <c r="AB212" s="141"/>
      <c r="AC212" s="28">
        <f t="shared" si="21"/>
        <v>0</v>
      </c>
      <c r="AD212" s="798"/>
      <c r="AE212" s="798"/>
      <c r="AF212" s="798"/>
      <c r="AG212" s="798"/>
      <c r="AH212" s="798"/>
      <c r="AI212" s="798"/>
      <c r="AJ212" s="231"/>
      <c r="AK212" s="18"/>
      <c r="AL212" s="18"/>
      <c r="AM212" s="18"/>
      <c r="AN212" s="18"/>
      <c r="AO212" s="18"/>
      <c r="AP212" s="18"/>
      <c r="AQ212" s="18"/>
      <c r="AR212" s="227"/>
      <c r="AS212" s="227"/>
      <c r="AT212" s="227"/>
      <c r="AU212" s="232">
        <f t="shared" si="23"/>
        <v>0</v>
      </c>
      <c r="AV212" s="227"/>
      <c r="AW212" s="228"/>
    </row>
    <row r="213" spans="1:49" ht="27" x14ac:dyDescent="0.3">
      <c r="A213" s="18">
        <v>140</v>
      </c>
      <c r="B213" s="18">
        <f t="shared" si="17"/>
        <v>183</v>
      </c>
      <c r="C213" s="21"/>
      <c r="D213" s="638"/>
      <c r="E213" s="43">
        <v>20</v>
      </c>
      <c r="F213" s="43">
        <v>9</v>
      </c>
      <c r="G213" s="80">
        <v>1016</v>
      </c>
      <c r="H213" s="86" t="s">
        <v>47</v>
      </c>
      <c r="I213" s="55" t="s">
        <v>230</v>
      </c>
      <c r="J213" s="23"/>
      <c r="K213" s="43"/>
      <c r="L213" s="565"/>
      <c r="M213" s="23"/>
      <c r="N213" s="23"/>
      <c r="O213" s="23"/>
      <c r="P213" s="23"/>
      <c r="Q213" s="23"/>
      <c r="R213" s="23"/>
      <c r="S213" s="23"/>
      <c r="T213" s="23"/>
      <c r="U213" s="25"/>
      <c r="V213" s="649">
        <f t="shared" si="19"/>
        <v>0</v>
      </c>
      <c r="W213" s="23" t="s">
        <v>39</v>
      </c>
      <c r="X213" s="52"/>
      <c r="Y213" s="23"/>
      <c r="Z213" s="18">
        <f t="shared" si="20"/>
        <v>0</v>
      </c>
      <c r="AA213" s="43"/>
      <c r="AB213" s="141"/>
      <c r="AC213" s="28">
        <f t="shared" si="21"/>
        <v>0</v>
      </c>
      <c r="AD213" s="798"/>
      <c r="AE213" s="798"/>
      <c r="AF213" s="798"/>
      <c r="AG213" s="798"/>
      <c r="AH213" s="798"/>
      <c r="AI213" s="798"/>
      <c r="AJ213" s="231"/>
      <c r="AK213" s="18"/>
      <c r="AL213" s="18"/>
      <c r="AM213" s="18"/>
      <c r="AN213" s="18"/>
      <c r="AO213" s="18"/>
      <c r="AP213" s="18"/>
      <c r="AQ213" s="18"/>
      <c r="AR213" s="227"/>
      <c r="AS213" s="227"/>
      <c r="AT213" s="227"/>
      <c r="AU213" s="232">
        <f t="shared" si="23"/>
        <v>0</v>
      </c>
      <c r="AV213" s="227"/>
      <c r="AW213" s="228"/>
    </row>
    <row r="214" spans="1:49" x14ac:dyDescent="0.3">
      <c r="A214" s="18">
        <v>148</v>
      </c>
      <c r="B214" s="18">
        <f t="shared" si="17"/>
        <v>184</v>
      </c>
      <c r="C214" s="21"/>
      <c r="D214" s="638"/>
      <c r="E214" s="43">
        <v>20</v>
      </c>
      <c r="F214" s="43">
        <v>10</v>
      </c>
      <c r="G214" s="80">
        <v>1016</v>
      </c>
      <c r="H214" s="86">
        <v>-113</v>
      </c>
      <c r="I214" s="55" t="s">
        <v>146</v>
      </c>
      <c r="J214" s="23">
        <v>25</v>
      </c>
      <c r="K214" s="43"/>
      <c r="L214" s="565"/>
      <c r="M214" s="23"/>
      <c r="N214" s="23"/>
      <c r="O214" s="23"/>
      <c r="P214" s="23"/>
      <c r="Q214" s="23"/>
      <c r="R214" s="23"/>
      <c r="S214" s="23"/>
      <c r="T214" s="23"/>
      <c r="U214" s="25"/>
      <c r="V214" s="649">
        <f>SUM(N214:T214)</f>
        <v>0</v>
      </c>
      <c r="W214" s="23" t="s">
        <v>39</v>
      </c>
      <c r="X214" s="52"/>
      <c r="Y214" s="52"/>
      <c r="Z214" s="18">
        <f>+V214</f>
        <v>0</v>
      </c>
      <c r="AA214" s="43"/>
      <c r="AB214" s="141"/>
      <c r="AC214" s="28">
        <f>+K214</f>
        <v>0</v>
      </c>
      <c r="AD214" s="798"/>
      <c r="AE214" s="798"/>
      <c r="AF214" s="798"/>
      <c r="AG214" s="798"/>
      <c r="AH214" s="798"/>
      <c r="AI214" s="798"/>
      <c r="AJ214" s="231"/>
      <c r="AK214" s="18"/>
      <c r="AL214" s="18"/>
      <c r="AM214" s="18"/>
      <c r="AN214" s="18"/>
      <c r="AO214" s="18"/>
      <c r="AP214" s="18"/>
      <c r="AQ214" s="18"/>
      <c r="AR214" s="227"/>
      <c r="AS214" s="227"/>
      <c r="AT214" s="227"/>
      <c r="AU214" s="232">
        <f t="shared" si="23"/>
        <v>0</v>
      </c>
      <c r="AV214" s="227"/>
      <c r="AW214" s="228"/>
    </row>
    <row r="215" spans="1:49" x14ac:dyDescent="0.3">
      <c r="A215" s="18"/>
      <c r="B215" s="18">
        <f t="shared" si="17"/>
        <v>185</v>
      </c>
      <c r="C215" s="21"/>
      <c r="D215" s="644" t="s">
        <v>1109</v>
      </c>
      <c r="E215" s="43">
        <v>20</v>
      </c>
      <c r="F215" s="43">
        <v>11</v>
      </c>
      <c r="G215" s="80" t="s">
        <v>1108</v>
      </c>
      <c r="H215" s="86" t="s">
        <v>140</v>
      </c>
      <c r="I215" s="55" t="s">
        <v>1098</v>
      </c>
      <c r="J215" s="23">
        <v>25</v>
      </c>
      <c r="K215" s="43"/>
      <c r="L215" s="565"/>
      <c r="M215" s="23"/>
      <c r="N215" s="23"/>
      <c r="O215" s="23"/>
      <c r="P215" s="23"/>
      <c r="Q215" s="23"/>
      <c r="R215" s="23"/>
      <c r="S215" s="23"/>
      <c r="T215" s="23"/>
      <c r="U215" s="25"/>
      <c r="V215" s="649">
        <f t="shared" ref="V215" si="24">SUM(N215:T215)</f>
        <v>0</v>
      </c>
      <c r="W215" s="23" t="s">
        <v>1117</v>
      </c>
      <c r="X215" s="52"/>
      <c r="Y215" s="23"/>
      <c r="Z215" s="18">
        <f t="shared" ref="Z215" si="25">+V215</f>
        <v>0</v>
      </c>
      <c r="AA215" s="43"/>
      <c r="AB215" s="141"/>
      <c r="AC215" s="28">
        <f t="shared" ref="AC215" si="26">+K215</f>
        <v>0</v>
      </c>
      <c r="AD215" s="798"/>
      <c r="AE215" s="798"/>
      <c r="AF215" s="798"/>
      <c r="AG215" s="798"/>
      <c r="AH215" s="798"/>
      <c r="AI215" s="798"/>
      <c r="AJ215" s="231"/>
      <c r="AK215" s="18"/>
      <c r="AL215" s="18"/>
      <c r="AM215" s="18"/>
      <c r="AN215" s="18"/>
      <c r="AO215" s="18"/>
      <c r="AP215" s="18"/>
      <c r="AQ215" s="18"/>
      <c r="AR215" s="227"/>
      <c r="AS215" s="227"/>
      <c r="AT215" s="227"/>
      <c r="AU215" s="232">
        <f t="shared" si="23"/>
        <v>0</v>
      </c>
      <c r="AV215" s="227"/>
      <c r="AW215" s="228"/>
    </row>
    <row r="216" spans="1:49" x14ac:dyDescent="0.3">
      <c r="B216" s="18">
        <f t="shared" si="17"/>
        <v>186</v>
      </c>
      <c r="D216" s="644" t="s">
        <v>1109</v>
      </c>
      <c r="E216" s="43">
        <v>20</v>
      </c>
      <c r="F216" s="43">
        <v>12</v>
      </c>
      <c r="G216" s="80">
        <v>1011</v>
      </c>
      <c r="H216" s="192" t="s">
        <v>40</v>
      </c>
      <c r="I216" s="279" t="s">
        <v>1101</v>
      </c>
      <c r="J216" s="569">
        <v>25</v>
      </c>
      <c r="K216" s="18"/>
      <c r="L216" s="18"/>
      <c r="M216" s="18"/>
      <c r="N216" s="18"/>
      <c r="O216" s="18"/>
      <c r="P216" s="18"/>
      <c r="Q216" s="18"/>
      <c r="R216" s="18"/>
      <c r="S216" s="18"/>
      <c r="T216" s="17"/>
      <c r="U216" s="152"/>
      <c r="V216" s="649">
        <f>SUM(N216:T216)</f>
        <v>0</v>
      </c>
      <c r="W216" s="23" t="s">
        <v>1117</v>
      </c>
      <c r="X216" s="52"/>
      <c r="Y216" s="23"/>
      <c r="Z216" s="18"/>
      <c r="AA216" s="43"/>
      <c r="AB216" s="141"/>
      <c r="AC216" s="28"/>
      <c r="AD216" s="798"/>
      <c r="AE216" s="798"/>
      <c r="AF216" s="798">
        <v>25</v>
      </c>
      <c r="AG216" s="798"/>
      <c r="AH216" s="798"/>
      <c r="AI216" s="798"/>
      <c r="AJ216" s="231"/>
      <c r="AK216" s="18"/>
      <c r="AL216" s="18"/>
      <c r="AM216" s="18"/>
      <c r="AN216" s="18"/>
      <c r="AO216" s="18"/>
      <c r="AP216" s="18"/>
      <c r="AQ216" s="18"/>
      <c r="AR216" s="227"/>
      <c r="AS216" s="227"/>
      <c r="AT216" s="227"/>
      <c r="AU216" s="232">
        <f t="shared" si="23"/>
        <v>25</v>
      </c>
      <c r="AV216" s="227"/>
      <c r="AW216" s="228"/>
    </row>
    <row r="217" spans="1:49" x14ac:dyDescent="0.3">
      <c r="B217" s="18">
        <f t="shared" si="17"/>
        <v>187</v>
      </c>
      <c r="D217" s="644" t="s">
        <v>1291</v>
      </c>
      <c r="E217" s="43">
        <v>20</v>
      </c>
      <c r="F217" s="43">
        <v>13</v>
      </c>
      <c r="G217" s="80" t="s">
        <v>1286</v>
      </c>
      <c r="H217" s="794" t="s">
        <v>1287</v>
      </c>
      <c r="I217" s="55" t="s">
        <v>1289</v>
      </c>
      <c r="J217" s="23"/>
      <c r="K217" s="43"/>
      <c r="L217" s="565"/>
      <c r="M217" s="23"/>
      <c r="N217" s="23"/>
      <c r="O217" s="23"/>
      <c r="P217" s="23"/>
      <c r="Q217" s="23"/>
      <c r="R217" s="23"/>
      <c r="S217" s="23"/>
      <c r="T217" s="23"/>
      <c r="U217" s="25"/>
      <c r="V217" s="649"/>
      <c r="W217" s="23"/>
      <c r="X217" s="52"/>
      <c r="Y217" s="23"/>
      <c r="Z217" s="18"/>
      <c r="AA217" s="43"/>
      <c r="AB217" s="141"/>
      <c r="AC217" s="28"/>
      <c r="AD217" s="798"/>
      <c r="AE217" s="798"/>
      <c r="AF217" s="798"/>
      <c r="AG217" s="798"/>
      <c r="AH217" s="798"/>
      <c r="AI217" s="798"/>
      <c r="AJ217" s="231"/>
      <c r="AK217" s="18"/>
      <c r="AL217" s="18"/>
      <c r="AM217" s="18"/>
      <c r="AN217" s="18"/>
      <c r="AO217" s="18"/>
      <c r="AP217" s="18"/>
      <c r="AQ217" s="18"/>
      <c r="AR217" s="227"/>
      <c r="AS217" s="227"/>
      <c r="AT217" s="227"/>
      <c r="AU217" s="232"/>
      <c r="AV217" s="227"/>
      <c r="AW217" s="228"/>
    </row>
    <row r="218" spans="1:49" x14ac:dyDescent="0.3">
      <c r="B218" s="18">
        <f t="shared" si="17"/>
        <v>188</v>
      </c>
      <c r="D218" s="644" t="s">
        <v>1291</v>
      </c>
      <c r="E218" s="530">
        <v>20</v>
      </c>
      <c r="F218" s="530">
        <v>14</v>
      </c>
      <c r="G218" s="795" t="s">
        <v>1286</v>
      </c>
      <c r="H218" s="794" t="s">
        <v>1288</v>
      </c>
      <c r="I218" s="101" t="s">
        <v>1290</v>
      </c>
      <c r="J218" s="23"/>
      <c r="K218" s="43"/>
      <c r="L218" s="565"/>
      <c r="M218" s="23"/>
      <c r="N218" s="23"/>
      <c r="O218" s="23"/>
      <c r="P218" s="23"/>
      <c r="Q218" s="23"/>
      <c r="R218" s="23"/>
      <c r="S218" s="23"/>
      <c r="T218" s="23"/>
      <c r="U218" s="25"/>
      <c r="V218" s="649"/>
      <c r="W218" s="23"/>
      <c r="X218" s="52"/>
      <c r="Y218" s="23"/>
      <c r="Z218" s="18"/>
      <c r="AA218" s="43"/>
      <c r="AB218" s="141"/>
      <c r="AC218" s="28"/>
      <c r="AD218" s="798"/>
      <c r="AE218" s="798"/>
      <c r="AF218" s="798"/>
      <c r="AG218" s="798"/>
      <c r="AH218" s="798"/>
      <c r="AI218" s="798"/>
      <c r="AJ218" s="231"/>
      <c r="AK218" s="18"/>
      <c r="AL218" s="18"/>
      <c r="AM218" s="18"/>
      <c r="AN218" s="18"/>
      <c r="AO218" s="18"/>
      <c r="AP218" s="18"/>
      <c r="AQ218" s="18"/>
      <c r="AR218" s="227"/>
      <c r="AS218" s="227"/>
      <c r="AT218" s="227"/>
      <c r="AU218" s="232"/>
      <c r="AV218" s="227"/>
      <c r="AW218" s="228"/>
    </row>
    <row r="219" spans="1:49" x14ac:dyDescent="0.3">
      <c r="B219" s="18"/>
      <c r="D219" s="644" t="s">
        <v>1291</v>
      </c>
      <c r="E219" s="43"/>
      <c r="F219" s="43">
        <v>15</v>
      </c>
      <c r="G219" s="80"/>
      <c r="H219" s="86"/>
      <c r="I219" s="55"/>
      <c r="J219" s="23"/>
      <c r="K219" s="28"/>
      <c r="L219" s="762"/>
      <c r="M219" s="25"/>
      <c r="N219" s="25"/>
      <c r="O219" s="25"/>
      <c r="P219" s="25"/>
      <c r="Q219" s="25"/>
      <c r="R219" s="25"/>
      <c r="S219" s="25"/>
      <c r="T219" s="25"/>
      <c r="U219" s="25"/>
      <c r="V219" s="649"/>
      <c r="W219" s="25"/>
      <c r="X219" s="718"/>
      <c r="Y219" s="25"/>
      <c r="Z219" s="20"/>
      <c r="AA219" s="28"/>
      <c r="AB219" s="637"/>
      <c r="AC219" s="28"/>
      <c r="AD219" s="799"/>
      <c r="AE219" s="799"/>
      <c r="AF219" s="799"/>
      <c r="AG219" s="799"/>
      <c r="AH219" s="799"/>
      <c r="AI219" s="799"/>
      <c r="AJ219" s="683"/>
      <c r="AK219" s="20"/>
      <c r="AL219" s="20"/>
      <c r="AM219" s="20"/>
      <c r="AN219" s="20"/>
      <c r="AO219" s="20"/>
      <c r="AP219" s="20"/>
      <c r="AQ219" s="20"/>
      <c r="AR219" s="572"/>
      <c r="AS219" s="572"/>
      <c r="AT219" s="572"/>
      <c r="AU219" s="576"/>
      <c r="AV219" s="572"/>
      <c r="AW219" s="573"/>
    </row>
    <row r="220" spans="1:49" x14ac:dyDescent="0.3">
      <c r="B220" s="18"/>
      <c r="D220" s="644" t="s">
        <v>1291</v>
      </c>
      <c r="E220" s="43"/>
      <c r="F220" s="43">
        <v>16</v>
      </c>
      <c r="G220" s="80"/>
      <c r="H220" s="86"/>
      <c r="I220" s="55"/>
      <c r="J220" s="23"/>
      <c r="K220" s="28"/>
      <c r="L220" s="762"/>
      <c r="M220" s="25"/>
      <c r="N220" s="25"/>
      <c r="O220" s="25"/>
      <c r="P220" s="25"/>
      <c r="Q220" s="25"/>
      <c r="R220" s="25"/>
      <c r="S220" s="25"/>
      <c r="T220" s="25"/>
      <c r="U220" s="25"/>
      <c r="V220" s="649"/>
      <c r="W220" s="25"/>
      <c r="X220" s="718"/>
      <c r="Y220" s="25"/>
      <c r="Z220" s="20"/>
      <c r="AA220" s="28"/>
      <c r="AB220" s="637"/>
      <c r="AC220" s="28"/>
      <c r="AD220" s="799"/>
      <c r="AE220" s="799"/>
      <c r="AF220" s="799"/>
      <c r="AG220" s="799"/>
      <c r="AH220" s="799"/>
      <c r="AI220" s="799"/>
      <c r="AJ220" s="683"/>
      <c r="AK220" s="20"/>
      <c r="AL220" s="20"/>
      <c r="AM220" s="20"/>
      <c r="AN220" s="20"/>
      <c r="AO220" s="20"/>
      <c r="AP220" s="20"/>
      <c r="AQ220" s="20"/>
      <c r="AR220" s="572"/>
      <c r="AS220" s="572"/>
      <c r="AT220" s="572"/>
      <c r="AU220" s="576"/>
      <c r="AV220" s="572"/>
      <c r="AW220" s="573"/>
    </row>
    <row r="221" spans="1:49" x14ac:dyDescent="0.3">
      <c r="B221" s="18"/>
      <c r="D221" s="644" t="s">
        <v>1291</v>
      </c>
      <c r="E221" s="43"/>
      <c r="F221" s="43">
        <v>17</v>
      </c>
      <c r="G221" s="80"/>
      <c r="H221" s="86"/>
      <c r="I221" s="55"/>
      <c r="J221" s="23"/>
      <c r="K221" s="28"/>
      <c r="L221" s="762"/>
      <c r="M221" s="25"/>
      <c r="N221" s="25"/>
      <c r="O221" s="25"/>
      <c r="P221" s="25"/>
      <c r="Q221" s="25"/>
      <c r="R221" s="25"/>
      <c r="S221" s="25"/>
      <c r="T221" s="25"/>
      <c r="U221" s="25"/>
      <c r="V221" s="649"/>
      <c r="W221" s="25"/>
      <c r="X221" s="718"/>
      <c r="Y221" s="25"/>
      <c r="Z221" s="20"/>
      <c r="AA221" s="28"/>
      <c r="AB221" s="637"/>
      <c r="AC221" s="28"/>
      <c r="AD221" s="799"/>
      <c r="AE221" s="799"/>
      <c r="AF221" s="799"/>
      <c r="AG221" s="799"/>
      <c r="AH221" s="799"/>
      <c r="AI221" s="799"/>
      <c r="AJ221" s="683"/>
      <c r="AK221" s="20"/>
      <c r="AL221" s="20"/>
      <c r="AM221" s="20"/>
      <c r="AN221" s="20"/>
      <c r="AO221" s="20"/>
      <c r="AP221" s="20"/>
      <c r="AQ221" s="20"/>
      <c r="AR221" s="572"/>
      <c r="AS221" s="572"/>
      <c r="AT221" s="572"/>
      <c r="AU221" s="576"/>
      <c r="AV221" s="572"/>
      <c r="AW221" s="573"/>
    </row>
    <row r="222" spans="1:49" x14ac:dyDescent="0.3">
      <c r="B222" s="18"/>
      <c r="D222" s="644" t="s">
        <v>1291</v>
      </c>
      <c r="E222" s="43"/>
      <c r="F222" s="43">
        <v>18</v>
      </c>
      <c r="G222" s="80"/>
      <c r="H222" s="86"/>
      <c r="I222" s="55"/>
      <c r="J222" s="23"/>
      <c r="K222" s="28"/>
      <c r="L222" s="762"/>
      <c r="M222" s="25"/>
      <c r="N222" s="25"/>
      <c r="O222" s="25"/>
      <c r="P222" s="25"/>
      <c r="Q222" s="25"/>
      <c r="R222" s="25"/>
      <c r="S222" s="25"/>
      <c r="T222" s="25"/>
      <c r="U222" s="25"/>
      <c r="V222" s="649"/>
      <c r="W222" s="25"/>
      <c r="X222" s="718"/>
      <c r="Y222" s="25"/>
      <c r="Z222" s="20"/>
      <c r="AA222" s="28"/>
      <c r="AB222" s="637"/>
      <c r="AC222" s="28"/>
      <c r="AD222" s="799"/>
      <c r="AE222" s="799"/>
      <c r="AF222" s="799"/>
      <c r="AG222" s="799"/>
      <c r="AH222" s="799"/>
      <c r="AI222" s="799"/>
      <c r="AJ222" s="683"/>
      <c r="AK222" s="20"/>
      <c r="AL222" s="20"/>
      <c r="AM222" s="20"/>
      <c r="AN222" s="20"/>
      <c r="AO222" s="20"/>
      <c r="AP222" s="20"/>
      <c r="AQ222" s="20"/>
      <c r="AR222" s="572"/>
      <c r="AS222" s="572"/>
      <c r="AT222" s="572"/>
      <c r="AU222" s="576"/>
      <c r="AV222" s="572"/>
      <c r="AW222" s="573"/>
    </row>
    <row r="223" spans="1:49" x14ac:dyDescent="0.3">
      <c r="B223" s="18"/>
      <c r="D223" s="644" t="s">
        <v>1291</v>
      </c>
      <c r="E223" s="43"/>
      <c r="F223" s="43">
        <v>19</v>
      </c>
      <c r="G223" s="80"/>
      <c r="H223" s="86"/>
      <c r="I223" s="55"/>
      <c r="J223" s="23"/>
      <c r="K223" s="28"/>
      <c r="L223" s="762"/>
      <c r="M223" s="25"/>
      <c r="N223" s="25"/>
      <c r="O223" s="25"/>
      <c r="P223" s="25"/>
      <c r="Q223" s="25"/>
      <c r="R223" s="25"/>
      <c r="S223" s="25"/>
      <c r="T223" s="25"/>
      <c r="U223" s="25"/>
      <c r="V223" s="649"/>
      <c r="W223" s="25"/>
      <c r="X223" s="718"/>
      <c r="Y223" s="25"/>
      <c r="Z223" s="20"/>
      <c r="AA223" s="28"/>
      <c r="AB223" s="637"/>
      <c r="AC223" s="28"/>
      <c r="AD223" s="799"/>
      <c r="AE223" s="799"/>
      <c r="AF223" s="799"/>
      <c r="AG223" s="799"/>
      <c r="AH223" s="799"/>
      <c r="AI223" s="799"/>
      <c r="AJ223" s="683"/>
      <c r="AK223" s="20"/>
      <c r="AL223" s="20"/>
      <c r="AM223" s="20"/>
      <c r="AN223" s="20"/>
      <c r="AO223" s="20"/>
      <c r="AP223" s="20"/>
      <c r="AQ223" s="20"/>
      <c r="AR223" s="572"/>
      <c r="AS223" s="572"/>
      <c r="AT223" s="572"/>
      <c r="AU223" s="576"/>
      <c r="AV223" s="572"/>
      <c r="AW223" s="573"/>
    </row>
    <row r="224" spans="1:49" x14ac:dyDescent="0.3">
      <c r="B224" s="18"/>
      <c r="D224" s="644" t="s">
        <v>1291</v>
      </c>
      <c r="E224" s="43"/>
      <c r="F224" s="43">
        <v>20</v>
      </c>
      <c r="G224" s="80"/>
      <c r="H224" s="86"/>
      <c r="I224" s="55"/>
      <c r="J224" s="23"/>
      <c r="K224" s="28"/>
      <c r="L224" s="762"/>
      <c r="M224" s="25"/>
      <c r="N224" s="25"/>
      <c r="O224" s="25"/>
      <c r="P224" s="25"/>
      <c r="Q224" s="25"/>
      <c r="R224" s="25"/>
      <c r="S224" s="25"/>
      <c r="T224" s="25"/>
      <c r="U224" s="25"/>
      <c r="V224" s="649"/>
      <c r="W224" s="25"/>
      <c r="X224" s="718"/>
      <c r="Y224" s="25"/>
      <c r="Z224" s="20"/>
      <c r="AA224" s="28"/>
      <c r="AB224" s="637"/>
      <c r="AC224" s="28"/>
      <c r="AD224" s="799"/>
      <c r="AE224" s="799"/>
      <c r="AF224" s="799"/>
      <c r="AG224" s="799"/>
      <c r="AH224" s="799"/>
      <c r="AI224" s="799"/>
      <c r="AJ224" s="683"/>
      <c r="AK224" s="20"/>
      <c r="AL224" s="20"/>
      <c r="AM224" s="20"/>
      <c r="AN224" s="20"/>
      <c r="AO224" s="20"/>
      <c r="AP224" s="20"/>
      <c r="AQ224" s="20"/>
      <c r="AR224" s="572"/>
      <c r="AS224" s="572"/>
      <c r="AT224" s="572"/>
      <c r="AU224" s="576"/>
      <c r="AV224" s="572"/>
      <c r="AW224" s="573"/>
    </row>
    <row r="225" spans="1:49" x14ac:dyDescent="0.3">
      <c r="B225" s="18"/>
      <c r="D225" s="644" t="s">
        <v>1291</v>
      </c>
      <c r="E225" s="43"/>
      <c r="F225" s="43">
        <v>21</v>
      </c>
      <c r="G225" s="80"/>
      <c r="H225" s="86"/>
      <c r="I225" s="55"/>
      <c r="J225" s="23"/>
      <c r="K225" s="28"/>
      <c r="L225" s="762"/>
      <c r="M225" s="25"/>
      <c r="N225" s="25"/>
      <c r="O225" s="25"/>
      <c r="P225" s="25"/>
      <c r="Q225" s="25"/>
      <c r="R225" s="25"/>
      <c r="S225" s="25"/>
      <c r="T225" s="25"/>
      <c r="U225" s="25"/>
      <c r="V225" s="649"/>
      <c r="W225" s="25"/>
      <c r="X225" s="718"/>
      <c r="Y225" s="25"/>
      <c r="Z225" s="20"/>
      <c r="AA225" s="28"/>
      <c r="AB225" s="637"/>
      <c r="AC225" s="28"/>
      <c r="AD225" s="799"/>
      <c r="AE225" s="799"/>
      <c r="AF225" s="799"/>
      <c r="AG225" s="799"/>
      <c r="AH225" s="799"/>
      <c r="AI225" s="799"/>
      <c r="AJ225" s="683"/>
      <c r="AK225" s="20"/>
      <c r="AL225" s="20"/>
      <c r="AM225" s="20"/>
      <c r="AN225" s="20"/>
      <c r="AO225" s="20"/>
      <c r="AP225" s="20"/>
      <c r="AQ225" s="20"/>
      <c r="AR225" s="572"/>
      <c r="AS225" s="572"/>
      <c r="AT225" s="572"/>
      <c r="AU225" s="576"/>
      <c r="AV225" s="572"/>
      <c r="AW225" s="573"/>
    </row>
    <row r="226" spans="1:49" x14ac:dyDescent="0.3">
      <c r="A226" s="18">
        <v>179</v>
      </c>
      <c r="B226" s="18">
        <f>+B218+1</f>
        <v>189</v>
      </c>
      <c r="C226" s="656">
        <v>21</v>
      </c>
      <c r="D226" s="662" t="s">
        <v>159</v>
      </c>
      <c r="E226" s="658">
        <v>21</v>
      </c>
      <c r="F226" s="658">
        <v>0</v>
      </c>
      <c r="G226" s="659"/>
      <c r="H226" s="665"/>
      <c r="I226" s="661"/>
      <c r="J226" s="669"/>
      <c r="K226" s="153">
        <f>SUM(J227:J229)</f>
        <v>25</v>
      </c>
      <c r="L226" s="153">
        <f>+K226</f>
        <v>25</v>
      </c>
      <c r="M226" s="97" t="s">
        <v>31</v>
      </c>
      <c r="N226" s="97"/>
      <c r="O226" s="97"/>
      <c r="P226" s="97"/>
      <c r="Q226" s="25"/>
      <c r="R226" s="97"/>
      <c r="S226" s="97"/>
      <c r="T226" s="97"/>
      <c r="U226" s="97"/>
      <c r="V226" s="649">
        <f t="shared" si="19"/>
        <v>0</v>
      </c>
      <c r="W226" s="97"/>
      <c r="X226" s="97"/>
      <c r="Y226" s="97"/>
      <c r="Z226" s="20">
        <f t="shared" si="20"/>
        <v>0</v>
      </c>
      <c r="AA226" s="28">
        <f>SUM(Z227:Z228)</f>
        <v>0</v>
      </c>
      <c r="AB226" s="135">
        <v>1</v>
      </c>
      <c r="AC226" s="28">
        <f t="shared" si="21"/>
        <v>25</v>
      </c>
      <c r="AD226" s="799"/>
      <c r="AE226" s="799"/>
      <c r="AF226" s="799"/>
      <c r="AG226" s="799"/>
      <c r="AH226" s="799"/>
      <c r="AI226" s="799"/>
      <c r="AJ226" s="683"/>
      <c r="AK226" s="20"/>
      <c r="AL226" s="20"/>
      <c r="AM226" s="20"/>
      <c r="AN226" s="20"/>
      <c r="AO226" s="20"/>
      <c r="AP226" s="20"/>
      <c r="AQ226" s="20"/>
      <c r="AR226" s="572"/>
      <c r="AS226" s="572"/>
      <c r="AT226" s="572"/>
      <c r="AU226" s="576"/>
      <c r="AV226" s="572">
        <f>+AU227+AU228</f>
        <v>0</v>
      </c>
      <c r="AW226" s="573">
        <f>+AV226+AB226</f>
        <v>1</v>
      </c>
    </row>
    <row r="227" spans="1:49" ht="21.75" customHeight="1" x14ac:dyDescent="0.3">
      <c r="A227" s="18">
        <v>180</v>
      </c>
      <c r="B227" s="18">
        <f t="shared" ref="B227:B232" si="27">+B226+1</f>
        <v>190</v>
      </c>
      <c r="C227" s="21"/>
      <c r="D227" s="169"/>
      <c r="E227" s="43">
        <v>21</v>
      </c>
      <c r="F227" s="43">
        <v>1</v>
      </c>
      <c r="G227" s="80">
        <v>1021</v>
      </c>
      <c r="H227" s="86" t="s">
        <v>120</v>
      </c>
      <c r="I227" s="55" t="s">
        <v>231</v>
      </c>
      <c r="J227" s="23"/>
      <c r="K227" s="43"/>
      <c r="L227" s="565"/>
      <c r="M227" s="23"/>
      <c r="N227" s="23"/>
      <c r="O227" s="23"/>
      <c r="P227" s="23"/>
      <c r="Q227" s="23"/>
      <c r="R227" s="23"/>
      <c r="S227" s="23"/>
      <c r="T227" s="23"/>
      <c r="U227" s="25"/>
      <c r="V227" s="649">
        <f t="shared" si="19"/>
        <v>0</v>
      </c>
      <c r="W227" s="23" t="s">
        <v>111</v>
      </c>
      <c r="X227" s="23"/>
      <c r="Y227" s="23"/>
      <c r="Z227" s="18">
        <f t="shared" si="20"/>
        <v>0</v>
      </c>
      <c r="AA227" s="43"/>
      <c r="AB227" s="141"/>
      <c r="AC227" s="28">
        <f t="shared" si="21"/>
        <v>0</v>
      </c>
      <c r="AD227" s="798"/>
      <c r="AE227" s="798"/>
      <c r="AF227" s="798"/>
      <c r="AG227" s="798"/>
      <c r="AH227" s="798"/>
      <c r="AI227" s="798"/>
      <c r="AJ227" s="231"/>
      <c r="AK227" s="18"/>
      <c r="AL227" s="18"/>
      <c r="AM227" s="18"/>
      <c r="AN227" s="18"/>
      <c r="AO227" s="18"/>
      <c r="AP227" s="18"/>
      <c r="AQ227" s="18"/>
      <c r="AR227" s="227"/>
      <c r="AS227" s="227"/>
      <c r="AT227" s="227"/>
      <c r="AU227" s="232">
        <f>SUM(AD227:AT227)</f>
        <v>0</v>
      </c>
      <c r="AV227" s="227"/>
      <c r="AW227" s="228"/>
    </row>
    <row r="228" spans="1:49" x14ac:dyDescent="0.3">
      <c r="A228" s="18"/>
      <c r="B228" s="18">
        <f t="shared" si="27"/>
        <v>191</v>
      </c>
      <c r="C228" s="21"/>
      <c r="D228" s="169"/>
      <c r="E228" s="43">
        <v>21</v>
      </c>
      <c r="F228" s="43">
        <v>2</v>
      </c>
      <c r="G228" s="80">
        <v>1021</v>
      </c>
      <c r="H228" s="86" t="s">
        <v>137</v>
      </c>
      <c r="I228" s="55" t="s">
        <v>232</v>
      </c>
      <c r="J228" s="23"/>
      <c r="K228" s="43"/>
      <c r="L228" s="565"/>
      <c r="M228" s="23"/>
      <c r="N228" s="23"/>
      <c r="O228" s="23"/>
      <c r="P228" s="23"/>
      <c r="Q228" s="23"/>
      <c r="R228" s="23"/>
      <c r="S228" s="23"/>
      <c r="T228" s="23"/>
      <c r="U228" s="25"/>
      <c r="V228" s="649">
        <f t="shared" si="19"/>
        <v>0</v>
      </c>
      <c r="W228" s="23" t="s">
        <v>111</v>
      </c>
      <c r="X228" s="23"/>
      <c r="Y228" s="23"/>
      <c r="Z228" s="18">
        <f t="shared" si="20"/>
        <v>0</v>
      </c>
      <c r="AA228" s="43"/>
      <c r="AB228" s="141"/>
      <c r="AC228" s="28">
        <f t="shared" si="21"/>
        <v>0</v>
      </c>
      <c r="AD228" s="798"/>
      <c r="AE228" s="798"/>
      <c r="AF228" s="798"/>
      <c r="AG228" s="798"/>
      <c r="AH228" s="798"/>
      <c r="AI228" s="798"/>
      <c r="AJ228" s="231"/>
      <c r="AK228" s="18"/>
      <c r="AL228" s="18"/>
      <c r="AM228" s="18"/>
      <c r="AN228" s="18"/>
      <c r="AO228" s="18"/>
      <c r="AP228" s="18"/>
      <c r="AQ228" s="18"/>
      <c r="AR228" s="227"/>
      <c r="AS228" s="227"/>
      <c r="AT228" s="227"/>
      <c r="AU228" s="232">
        <f>SUM(AD228:AT228)</f>
        <v>0</v>
      </c>
      <c r="AV228" s="227"/>
      <c r="AW228" s="228"/>
    </row>
    <row r="229" spans="1:49" x14ac:dyDescent="0.3">
      <c r="A229" s="18"/>
      <c r="B229" s="18"/>
      <c r="C229" s="21"/>
      <c r="D229" s="644" t="s">
        <v>2121</v>
      </c>
      <c r="E229" s="43">
        <v>21</v>
      </c>
      <c r="F229" s="43">
        <v>3</v>
      </c>
      <c r="G229" s="80"/>
      <c r="H229" s="86"/>
      <c r="I229" s="55" t="s">
        <v>2123</v>
      </c>
      <c r="J229" s="23">
        <v>25</v>
      </c>
      <c r="K229" s="43"/>
      <c r="L229" s="565"/>
      <c r="M229" s="23"/>
      <c r="N229" s="23"/>
      <c r="O229" s="23"/>
      <c r="P229" s="23"/>
      <c r="Q229" s="23"/>
      <c r="R229" s="23"/>
      <c r="S229" s="23"/>
      <c r="T229" s="23"/>
      <c r="U229" s="25"/>
      <c r="V229" s="649">
        <f t="shared" si="19"/>
        <v>0</v>
      </c>
      <c r="W229" s="23"/>
      <c r="X229" s="23"/>
      <c r="Y229" s="23"/>
      <c r="Z229" s="18">
        <f t="shared" si="20"/>
        <v>0</v>
      </c>
      <c r="AA229" s="43"/>
      <c r="AB229" s="141"/>
      <c r="AC229" s="28"/>
      <c r="AD229" s="798"/>
      <c r="AE229" s="798"/>
      <c r="AF229" s="798"/>
      <c r="AG229" s="798"/>
      <c r="AH229" s="798"/>
      <c r="AI229" s="798"/>
      <c r="AJ229" s="231"/>
      <c r="AK229" s="18"/>
      <c r="AL229" s="18"/>
      <c r="AM229" s="18"/>
      <c r="AN229" s="18"/>
      <c r="AO229" s="18"/>
      <c r="AP229" s="18"/>
      <c r="AQ229" s="18"/>
      <c r="AR229" s="227"/>
      <c r="AS229" s="227"/>
      <c r="AT229" s="227"/>
      <c r="AU229" s="232"/>
      <c r="AV229" s="227"/>
      <c r="AW229" s="228"/>
    </row>
    <row r="230" spans="1:49" x14ac:dyDescent="0.3">
      <c r="A230" s="18"/>
      <c r="B230" s="18"/>
      <c r="C230" s="21"/>
      <c r="D230" s="169"/>
      <c r="E230" s="43"/>
      <c r="F230" s="43"/>
      <c r="G230" s="80"/>
      <c r="H230" s="86"/>
      <c r="I230" s="55"/>
      <c r="J230" s="23"/>
      <c r="K230" s="43"/>
      <c r="L230" s="565"/>
      <c r="M230" s="23"/>
      <c r="N230" s="23"/>
      <c r="O230" s="23"/>
      <c r="P230" s="23"/>
      <c r="Q230" s="23"/>
      <c r="R230" s="23"/>
      <c r="S230" s="23"/>
      <c r="T230" s="23"/>
      <c r="U230" s="25"/>
      <c r="V230" s="649"/>
      <c r="W230" s="23"/>
      <c r="X230" s="23"/>
      <c r="Y230" s="23"/>
      <c r="Z230" s="18"/>
      <c r="AA230" s="43"/>
      <c r="AB230" s="141"/>
      <c r="AC230" s="28"/>
      <c r="AD230" s="798"/>
      <c r="AE230" s="798"/>
      <c r="AF230" s="798"/>
      <c r="AG230" s="798"/>
      <c r="AH230" s="798"/>
      <c r="AI230" s="798"/>
      <c r="AJ230" s="231"/>
      <c r="AK230" s="18"/>
      <c r="AL230" s="18"/>
      <c r="AM230" s="18"/>
      <c r="AN230" s="18"/>
      <c r="AO230" s="18"/>
      <c r="AP230" s="18"/>
      <c r="AQ230" s="18"/>
      <c r="AR230" s="227"/>
      <c r="AS230" s="227"/>
      <c r="AT230" s="227"/>
      <c r="AU230" s="232"/>
      <c r="AV230" s="227"/>
      <c r="AW230" s="228"/>
    </row>
    <row r="231" spans="1:49" x14ac:dyDescent="0.3">
      <c r="A231" s="18">
        <v>182</v>
      </c>
      <c r="B231" s="18">
        <f>+B228+1</f>
        <v>192</v>
      </c>
      <c r="C231" s="656">
        <v>22</v>
      </c>
      <c r="D231" s="662" t="s">
        <v>160</v>
      </c>
      <c r="E231" s="658">
        <v>22</v>
      </c>
      <c r="F231" s="658">
        <v>0</v>
      </c>
      <c r="G231" s="667"/>
      <c r="H231" s="660"/>
      <c r="I231" s="668"/>
      <c r="J231" s="669"/>
      <c r="K231" s="658">
        <f>SUM(J232)</f>
        <v>40</v>
      </c>
      <c r="L231" s="658">
        <f>+K231</f>
        <v>40</v>
      </c>
      <c r="M231" s="655" t="s">
        <v>31</v>
      </c>
      <c r="N231" s="655"/>
      <c r="O231" s="655"/>
      <c r="P231" s="655"/>
      <c r="Q231" s="23"/>
      <c r="R231" s="655"/>
      <c r="S231" s="655"/>
      <c r="T231" s="655"/>
      <c r="U231" s="97"/>
      <c r="V231" s="649">
        <f t="shared" si="19"/>
        <v>0</v>
      </c>
      <c r="W231" s="655"/>
      <c r="X231" s="655"/>
      <c r="Y231" s="655"/>
      <c r="Z231" s="18">
        <f t="shared" si="20"/>
        <v>0</v>
      </c>
      <c r="AA231" s="43">
        <f>SUM(Z232)</f>
        <v>0</v>
      </c>
      <c r="AB231" s="16">
        <v>0</v>
      </c>
      <c r="AC231" s="28">
        <f t="shared" si="21"/>
        <v>40</v>
      </c>
      <c r="AD231" s="798"/>
      <c r="AE231" s="798"/>
      <c r="AF231" s="798"/>
      <c r="AG231" s="798"/>
      <c r="AH231" s="798"/>
      <c r="AI231" s="798"/>
      <c r="AJ231" s="231"/>
      <c r="AK231" s="18"/>
      <c r="AL231" s="18"/>
      <c r="AM231" s="18"/>
      <c r="AN231" s="18"/>
      <c r="AO231" s="18"/>
      <c r="AP231" s="18"/>
      <c r="AQ231" s="18"/>
      <c r="AR231" s="227"/>
      <c r="AS231" s="227"/>
      <c r="AT231" s="227"/>
      <c r="AU231" s="232">
        <f>SUM(AD231:AT231)</f>
        <v>0</v>
      </c>
      <c r="AV231" s="227">
        <f>SUM(AU232)</f>
        <v>0</v>
      </c>
      <c r="AW231" s="228">
        <f>+AV231+AB231</f>
        <v>0</v>
      </c>
    </row>
    <row r="232" spans="1:49" ht="27.6" thickBot="1" x14ac:dyDescent="0.35">
      <c r="A232" s="18">
        <v>183</v>
      </c>
      <c r="B232" s="18">
        <f t="shared" si="27"/>
        <v>193</v>
      </c>
      <c r="C232" s="21"/>
      <c r="D232" s="75"/>
      <c r="E232" s="43">
        <v>22</v>
      </c>
      <c r="F232" s="43">
        <v>1</v>
      </c>
      <c r="G232" s="80">
        <v>1022</v>
      </c>
      <c r="H232" s="81">
        <v>-100</v>
      </c>
      <c r="I232" s="55" t="s">
        <v>175</v>
      </c>
      <c r="J232" s="23">
        <v>40</v>
      </c>
      <c r="K232" s="43"/>
      <c r="L232" s="565"/>
      <c r="M232" s="23"/>
      <c r="N232" s="23"/>
      <c r="O232" s="23"/>
      <c r="P232" s="23"/>
      <c r="Q232" s="23"/>
      <c r="R232" s="23"/>
      <c r="S232" s="23"/>
      <c r="T232" s="23"/>
      <c r="U232" s="25"/>
      <c r="V232" s="649">
        <f t="shared" si="19"/>
        <v>0</v>
      </c>
      <c r="W232" s="23" t="s">
        <v>126</v>
      </c>
      <c r="X232" s="23"/>
      <c r="Y232" s="23"/>
      <c r="Z232" s="18">
        <f t="shared" si="20"/>
        <v>0</v>
      </c>
      <c r="AA232" s="43"/>
      <c r="AB232" s="141"/>
      <c r="AC232" s="168">
        <f t="shared" si="21"/>
        <v>0</v>
      </c>
      <c r="AD232" s="798"/>
      <c r="AE232" s="798"/>
      <c r="AF232" s="798"/>
      <c r="AG232" s="798"/>
      <c r="AH232" s="798"/>
      <c r="AI232" s="798"/>
      <c r="AJ232" s="231"/>
      <c r="AK232" s="18"/>
      <c r="AL232" s="18"/>
      <c r="AM232" s="18"/>
      <c r="AN232" s="18"/>
      <c r="AO232" s="18"/>
      <c r="AP232" s="18"/>
      <c r="AQ232" s="18"/>
      <c r="AR232" s="227"/>
      <c r="AS232" s="227"/>
      <c r="AT232" s="227"/>
      <c r="AU232" s="232">
        <f>SUM(AD232:AT232)</f>
        <v>0</v>
      </c>
      <c r="AV232" s="227"/>
      <c r="AW232" s="228"/>
    </row>
    <row r="233" spans="1:49" ht="16.2" thickBot="1" x14ac:dyDescent="0.35">
      <c r="A233" s="1">
        <v>184</v>
      </c>
      <c r="G233" s="30"/>
      <c r="H233" s="96"/>
      <c r="I233" s="100"/>
      <c r="J233" s="25">
        <f>SUM(J21:J232)</f>
        <v>3460</v>
      </c>
      <c r="K233" s="25">
        <f>SUM(K21:K232)</f>
        <v>3460</v>
      </c>
      <c r="L233" s="97">
        <f>SUM(K21:K232)</f>
        <v>3460</v>
      </c>
      <c r="M233" s="97"/>
      <c r="N233" s="28">
        <f t="shared" ref="N233:AT233" si="28">SUM(N21:N232)</f>
        <v>0</v>
      </c>
      <c r="O233" s="28">
        <f t="shared" si="28"/>
        <v>0</v>
      </c>
      <c r="P233" s="28">
        <f t="shared" si="28"/>
        <v>0</v>
      </c>
      <c r="Q233" s="28">
        <f t="shared" si="28"/>
        <v>0</v>
      </c>
      <c r="R233" s="28">
        <f t="shared" si="28"/>
        <v>0</v>
      </c>
      <c r="S233" s="28">
        <f t="shared" si="28"/>
        <v>0</v>
      </c>
      <c r="T233" s="28">
        <f t="shared" si="28"/>
        <v>0</v>
      </c>
      <c r="U233" s="28">
        <f t="shared" si="28"/>
        <v>0</v>
      </c>
      <c r="V233" s="28">
        <f t="shared" si="28"/>
        <v>0</v>
      </c>
      <c r="W233" s="28">
        <f t="shared" si="28"/>
        <v>0</v>
      </c>
      <c r="X233" s="28">
        <f t="shared" si="28"/>
        <v>0</v>
      </c>
      <c r="Y233" s="28">
        <f t="shared" si="28"/>
        <v>0</v>
      </c>
      <c r="Z233" s="28">
        <f t="shared" si="28"/>
        <v>55</v>
      </c>
      <c r="AA233" s="28">
        <f t="shared" si="28"/>
        <v>35</v>
      </c>
      <c r="AB233" s="136">
        <f t="shared" si="28"/>
        <v>552</v>
      </c>
      <c r="AC233" s="230">
        <f t="shared" si="28"/>
        <v>3460</v>
      </c>
      <c r="AD233" s="800">
        <f t="shared" si="28"/>
        <v>243</v>
      </c>
      <c r="AE233" s="801">
        <f t="shared" si="28"/>
        <v>173</v>
      </c>
      <c r="AF233" s="801">
        <f t="shared" si="28"/>
        <v>137</v>
      </c>
      <c r="AG233" s="801">
        <f t="shared" si="28"/>
        <v>105</v>
      </c>
      <c r="AH233" s="801">
        <f t="shared" si="28"/>
        <v>193</v>
      </c>
      <c r="AI233" s="801">
        <f t="shared" si="28"/>
        <v>164</v>
      </c>
      <c r="AJ233" s="27">
        <f t="shared" si="28"/>
        <v>245</v>
      </c>
      <c r="AK233" s="43">
        <f t="shared" si="28"/>
        <v>0</v>
      </c>
      <c r="AL233" s="43">
        <f t="shared" si="28"/>
        <v>0</v>
      </c>
      <c r="AM233" s="43">
        <f t="shared" si="28"/>
        <v>0</v>
      </c>
      <c r="AN233" s="43">
        <f t="shared" si="28"/>
        <v>0</v>
      </c>
      <c r="AO233" s="43">
        <f t="shared" si="28"/>
        <v>0</v>
      </c>
      <c r="AP233" s="43">
        <f t="shared" si="28"/>
        <v>0</v>
      </c>
      <c r="AQ233" s="43">
        <f t="shared" si="28"/>
        <v>0</v>
      </c>
      <c r="AR233" s="43">
        <f t="shared" si="28"/>
        <v>0</v>
      </c>
      <c r="AS233" s="43">
        <f t="shared" si="28"/>
        <v>0</v>
      </c>
      <c r="AT233" s="43">
        <f t="shared" si="28"/>
        <v>0</v>
      </c>
      <c r="AU233" s="231" t="s">
        <v>1749</v>
      </c>
      <c r="AV233" s="228">
        <f>SUM(AV21:AV232)</f>
        <v>1229</v>
      </c>
      <c r="AW233" s="228">
        <f>SUM(AW21:AW232)</f>
        <v>1781</v>
      </c>
    </row>
    <row r="234" spans="1:49" ht="39.6" x14ac:dyDescent="0.3">
      <c r="G234" s="30"/>
      <c r="H234" s="35" t="s">
        <v>2135</v>
      </c>
      <c r="I234" s="101"/>
      <c r="J234" s="23" t="s">
        <v>176</v>
      </c>
      <c r="K234" s="23" t="s">
        <v>177</v>
      </c>
      <c r="L234" s="158" t="s">
        <v>178</v>
      </c>
      <c r="M234" s="158"/>
      <c r="N234" s="645">
        <v>45668</v>
      </c>
      <c r="O234" s="645">
        <v>45682</v>
      </c>
      <c r="P234" s="645">
        <v>45696</v>
      </c>
      <c r="Q234" s="645">
        <v>45710</v>
      </c>
      <c r="R234" s="645">
        <v>45724</v>
      </c>
      <c r="S234" s="645">
        <v>45738</v>
      </c>
      <c r="T234" s="645">
        <v>45759</v>
      </c>
      <c r="U234" s="645">
        <v>45773</v>
      </c>
      <c r="V234" s="140" t="s">
        <v>1915</v>
      </c>
      <c r="W234" s="584"/>
      <c r="X234" s="569"/>
      <c r="Y234" s="158"/>
      <c r="Z234" s="585"/>
      <c r="AA234" s="585"/>
      <c r="AC234" s="168"/>
      <c r="AD234" s="801">
        <f>+AD233</f>
        <v>243</v>
      </c>
      <c r="AE234" s="801">
        <f>+AD234+AE233</f>
        <v>416</v>
      </c>
      <c r="AF234" s="801">
        <f t="shared" ref="AF234:AT234" si="29">+AE234+AF233</f>
        <v>553</v>
      </c>
      <c r="AG234" s="801">
        <f t="shared" si="29"/>
        <v>658</v>
      </c>
      <c r="AH234" s="801">
        <f t="shared" si="29"/>
        <v>851</v>
      </c>
      <c r="AI234" s="801">
        <f t="shared" si="29"/>
        <v>1015</v>
      </c>
      <c r="AJ234" s="27">
        <f t="shared" si="29"/>
        <v>1260</v>
      </c>
      <c r="AK234" s="43">
        <f t="shared" si="29"/>
        <v>1260</v>
      </c>
      <c r="AL234" s="43">
        <f t="shared" si="29"/>
        <v>1260</v>
      </c>
      <c r="AM234" s="43">
        <f t="shared" si="29"/>
        <v>1260</v>
      </c>
      <c r="AN234" s="43">
        <f t="shared" si="29"/>
        <v>1260</v>
      </c>
      <c r="AO234" s="43">
        <f t="shared" si="29"/>
        <v>1260</v>
      </c>
      <c r="AP234" s="43">
        <f t="shared" si="29"/>
        <v>1260</v>
      </c>
      <c r="AQ234" s="43">
        <f t="shared" si="29"/>
        <v>1260</v>
      </c>
      <c r="AR234" s="43">
        <f t="shared" si="29"/>
        <v>1260</v>
      </c>
      <c r="AS234" s="18">
        <f t="shared" si="29"/>
        <v>1260</v>
      </c>
      <c r="AT234" s="18">
        <f t="shared" si="29"/>
        <v>1260</v>
      </c>
      <c r="AU234" s="18"/>
      <c r="AV234" s="226"/>
      <c r="AW234" s="229"/>
    </row>
    <row r="235" spans="1:49" ht="40.200000000000003" x14ac:dyDescent="0.3">
      <c r="I235" s="204"/>
      <c r="L235" s="18"/>
      <c r="M235" s="272" t="s">
        <v>1093</v>
      </c>
      <c r="N235" s="18"/>
      <c r="O235" s="18"/>
      <c r="P235" s="18"/>
      <c r="Q235" s="18"/>
      <c r="R235" s="18"/>
      <c r="S235" s="18"/>
      <c r="T235" s="18"/>
      <c r="U235" s="18"/>
      <c r="V235" s="18"/>
      <c r="W235" s="18"/>
      <c r="X235" s="18"/>
      <c r="Y235" s="18"/>
      <c r="Z235" s="17"/>
      <c r="AA235" s="17"/>
      <c r="AB235" s="272"/>
      <c r="AC235" s="17"/>
      <c r="AD235" s="797" t="str">
        <f>+AD20</f>
        <v>Done on  4-12-2025</v>
      </c>
      <c r="AE235" s="797" t="str">
        <f t="shared" ref="AE235:AT235" si="30">+AE20</f>
        <v>Done on 5-24-25</v>
      </c>
      <c r="AF235" s="797" t="str">
        <f t="shared" si="30"/>
        <v>Done on 6-28-25</v>
      </c>
      <c r="AG235" s="797" t="str">
        <f t="shared" si="30"/>
        <v>Done on 7.28-25</v>
      </c>
      <c r="AH235" s="797" t="str">
        <f t="shared" si="30"/>
        <v>Done on 8.23-25</v>
      </c>
      <c r="AI235" s="797" t="str">
        <f t="shared" si="30"/>
        <v>Done on 9.6.24</v>
      </c>
      <c r="AJ235" s="575" t="str">
        <f t="shared" si="30"/>
        <v>Done on 9.20.25</v>
      </c>
      <c r="AK235" s="139" t="str">
        <f t="shared" si="30"/>
        <v>Done on 9.27.25</v>
      </c>
      <c r="AL235" s="139" t="str">
        <f t="shared" si="30"/>
        <v>Done on
 10.4.25</v>
      </c>
      <c r="AM235" s="139" t="str">
        <f t="shared" si="30"/>
        <v>Done on
 10.11.25</v>
      </c>
      <c r="AN235" s="139" t="str">
        <f t="shared" si="30"/>
        <v>Done on
10.18.25</v>
      </c>
      <c r="AO235" s="139" t="str">
        <f t="shared" si="30"/>
        <v>Done on
10.25.25</v>
      </c>
      <c r="AP235" s="139" t="str">
        <f t="shared" si="30"/>
        <v>Done on
11.1.25</v>
      </c>
      <c r="AQ235" s="139" t="str">
        <f t="shared" si="30"/>
        <v xml:space="preserve">Done on
11.8.25 </v>
      </c>
      <c r="AR235" s="139" t="str">
        <f t="shared" si="30"/>
        <v>Done on
11.15.25</v>
      </c>
      <c r="AS235" s="139" t="str">
        <f t="shared" si="30"/>
        <v>Done on
11.22.25</v>
      </c>
      <c r="AT235" s="139" t="str">
        <f t="shared" si="30"/>
        <v>Done on
 11.29.25</v>
      </c>
      <c r="AU235" s="47" t="s">
        <v>342</v>
      </c>
      <c r="AV235" s="47"/>
      <c r="AW235" s="47" t="s">
        <v>341</v>
      </c>
    </row>
    <row r="236" spans="1:49" x14ac:dyDescent="0.3">
      <c r="D236" s="501"/>
      <c r="I236" s="204"/>
      <c r="T236" s="39"/>
      <c r="U236" s="39"/>
      <c r="V236" s="39"/>
      <c r="W236" s="39"/>
      <c r="X236" s="40"/>
      <c r="AB236" s="20"/>
    </row>
    <row r="237" spans="1:49" x14ac:dyDescent="0.3">
      <c r="I237" s="206"/>
      <c r="AG237" s="802" t="s">
        <v>1736</v>
      </c>
      <c r="AH237" s="811" t="s">
        <v>1735</v>
      </c>
    </row>
  </sheetData>
  <autoFilter ref="G20:Y234" xr:uid="{C13E79B2-EAFA-49FC-8520-31DBD54B7913}"/>
  <phoneticPr fontId="66" type="noConversion"/>
  <printOptions horizontalCentered="1" gridLines="1"/>
  <pageMargins left="0.3" right="0.3" top="1.75" bottom="0.5" header="0.75" footer="0.25"/>
  <pageSetup scale="63" orientation="landscape" r:id="rId1"/>
  <headerFooter alignWithMargins="0">
    <oddHeader>&amp;L&amp;18Toy Inventory List 2024&amp;C&amp;F&amp;R&amp;12&amp;P of &amp;N
&amp;D</oddHeader>
    <oddFooter xml:space="preserve">&amp;LPath:  &amp;Z&amp;F&amp;C
</oddFooter>
  </headerFooter>
  <rowBreaks count="1" manualBreakCount="1">
    <brk id="18" max="16383" man="1"/>
  </row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928F-4F86-42BE-B376-FCF7EEC1CE3B}">
  <sheetPr codeName="Sheet23"/>
  <dimension ref="E1:M159"/>
  <sheetViews>
    <sheetView workbookViewId="0">
      <selection activeCell="G22" sqref="G22"/>
    </sheetView>
  </sheetViews>
  <sheetFormatPr defaultRowHeight="13.2" x14ac:dyDescent="0.25"/>
  <cols>
    <col min="1" max="1" width="5.109375" bestFit="1" customWidth="1"/>
    <col min="2" max="2" width="10.33203125" bestFit="1" customWidth="1"/>
    <col min="3" max="3" width="20.88671875" customWidth="1"/>
    <col min="4" max="4" width="3.33203125" customWidth="1"/>
    <col min="5" max="5" width="5" bestFit="1" customWidth="1"/>
    <col min="6" max="6" width="9.33203125" bestFit="1" customWidth="1"/>
    <col min="7" max="7" width="48.5546875" customWidth="1"/>
    <col min="8" max="8" width="10.109375" bestFit="1" customWidth="1"/>
    <col min="13" max="13" width="25.109375" customWidth="1"/>
    <col min="257" max="257" width="5.109375" bestFit="1" customWidth="1"/>
    <col min="258" max="258" width="10.33203125" bestFit="1" customWidth="1"/>
    <col min="259" max="259" width="20.88671875" customWidth="1"/>
    <col min="260" max="260" width="3.33203125" customWidth="1"/>
    <col min="261" max="261" width="5" bestFit="1" customWidth="1"/>
    <col min="262" max="262" width="9.33203125" bestFit="1" customWidth="1"/>
    <col min="263" max="263" width="43.44140625" bestFit="1" customWidth="1"/>
    <col min="264" max="264" width="10.109375" bestFit="1" customWidth="1"/>
    <col min="513" max="513" width="5.109375" bestFit="1" customWidth="1"/>
    <col min="514" max="514" width="10.33203125" bestFit="1" customWidth="1"/>
    <col min="515" max="515" width="20.88671875" customWidth="1"/>
    <col min="516" max="516" width="3.33203125" customWidth="1"/>
    <col min="517" max="517" width="5" bestFit="1" customWidth="1"/>
    <col min="518" max="518" width="9.33203125" bestFit="1" customWidth="1"/>
    <col min="519" max="519" width="43.44140625" bestFit="1" customWidth="1"/>
    <col min="520" max="520" width="10.109375" bestFit="1" customWidth="1"/>
    <col min="769" max="769" width="5.109375" bestFit="1" customWidth="1"/>
    <col min="770" max="770" width="10.33203125" bestFit="1" customWidth="1"/>
    <col min="771" max="771" width="20.88671875" customWidth="1"/>
    <col min="772" max="772" width="3.33203125" customWidth="1"/>
    <col min="773" max="773" width="5" bestFit="1" customWidth="1"/>
    <col min="774" max="774" width="9.33203125" bestFit="1" customWidth="1"/>
    <col min="775" max="775" width="43.44140625" bestFit="1" customWidth="1"/>
    <col min="776" max="776" width="10.109375" bestFit="1" customWidth="1"/>
    <col min="1025" max="1025" width="5.109375" bestFit="1" customWidth="1"/>
    <col min="1026" max="1026" width="10.33203125" bestFit="1" customWidth="1"/>
    <col min="1027" max="1027" width="20.88671875" customWidth="1"/>
    <col min="1028" max="1028" width="3.33203125" customWidth="1"/>
    <col min="1029" max="1029" width="5" bestFit="1" customWidth="1"/>
    <col min="1030" max="1030" width="9.33203125" bestFit="1" customWidth="1"/>
    <col min="1031" max="1031" width="43.44140625" bestFit="1" customWidth="1"/>
    <col min="1032" max="1032" width="10.109375" bestFit="1" customWidth="1"/>
    <col min="1281" max="1281" width="5.109375" bestFit="1" customWidth="1"/>
    <col min="1282" max="1282" width="10.33203125" bestFit="1" customWidth="1"/>
    <col min="1283" max="1283" width="20.88671875" customWidth="1"/>
    <col min="1284" max="1284" width="3.33203125" customWidth="1"/>
    <col min="1285" max="1285" width="5" bestFit="1" customWidth="1"/>
    <col min="1286" max="1286" width="9.33203125" bestFit="1" customWidth="1"/>
    <col min="1287" max="1287" width="43.44140625" bestFit="1" customWidth="1"/>
    <col min="1288" max="1288" width="10.109375" bestFit="1" customWidth="1"/>
    <col min="1537" max="1537" width="5.109375" bestFit="1" customWidth="1"/>
    <col min="1538" max="1538" width="10.33203125" bestFit="1" customWidth="1"/>
    <col min="1539" max="1539" width="20.88671875" customWidth="1"/>
    <col min="1540" max="1540" width="3.33203125" customWidth="1"/>
    <col min="1541" max="1541" width="5" bestFit="1" customWidth="1"/>
    <col min="1542" max="1542" width="9.33203125" bestFit="1" customWidth="1"/>
    <col min="1543" max="1543" width="43.44140625" bestFit="1" customWidth="1"/>
    <col min="1544" max="1544" width="10.109375" bestFit="1" customWidth="1"/>
    <col min="1793" max="1793" width="5.109375" bestFit="1" customWidth="1"/>
    <col min="1794" max="1794" width="10.33203125" bestFit="1" customWidth="1"/>
    <col min="1795" max="1795" width="20.88671875" customWidth="1"/>
    <col min="1796" max="1796" width="3.33203125" customWidth="1"/>
    <col min="1797" max="1797" width="5" bestFit="1" customWidth="1"/>
    <col min="1798" max="1798" width="9.33203125" bestFit="1" customWidth="1"/>
    <col min="1799" max="1799" width="43.44140625" bestFit="1" customWidth="1"/>
    <col min="1800" max="1800" width="10.109375" bestFit="1" customWidth="1"/>
    <col min="2049" max="2049" width="5.109375" bestFit="1" customWidth="1"/>
    <col min="2050" max="2050" width="10.33203125" bestFit="1" customWidth="1"/>
    <col min="2051" max="2051" width="20.88671875" customWidth="1"/>
    <col min="2052" max="2052" width="3.33203125" customWidth="1"/>
    <col min="2053" max="2053" width="5" bestFit="1" customWidth="1"/>
    <col min="2054" max="2054" width="9.33203125" bestFit="1" customWidth="1"/>
    <col min="2055" max="2055" width="43.44140625" bestFit="1" customWidth="1"/>
    <col min="2056" max="2056" width="10.109375" bestFit="1" customWidth="1"/>
    <col min="2305" max="2305" width="5.109375" bestFit="1" customWidth="1"/>
    <col min="2306" max="2306" width="10.33203125" bestFit="1" customWidth="1"/>
    <col min="2307" max="2307" width="20.88671875" customWidth="1"/>
    <col min="2308" max="2308" width="3.33203125" customWidth="1"/>
    <col min="2309" max="2309" width="5" bestFit="1" customWidth="1"/>
    <col min="2310" max="2310" width="9.33203125" bestFit="1" customWidth="1"/>
    <col min="2311" max="2311" width="43.44140625" bestFit="1" customWidth="1"/>
    <col min="2312" max="2312" width="10.109375" bestFit="1" customWidth="1"/>
    <col min="2561" max="2561" width="5.109375" bestFit="1" customWidth="1"/>
    <col min="2562" max="2562" width="10.33203125" bestFit="1" customWidth="1"/>
    <col min="2563" max="2563" width="20.88671875" customWidth="1"/>
    <col min="2564" max="2564" width="3.33203125" customWidth="1"/>
    <col min="2565" max="2565" width="5" bestFit="1" customWidth="1"/>
    <col min="2566" max="2566" width="9.33203125" bestFit="1" customWidth="1"/>
    <col min="2567" max="2567" width="43.44140625" bestFit="1" customWidth="1"/>
    <col min="2568" max="2568" width="10.109375" bestFit="1" customWidth="1"/>
    <col min="2817" max="2817" width="5.109375" bestFit="1" customWidth="1"/>
    <col min="2818" max="2818" width="10.33203125" bestFit="1" customWidth="1"/>
    <col min="2819" max="2819" width="20.88671875" customWidth="1"/>
    <col min="2820" max="2820" width="3.33203125" customWidth="1"/>
    <col min="2821" max="2821" width="5" bestFit="1" customWidth="1"/>
    <col min="2822" max="2822" width="9.33203125" bestFit="1" customWidth="1"/>
    <col min="2823" max="2823" width="43.44140625" bestFit="1" customWidth="1"/>
    <col min="2824" max="2824" width="10.109375" bestFit="1" customWidth="1"/>
    <col min="3073" max="3073" width="5.109375" bestFit="1" customWidth="1"/>
    <col min="3074" max="3074" width="10.33203125" bestFit="1" customWidth="1"/>
    <col min="3075" max="3075" width="20.88671875" customWidth="1"/>
    <col min="3076" max="3076" width="3.33203125" customWidth="1"/>
    <col min="3077" max="3077" width="5" bestFit="1" customWidth="1"/>
    <col min="3078" max="3078" width="9.33203125" bestFit="1" customWidth="1"/>
    <col min="3079" max="3079" width="43.44140625" bestFit="1" customWidth="1"/>
    <col min="3080" max="3080" width="10.109375" bestFit="1" customWidth="1"/>
    <col min="3329" max="3329" width="5.109375" bestFit="1" customWidth="1"/>
    <col min="3330" max="3330" width="10.33203125" bestFit="1" customWidth="1"/>
    <col min="3331" max="3331" width="20.88671875" customWidth="1"/>
    <col min="3332" max="3332" width="3.33203125" customWidth="1"/>
    <col min="3333" max="3333" width="5" bestFit="1" customWidth="1"/>
    <col min="3334" max="3334" width="9.33203125" bestFit="1" customWidth="1"/>
    <col min="3335" max="3335" width="43.44140625" bestFit="1" customWidth="1"/>
    <col min="3336" max="3336" width="10.109375" bestFit="1" customWidth="1"/>
    <col min="3585" max="3585" width="5.109375" bestFit="1" customWidth="1"/>
    <col min="3586" max="3586" width="10.33203125" bestFit="1" customWidth="1"/>
    <col min="3587" max="3587" width="20.88671875" customWidth="1"/>
    <col min="3588" max="3588" width="3.33203125" customWidth="1"/>
    <col min="3589" max="3589" width="5" bestFit="1" customWidth="1"/>
    <col min="3590" max="3590" width="9.33203125" bestFit="1" customWidth="1"/>
    <col min="3591" max="3591" width="43.44140625" bestFit="1" customWidth="1"/>
    <col min="3592" max="3592" width="10.109375" bestFit="1" customWidth="1"/>
    <col min="3841" max="3841" width="5.109375" bestFit="1" customWidth="1"/>
    <col min="3842" max="3842" width="10.33203125" bestFit="1" customWidth="1"/>
    <col min="3843" max="3843" width="20.88671875" customWidth="1"/>
    <col min="3844" max="3844" width="3.33203125" customWidth="1"/>
    <col min="3845" max="3845" width="5" bestFit="1" customWidth="1"/>
    <col min="3846" max="3846" width="9.33203125" bestFit="1" customWidth="1"/>
    <col min="3847" max="3847" width="43.44140625" bestFit="1" customWidth="1"/>
    <col min="3848" max="3848" width="10.109375" bestFit="1" customWidth="1"/>
    <col min="4097" max="4097" width="5.109375" bestFit="1" customWidth="1"/>
    <col min="4098" max="4098" width="10.33203125" bestFit="1" customWidth="1"/>
    <col min="4099" max="4099" width="20.88671875" customWidth="1"/>
    <col min="4100" max="4100" width="3.33203125" customWidth="1"/>
    <col min="4101" max="4101" width="5" bestFit="1" customWidth="1"/>
    <col min="4102" max="4102" width="9.33203125" bestFit="1" customWidth="1"/>
    <col min="4103" max="4103" width="43.44140625" bestFit="1" customWidth="1"/>
    <col min="4104" max="4104" width="10.109375" bestFit="1" customWidth="1"/>
    <col min="4353" max="4353" width="5.109375" bestFit="1" customWidth="1"/>
    <col min="4354" max="4354" width="10.33203125" bestFit="1" customWidth="1"/>
    <col min="4355" max="4355" width="20.88671875" customWidth="1"/>
    <col min="4356" max="4356" width="3.33203125" customWidth="1"/>
    <col min="4357" max="4357" width="5" bestFit="1" customWidth="1"/>
    <col min="4358" max="4358" width="9.33203125" bestFit="1" customWidth="1"/>
    <col min="4359" max="4359" width="43.44140625" bestFit="1" customWidth="1"/>
    <col min="4360" max="4360" width="10.109375" bestFit="1" customWidth="1"/>
    <col min="4609" max="4609" width="5.109375" bestFit="1" customWidth="1"/>
    <col min="4610" max="4610" width="10.33203125" bestFit="1" customWidth="1"/>
    <col min="4611" max="4611" width="20.88671875" customWidth="1"/>
    <col min="4612" max="4612" width="3.33203125" customWidth="1"/>
    <col min="4613" max="4613" width="5" bestFit="1" customWidth="1"/>
    <col min="4614" max="4614" width="9.33203125" bestFit="1" customWidth="1"/>
    <col min="4615" max="4615" width="43.44140625" bestFit="1" customWidth="1"/>
    <col min="4616" max="4616" width="10.109375" bestFit="1" customWidth="1"/>
    <col min="4865" max="4865" width="5.109375" bestFit="1" customWidth="1"/>
    <col min="4866" max="4866" width="10.33203125" bestFit="1" customWidth="1"/>
    <col min="4867" max="4867" width="20.88671875" customWidth="1"/>
    <col min="4868" max="4868" width="3.33203125" customWidth="1"/>
    <col min="4869" max="4869" width="5" bestFit="1" customWidth="1"/>
    <col min="4870" max="4870" width="9.33203125" bestFit="1" customWidth="1"/>
    <col min="4871" max="4871" width="43.44140625" bestFit="1" customWidth="1"/>
    <col min="4872" max="4872" width="10.109375" bestFit="1" customWidth="1"/>
    <col min="5121" max="5121" width="5.109375" bestFit="1" customWidth="1"/>
    <col min="5122" max="5122" width="10.33203125" bestFit="1" customWidth="1"/>
    <col min="5123" max="5123" width="20.88671875" customWidth="1"/>
    <col min="5124" max="5124" width="3.33203125" customWidth="1"/>
    <col min="5125" max="5125" width="5" bestFit="1" customWidth="1"/>
    <col min="5126" max="5126" width="9.33203125" bestFit="1" customWidth="1"/>
    <col min="5127" max="5127" width="43.44140625" bestFit="1" customWidth="1"/>
    <col min="5128" max="5128" width="10.109375" bestFit="1" customWidth="1"/>
    <col min="5377" max="5377" width="5.109375" bestFit="1" customWidth="1"/>
    <col min="5378" max="5378" width="10.33203125" bestFit="1" customWidth="1"/>
    <col min="5379" max="5379" width="20.88671875" customWidth="1"/>
    <col min="5380" max="5380" width="3.33203125" customWidth="1"/>
    <col min="5381" max="5381" width="5" bestFit="1" customWidth="1"/>
    <col min="5382" max="5382" width="9.33203125" bestFit="1" customWidth="1"/>
    <col min="5383" max="5383" width="43.44140625" bestFit="1" customWidth="1"/>
    <col min="5384" max="5384" width="10.109375" bestFit="1" customWidth="1"/>
    <col min="5633" max="5633" width="5.109375" bestFit="1" customWidth="1"/>
    <col min="5634" max="5634" width="10.33203125" bestFit="1" customWidth="1"/>
    <col min="5635" max="5635" width="20.88671875" customWidth="1"/>
    <col min="5636" max="5636" width="3.33203125" customWidth="1"/>
    <col min="5637" max="5637" width="5" bestFit="1" customWidth="1"/>
    <col min="5638" max="5638" width="9.33203125" bestFit="1" customWidth="1"/>
    <col min="5639" max="5639" width="43.44140625" bestFit="1" customWidth="1"/>
    <col min="5640" max="5640" width="10.109375" bestFit="1" customWidth="1"/>
    <col min="5889" max="5889" width="5.109375" bestFit="1" customWidth="1"/>
    <col min="5890" max="5890" width="10.33203125" bestFit="1" customWidth="1"/>
    <col min="5891" max="5891" width="20.88671875" customWidth="1"/>
    <col min="5892" max="5892" width="3.33203125" customWidth="1"/>
    <col min="5893" max="5893" width="5" bestFit="1" customWidth="1"/>
    <col min="5894" max="5894" width="9.33203125" bestFit="1" customWidth="1"/>
    <col min="5895" max="5895" width="43.44140625" bestFit="1" customWidth="1"/>
    <col min="5896" max="5896" width="10.109375" bestFit="1" customWidth="1"/>
    <col min="6145" max="6145" width="5.109375" bestFit="1" customWidth="1"/>
    <col min="6146" max="6146" width="10.33203125" bestFit="1" customWidth="1"/>
    <col min="6147" max="6147" width="20.88671875" customWidth="1"/>
    <col min="6148" max="6148" width="3.33203125" customWidth="1"/>
    <col min="6149" max="6149" width="5" bestFit="1" customWidth="1"/>
    <col min="6150" max="6150" width="9.33203125" bestFit="1" customWidth="1"/>
    <col min="6151" max="6151" width="43.44140625" bestFit="1" customWidth="1"/>
    <col min="6152" max="6152" width="10.109375" bestFit="1" customWidth="1"/>
    <col min="6401" max="6401" width="5.109375" bestFit="1" customWidth="1"/>
    <col min="6402" max="6402" width="10.33203125" bestFit="1" customWidth="1"/>
    <col min="6403" max="6403" width="20.88671875" customWidth="1"/>
    <col min="6404" max="6404" width="3.33203125" customWidth="1"/>
    <col min="6405" max="6405" width="5" bestFit="1" customWidth="1"/>
    <col min="6406" max="6406" width="9.33203125" bestFit="1" customWidth="1"/>
    <col min="6407" max="6407" width="43.44140625" bestFit="1" customWidth="1"/>
    <col min="6408" max="6408" width="10.109375" bestFit="1" customWidth="1"/>
    <col min="6657" max="6657" width="5.109375" bestFit="1" customWidth="1"/>
    <col min="6658" max="6658" width="10.33203125" bestFit="1" customWidth="1"/>
    <col min="6659" max="6659" width="20.88671875" customWidth="1"/>
    <col min="6660" max="6660" width="3.33203125" customWidth="1"/>
    <col min="6661" max="6661" width="5" bestFit="1" customWidth="1"/>
    <col min="6662" max="6662" width="9.33203125" bestFit="1" customWidth="1"/>
    <col min="6663" max="6663" width="43.44140625" bestFit="1" customWidth="1"/>
    <col min="6664" max="6664" width="10.109375" bestFit="1" customWidth="1"/>
    <col min="6913" max="6913" width="5.109375" bestFit="1" customWidth="1"/>
    <col min="6914" max="6914" width="10.33203125" bestFit="1" customWidth="1"/>
    <col min="6915" max="6915" width="20.88671875" customWidth="1"/>
    <col min="6916" max="6916" width="3.33203125" customWidth="1"/>
    <col min="6917" max="6917" width="5" bestFit="1" customWidth="1"/>
    <col min="6918" max="6918" width="9.33203125" bestFit="1" customWidth="1"/>
    <col min="6919" max="6919" width="43.44140625" bestFit="1" customWidth="1"/>
    <col min="6920" max="6920" width="10.109375" bestFit="1" customWidth="1"/>
    <col min="7169" max="7169" width="5.109375" bestFit="1" customWidth="1"/>
    <col min="7170" max="7170" width="10.33203125" bestFit="1" customWidth="1"/>
    <col min="7171" max="7171" width="20.88671875" customWidth="1"/>
    <col min="7172" max="7172" width="3.33203125" customWidth="1"/>
    <col min="7173" max="7173" width="5" bestFit="1" customWidth="1"/>
    <col min="7174" max="7174" width="9.33203125" bestFit="1" customWidth="1"/>
    <col min="7175" max="7175" width="43.44140625" bestFit="1" customWidth="1"/>
    <col min="7176" max="7176" width="10.109375" bestFit="1" customWidth="1"/>
    <col min="7425" max="7425" width="5.109375" bestFit="1" customWidth="1"/>
    <col min="7426" max="7426" width="10.33203125" bestFit="1" customWidth="1"/>
    <col min="7427" max="7427" width="20.88671875" customWidth="1"/>
    <col min="7428" max="7428" width="3.33203125" customWidth="1"/>
    <col min="7429" max="7429" width="5" bestFit="1" customWidth="1"/>
    <col min="7430" max="7430" width="9.33203125" bestFit="1" customWidth="1"/>
    <col min="7431" max="7431" width="43.44140625" bestFit="1" customWidth="1"/>
    <col min="7432" max="7432" width="10.109375" bestFit="1" customWidth="1"/>
    <col min="7681" max="7681" width="5.109375" bestFit="1" customWidth="1"/>
    <col min="7682" max="7682" width="10.33203125" bestFit="1" customWidth="1"/>
    <col min="7683" max="7683" width="20.88671875" customWidth="1"/>
    <col min="7684" max="7684" width="3.33203125" customWidth="1"/>
    <col min="7685" max="7685" width="5" bestFit="1" customWidth="1"/>
    <col min="7686" max="7686" width="9.33203125" bestFit="1" customWidth="1"/>
    <col min="7687" max="7687" width="43.44140625" bestFit="1" customWidth="1"/>
    <col min="7688" max="7688" width="10.109375" bestFit="1" customWidth="1"/>
    <col min="7937" max="7937" width="5.109375" bestFit="1" customWidth="1"/>
    <col min="7938" max="7938" width="10.33203125" bestFit="1" customWidth="1"/>
    <col min="7939" max="7939" width="20.88671875" customWidth="1"/>
    <col min="7940" max="7940" width="3.33203125" customWidth="1"/>
    <col min="7941" max="7941" width="5" bestFit="1" customWidth="1"/>
    <col min="7942" max="7942" width="9.33203125" bestFit="1" customWidth="1"/>
    <col min="7943" max="7943" width="43.44140625" bestFit="1" customWidth="1"/>
    <col min="7944" max="7944" width="10.109375" bestFit="1" customWidth="1"/>
    <col min="8193" max="8193" width="5.109375" bestFit="1" customWidth="1"/>
    <col min="8194" max="8194" width="10.33203125" bestFit="1" customWidth="1"/>
    <col min="8195" max="8195" width="20.88671875" customWidth="1"/>
    <col min="8196" max="8196" width="3.33203125" customWidth="1"/>
    <col min="8197" max="8197" width="5" bestFit="1" customWidth="1"/>
    <col min="8198" max="8198" width="9.33203125" bestFit="1" customWidth="1"/>
    <col min="8199" max="8199" width="43.44140625" bestFit="1" customWidth="1"/>
    <col min="8200" max="8200" width="10.109375" bestFit="1" customWidth="1"/>
    <col min="8449" max="8449" width="5.109375" bestFit="1" customWidth="1"/>
    <col min="8450" max="8450" width="10.33203125" bestFit="1" customWidth="1"/>
    <col min="8451" max="8451" width="20.88671875" customWidth="1"/>
    <col min="8452" max="8452" width="3.33203125" customWidth="1"/>
    <col min="8453" max="8453" width="5" bestFit="1" customWidth="1"/>
    <col min="8454" max="8454" width="9.33203125" bestFit="1" customWidth="1"/>
    <col min="8455" max="8455" width="43.44140625" bestFit="1" customWidth="1"/>
    <col min="8456" max="8456" width="10.109375" bestFit="1" customWidth="1"/>
    <col min="8705" max="8705" width="5.109375" bestFit="1" customWidth="1"/>
    <col min="8706" max="8706" width="10.33203125" bestFit="1" customWidth="1"/>
    <col min="8707" max="8707" width="20.88671875" customWidth="1"/>
    <col min="8708" max="8708" width="3.33203125" customWidth="1"/>
    <col min="8709" max="8709" width="5" bestFit="1" customWidth="1"/>
    <col min="8710" max="8710" width="9.33203125" bestFit="1" customWidth="1"/>
    <col min="8711" max="8711" width="43.44140625" bestFit="1" customWidth="1"/>
    <col min="8712" max="8712" width="10.109375" bestFit="1" customWidth="1"/>
    <col min="8961" max="8961" width="5.109375" bestFit="1" customWidth="1"/>
    <col min="8962" max="8962" width="10.33203125" bestFit="1" customWidth="1"/>
    <col min="8963" max="8963" width="20.88671875" customWidth="1"/>
    <col min="8964" max="8964" width="3.33203125" customWidth="1"/>
    <col min="8965" max="8965" width="5" bestFit="1" customWidth="1"/>
    <col min="8966" max="8966" width="9.33203125" bestFit="1" customWidth="1"/>
    <col min="8967" max="8967" width="43.44140625" bestFit="1" customWidth="1"/>
    <col min="8968" max="8968" width="10.109375" bestFit="1" customWidth="1"/>
    <col min="9217" max="9217" width="5.109375" bestFit="1" customWidth="1"/>
    <col min="9218" max="9218" width="10.33203125" bestFit="1" customWidth="1"/>
    <col min="9219" max="9219" width="20.88671875" customWidth="1"/>
    <col min="9220" max="9220" width="3.33203125" customWidth="1"/>
    <col min="9221" max="9221" width="5" bestFit="1" customWidth="1"/>
    <col min="9222" max="9222" width="9.33203125" bestFit="1" customWidth="1"/>
    <col min="9223" max="9223" width="43.44140625" bestFit="1" customWidth="1"/>
    <col min="9224" max="9224" width="10.109375" bestFit="1" customWidth="1"/>
    <col min="9473" max="9473" width="5.109375" bestFit="1" customWidth="1"/>
    <col min="9474" max="9474" width="10.33203125" bestFit="1" customWidth="1"/>
    <col min="9475" max="9475" width="20.88671875" customWidth="1"/>
    <col min="9476" max="9476" width="3.33203125" customWidth="1"/>
    <col min="9477" max="9477" width="5" bestFit="1" customWidth="1"/>
    <col min="9478" max="9478" width="9.33203125" bestFit="1" customWidth="1"/>
    <col min="9479" max="9479" width="43.44140625" bestFit="1" customWidth="1"/>
    <col min="9480" max="9480" width="10.109375" bestFit="1" customWidth="1"/>
    <col min="9729" max="9729" width="5.109375" bestFit="1" customWidth="1"/>
    <col min="9730" max="9730" width="10.33203125" bestFit="1" customWidth="1"/>
    <col min="9731" max="9731" width="20.88671875" customWidth="1"/>
    <col min="9732" max="9732" width="3.33203125" customWidth="1"/>
    <col min="9733" max="9733" width="5" bestFit="1" customWidth="1"/>
    <col min="9734" max="9734" width="9.33203125" bestFit="1" customWidth="1"/>
    <col min="9735" max="9735" width="43.44140625" bestFit="1" customWidth="1"/>
    <col min="9736" max="9736" width="10.109375" bestFit="1" customWidth="1"/>
    <col min="9985" max="9985" width="5.109375" bestFit="1" customWidth="1"/>
    <col min="9986" max="9986" width="10.33203125" bestFit="1" customWidth="1"/>
    <col min="9987" max="9987" width="20.88671875" customWidth="1"/>
    <col min="9988" max="9988" width="3.33203125" customWidth="1"/>
    <col min="9989" max="9989" width="5" bestFit="1" customWidth="1"/>
    <col min="9990" max="9990" width="9.33203125" bestFit="1" customWidth="1"/>
    <col min="9991" max="9991" width="43.44140625" bestFit="1" customWidth="1"/>
    <col min="9992" max="9992" width="10.109375" bestFit="1" customWidth="1"/>
    <col min="10241" max="10241" width="5.109375" bestFit="1" customWidth="1"/>
    <col min="10242" max="10242" width="10.33203125" bestFit="1" customWidth="1"/>
    <col min="10243" max="10243" width="20.88671875" customWidth="1"/>
    <col min="10244" max="10244" width="3.33203125" customWidth="1"/>
    <col min="10245" max="10245" width="5" bestFit="1" customWidth="1"/>
    <col min="10246" max="10246" width="9.33203125" bestFit="1" customWidth="1"/>
    <col min="10247" max="10247" width="43.44140625" bestFit="1" customWidth="1"/>
    <col min="10248" max="10248" width="10.109375" bestFit="1" customWidth="1"/>
    <col min="10497" max="10497" width="5.109375" bestFit="1" customWidth="1"/>
    <col min="10498" max="10498" width="10.33203125" bestFit="1" customWidth="1"/>
    <col min="10499" max="10499" width="20.88671875" customWidth="1"/>
    <col min="10500" max="10500" width="3.33203125" customWidth="1"/>
    <col min="10501" max="10501" width="5" bestFit="1" customWidth="1"/>
    <col min="10502" max="10502" width="9.33203125" bestFit="1" customWidth="1"/>
    <col min="10503" max="10503" width="43.44140625" bestFit="1" customWidth="1"/>
    <col min="10504" max="10504" width="10.109375" bestFit="1" customWidth="1"/>
    <col min="10753" max="10753" width="5.109375" bestFit="1" customWidth="1"/>
    <col min="10754" max="10754" width="10.33203125" bestFit="1" customWidth="1"/>
    <col min="10755" max="10755" width="20.88671875" customWidth="1"/>
    <col min="10756" max="10756" width="3.33203125" customWidth="1"/>
    <col min="10757" max="10757" width="5" bestFit="1" customWidth="1"/>
    <col min="10758" max="10758" width="9.33203125" bestFit="1" customWidth="1"/>
    <col min="10759" max="10759" width="43.44140625" bestFit="1" customWidth="1"/>
    <col min="10760" max="10760" width="10.109375" bestFit="1" customWidth="1"/>
    <col min="11009" max="11009" width="5.109375" bestFit="1" customWidth="1"/>
    <col min="11010" max="11010" width="10.33203125" bestFit="1" customWidth="1"/>
    <col min="11011" max="11011" width="20.88671875" customWidth="1"/>
    <col min="11012" max="11012" width="3.33203125" customWidth="1"/>
    <col min="11013" max="11013" width="5" bestFit="1" customWidth="1"/>
    <col min="11014" max="11014" width="9.33203125" bestFit="1" customWidth="1"/>
    <col min="11015" max="11015" width="43.44140625" bestFit="1" customWidth="1"/>
    <col min="11016" max="11016" width="10.109375" bestFit="1" customWidth="1"/>
    <col min="11265" max="11265" width="5.109375" bestFit="1" customWidth="1"/>
    <col min="11266" max="11266" width="10.33203125" bestFit="1" customWidth="1"/>
    <col min="11267" max="11267" width="20.88671875" customWidth="1"/>
    <col min="11268" max="11268" width="3.33203125" customWidth="1"/>
    <col min="11269" max="11269" width="5" bestFit="1" customWidth="1"/>
    <col min="11270" max="11270" width="9.33203125" bestFit="1" customWidth="1"/>
    <col min="11271" max="11271" width="43.44140625" bestFit="1" customWidth="1"/>
    <col min="11272" max="11272" width="10.109375" bestFit="1" customWidth="1"/>
    <col min="11521" max="11521" width="5.109375" bestFit="1" customWidth="1"/>
    <col min="11522" max="11522" width="10.33203125" bestFit="1" customWidth="1"/>
    <col min="11523" max="11523" width="20.88671875" customWidth="1"/>
    <col min="11524" max="11524" width="3.33203125" customWidth="1"/>
    <col min="11525" max="11525" width="5" bestFit="1" customWidth="1"/>
    <col min="11526" max="11526" width="9.33203125" bestFit="1" customWidth="1"/>
    <col min="11527" max="11527" width="43.44140625" bestFit="1" customWidth="1"/>
    <col min="11528" max="11528" width="10.109375" bestFit="1" customWidth="1"/>
    <col min="11777" max="11777" width="5.109375" bestFit="1" customWidth="1"/>
    <col min="11778" max="11778" width="10.33203125" bestFit="1" customWidth="1"/>
    <col min="11779" max="11779" width="20.88671875" customWidth="1"/>
    <col min="11780" max="11780" width="3.33203125" customWidth="1"/>
    <col min="11781" max="11781" width="5" bestFit="1" customWidth="1"/>
    <col min="11782" max="11782" width="9.33203125" bestFit="1" customWidth="1"/>
    <col min="11783" max="11783" width="43.44140625" bestFit="1" customWidth="1"/>
    <col min="11784" max="11784" width="10.109375" bestFit="1" customWidth="1"/>
    <col min="12033" max="12033" width="5.109375" bestFit="1" customWidth="1"/>
    <col min="12034" max="12034" width="10.33203125" bestFit="1" customWidth="1"/>
    <col min="12035" max="12035" width="20.88671875" customWidth="1"/>
    <col min="12036" max="12036" width="3.33203125" customWidth="1"/>
    <col min="12037" max="12037" width="5" bestFit="1" customWidth="1"/>
    <col min="12038" max="12038" width="9.33203125" bestFit="1" customWidth="1"/>
    <col min="12039" max="12039" width="43.44140625" bestFit="1" customWidth="1"/>
    <col min="12040" max="12040" width="10.109375" bestFit="1" customWidth="1"/>
    <col min="12289" max="12289" width="5.109375" bestFit="1" customWidth="1"/>
    <col min="12290" max="12290" width="10.33203125" bestFit="1" customWidth="1"/>
    <col min="12291" max="12291" width="20.88671875" customWidth="1"/>
    <col min="12292" max="12292" width="3.33203125" customWidth="1"/>
    <col min="12293" max="12293" width="5" bestFit="1" customWidth="1"/>
    <col min="12294" max="12294" width="9.33203125" bestFit="1" customWidth="1"/>
    <col min="12295" max="12295" width="43.44140625" bestFit="1" customWidth="1"/>
    <col min="12296" max="12296" width="10.109375" bestFit="1" customWidth="1"/>
    <col min="12545" max="12545" width="5.109375" bestFit="1" customWidth="1"/>
    <col min="12546" max="12546" width="10.33203125" bestFit="1" customWidth="1"/>
    <col min="12547" max="12547" width="20.88671875" customWidth="1"/>
    <col min="12548" max="12548" width="3.33203125" customWidth="1"/>
    <col min="12549" max="12549" width="5" bestFit="1" customWidth="1"/>
    <col min="12550" max="12550" width="9.33203125" bestFit="1" customWidth="1"/>
    <col min="12551" max="12551" width="43.44140625" bestFit="1" customWidth="1"/>
    <col min="12552" max="12552" width="10.109375" bestFit="1" customWidth="1"/>
    <col min="12801" max="12801" width="5.109375" bestFit="1" customWidth="1"/>
    <col min="12802" max="12802" width="10.33203125" bestFit="1" customWidth="1"/>
    <col min="12803" max="12803" width="20.88671875" customWidth="1"/>
    <col min="12804" max="12804" width="3.33203125" customWidth="1"/>
    <col min="12805" max="12805" width="5" bestFit="1" customWidth="1"/>
    <col min="12806" max="12806" width="9.33203125" bestFit="1" customWidth="1"/>
    <col min="12807" max="12807" width="43.44140625" bestFit="1" customWidth="1"/>
    <col min="12808" max="12808" width="10.109375" bestFit="1" customWidth="1"/>
    <col min="13057" max="13057" width="5.109375" bestFit="1" customWidth="1"/>
    <col min="13058" max="13058" width="10.33203125" bestFit="1" customWidth="1"/>
    <col min="13059" max="13059" width="20.88671875" customWidth="1"/>
    <col min="13060" max="13060" width="3.33203125" customWidth="1"/>
    <col min="13061" max="13061" width="5" bestFit="1" customWidth="1"/>
    <col min="13062" max="13062" width="9.33203125" bestFit="1" customWidth="1"/>
    <col min="13063" max="13063" width="43.44140625" bestFit="1" customWidth="1"/>
    <col min="13064" max="13064" width="10.109375" bestFit="1" customWidth="1"/>
    <col min="13313" max="13313" width="5.109375" bestFit="1" customWidth="1"/>
    <col min="13314" max="13314" width="10.33203125" bestFit="1" customWidth="1"/>
    <col min="13315" max="13315" width="20.88671875" customWidth="1"/>
    <col min="13316" max="13316" width="3.33203125" customWidth="1"/>
    <col min="13317" max="13317" width="5" bestFit="1" customWidth="1"/>
    <col min="13318" max="13318" width="9.33203125" bestFit="1" customWidth="1"/>
    <col min="13319" max="13319" width="43.44140625" bestFit="1" customWidth="1"/>
    <col min="13320" max="13320" width="10.109375" bestFit="1" customWidth="1"/>
    <col min="13569" max="13569" width="5.109375" bestFit="1" customWidth="1"/>
    <col min="13570" max="13570" width="10.33203125" bestFit="1" customWidth="1"/>
    <col min="13571" max="13571" width="20.88671875" customWidth="1"/>
    <col min="13572" max="13572" width="3.33203125" customWidth="1"/>
    <col min="13573" max="13573" width="5" bestFit="1" customWidth="1"/>
    <col min="13574" max="13574" width="9.33203125" bestFit="1" customWidth="1"/>
    <col min="13575" max="13575" width="43.44140625" bestFit="1" customWidth="1"/>
    <col min="13576" max="13576" width="10.109375" bestFit="1" customWidth="1"/>
    <col min="13825" max="13825" width="5.109375" bestFit="1" customWidth="1"/>
    <col min="13826" max="13826" width="10.33203125" bestFit="1" customWidth="1"/>
    <col min="13827" max="13827" width="20.88671875" customWidth="1"/>
    <col min="13828" max="13828" width="3.33203125" customWidth="1"/>
    <col min="13829" max="13829" width="5" bestFit="1" customWidth="1"/>
    <col min="13830" max="13830" width="9.33203125" bestFit="1" customWidth="1"/>
    <col min="13831" max="13831" width="43.44140625" bestFit="1" customWidth="1"/>
    <col min="13832" max="13832" width="10.109375" bestFit="1" customWidth="1"/>
    <col min="14081" max="14081" width="5.109375" bestFit="1" customWidth="1"/>
    <col min="14082" max="14082" width="10.33203125" bestFit="1" customWidth="1"/>
    <col min="14083" max="14083" width="20.88671875" customWidth="1"/>
    <col min="14084" max="14084" width="3.33203125" customWidth="1"/>
    <col min="14085" max="14085" width="5" bestFit="1" customWidth="1"/>
    <col min="14086" max="14086" width="9.33203125" bestFit="1" customWidth="1"/>
    <col min="14087" max="14087" width="43.44140625" bestFit="1" customWidth="1"/>
    <col min="14088" max="14088" width="10.109375" bestFit="1" customWidth="1"/>
    <col min="14337" max="14337" width="5.109375" bestFit="1" customWidth="1"/>
    <col min="14338" max="14338" width="10.33203125" bestFit="1" customWidth="1"/>
    <col min="14339" max="14339" width="20.88671875" customWidth="1"/>
    <col min="14340" max="14340" width="3.33203125" customWidth="1"/>
    <col min="14341" max="14341" width="5" bestFit="1" customWidth="1"/>
    <col min="14342" max="14342" width="9.33203125" bestFit="1" customWidth="1"/>
    <col min="14343" max="14343" width="43.44140625" bestFit="1" customWidth="1"/>
    <col min="14344" max="14344" width="10.109375" bestFit="1" customWidth="1"/>
    <col min="14593" max="14593" width="5.109375" bestFit="1" customWidth="1"/>
    <col min="14594" max="14594" width="10.33203125" bestFit="1" customWidth="1"/>
    <col min="14595" max="14595" width="20.88671875" customWidth="1"/>
    <col min="14596" max="14596" width="3.33203125" customWidth="1"/>
    <col min="14597" max="14597" width="5" bestFit="1" customWidth="1"/>
    <col min="14598" max="14598" width="9.33203125" bestFit="1" customWidth="1"/>
    <col min="14599" max="14599" width="43.44140625" bestFit="1" customWidth="1"/>
    <col min="14600" max="14600" width="10.109375" bestFit="1" customWidth="1"/>
    <col min="14849" max="14849" width="5.109375" bestFit="1" customWidth="1"/>
    <col min="14850" max="14850" width="10.33203125" bestFit="1" customWidth="1"/>
    <col min="14851" max="14851" width="20.88671875" customWidth="1"/>
    <col min="14852" max="14852" width="3.33203125" customWidth="1"/>
    <col min="14853" max="14853" width="5" bestFit="1" customWidth="1"/>
    <col min="14854" max="14854" width="9.33203125" bestFit="1" customWidth="1"/>
    <col min="14855" max="14855" width="43.44140625" bestFit="1" customWidth="1"/>
    <col min="14856" max="14856" width="10.109375" bestFit="1" customWidth="1"/>
    <col min="15105" max="15105" width="5.109375" bestFit="1" customWidth="1"/>
    <col min="15106" max="15106" width="10.33203125" bestFit="1" customWidth="1"/>
    <col min="15107" max="15107" width="20.88671875" customWidth="1"/>
    <col min="15108" max="15108" width="3.33203125" customWidth="1"/>
    <col min="15109" max="15109" width="5" bestFit="1" customWidth="1"/>
    <col min="15110" max="15110" width="9.33203125" bestFit="1" customWidth="1"/>
    <col min="15111" max="15111" width="43.44140625" bestFit="1" customWidth="1"/>
    <col min="15112" max="15112" width="10.109375" bestFit="1" customWidth="1"/>
    <col min="15361" max="15361" width="5.109375" bestFit="1" customWidth="1"/>
    <col min="15362" max="15362" width="10.33203125" bestFit="1" customWidth="1"/>
    <col min="15363" max="15363" width="20.88671875" customWidth="1"/>
    <col min="15364" max="15364" width="3.33203125" customWidth="1"/>
    <col min="15365" max="15365" width="5" bestFit="1" customWidth="1"/>
    <col min="15366" max="15366" width="9.33203125" bestFit="1" customWidth="1"/>
    <col min="15367" max="15367" width="43.44140625" bestFit="1" customWidth="1"/>
    <col min="15368" max="15368" width="10.109375" bestFit="1" customWidth="1"/>
    <col min="15617" max="15617" width="5.109375" bestFit="1" customWidth="1"/>
    <col min="15618" max="15618" width="10.33203125" bestFit="1" customWidth="1"/>
    <col min="15619" max="15619" width="20.88671875" customWidth="1"/>
    <col min="15620" max="15620" width="3.33203125" customWidth="1"/>
    <col min="15621" max="15621" width="5" bestFit="1" customWidth="1"/>
    <col min="15622" max="15622" width="9.33203125" bestFit="1" customWidth="1"/>
    <col min="15623" max="15623" width="43.44140625" bestFit="1" customWidth="1"/>
    <col min="15624" max="15624" width="10.109375" bestFit="1" customWidth="1"/>
    <col min="15873" max="15873" width="5.109375" bestFit="1" customWidth="1"/>
    <col min="15874" max="15874" width="10.33203125" bestFit="1" customWidth="1"/>
    <col min="15875" max="15875" width="20.88671875" customWidth="1"/>
    <col min="15876" max="15876" width="3.33203125" customWidth="1"/>
    <col min="15877" max="15877" width="5" bestFit="1" customWidth="1"/>
    <col min="15878" max="15878" width="9.33203125" bestFit="1" customWidth="1"/>
    <col min="15879" max="15879" width="43.44140625" bestFit="1" customWidth="1"/>
    <col min="15880" max="15880" width="10.109375" bestFit="1" customWidth="1"/>
    <col min="16129" max="16129" width="5.109375" bestFit="1" customWidth="1"/>
    <col min="16130" max="16130" width="10.33203125" bestFit="1" customWidth="1"/>
    <col min="16131" max="16131" width="20.88671875" customWidth="1"/>
    <col min="16132" max="16132" width="3.33203125" customWidth="1"/>
    <col min="16133" max="16133" width="5" bestFit="1" customWidth="1"/>
    <col min="16134" max="16134" width="9.33203125" bestFit="1" customWidth="1"/>
    <col min="16135" max="16135" width="43.44140625" bestFit="1" customWidth="1"/>
    <col min="16136" max="16136" width="10.109375" bestFit="1" customWidth="1"/>
  </cols>
  <sheetData>
    <row r="1" spans="5:7" ht="25.5" customHeight="1" x14ac:dyDescent="0.4">
      <c r="E1" s="561" t="s">
        <v>1090</v>
      </c>
      <c r="F1" s="561"/>
    </row>
    <row r="2" spans="5:7" x14ac:dyDescent="0.25">
      <c r="E2" s="1">
        <v>2013</v>
      </c>
      <c r="F2" s="542">
        <v>70</v>
      </c>
      <c r="G2" t="s">
        <v>1053</v>
      </c>
    </row>
    <row r="3" spans="5:7" x14ac:dyDescent="0.25">
      <c r="F3" s="542">
        <v>45</v>
      </c>
      <c r="G3" t="s">
        <v>1054</v>
      </c>
    </row>
    <row r="4" spans="5:7" x14ac:dyDescent="0.25">
      <c r="F4" s="542">
        <v>200</v>
      </c>
      <c r="G4" t="s">
        <v>1055</v>
      </c>
    </row>
    <row r="5" spans="5:7" ht="13.8" thickBot="1" x14ac:dyDescent="0.3">
      <c r="F5" s="543">
        <v>2001</v>
      </c>
      <c r="G5" t="s">
        <v>1056</v>
      </c>
    </row>
    <row r="6" spans="5:7" x14ac:dyDescent="0.25">
      <c r="F6" s="545">
        <f>SUM(F2:F5)</f>
        <v>2316</v>
      </c>
    </row>
    <row r="7" spans="5:7" x14ac:dyDescent="0.25">
      <c r="E7" s="1">
        <v>2014</v>
      </c>
    </row>
    <row r="8" spans="5:7" x14ac:dyDescent="0.25">
      <c r="F8" s="542">
        <v>35</v>
      </c>
      <c r="G8" t="s">
        <v>1057</v>
      </c>
    </row>
    <row r="9" spans="5:7" x14ac:dyDescent="0.25">
      <c r="F9" s="542">
        <v>50</v>
      </c>
      <c r="G9" t="s">
        <v>1058</v>
      </c>
    </row>
    <row r="10" spans="5:7" x14ac:dyDescent="0.25">
      <c r="F10" s="542">
        <v>150</v>
      </c>
      <c r="G10" t="s">
        <v>1059</v>
      </c>
    </row>
    <row r="11" spans="5:7" x14ac:dyDescent="0.25">
      <c r="F11" s="547">
        <v>45</v>
      </c>
      <c r="G11" t="s">
        <v>1054</v>
      </c>
    </row>
    <row r="12" spans="5:7" x14ac:dyDescent="0.25">
      <c r="F12" s="547">
        <v>200</v>
      </c>
      <c r="G12" t="s">
        <v>1060</v>
      </c>
    </row>
    <row r="13" spans="5:7" ht="13.8" thickBot="1" x14ac:dyDescent="0.3">
      <c r="F13" s="543">
        <v>2039</v>
      </c>
      <c r="G13" t="s">
        <v>1056</v>
      </c>
    </row>
    <row r="14" spans="5:7" x14ac:dyDescent="0.25">
      <c r="F14" s="545">
        <f>SUM(F8:F13)</f>
        <v>2519</v>
      </c>
    </row>
    <row r="15" spans="5:7" x14ac:dyDescent="0.25">
      <c r="E15" s="1">
        <v>2015</v>
      </c>
    </row>
    <row r="16" spans="5:7" x14ac:dyDescent="0.25">
      <c r="F16" s="542">
        <v>35</v>
      </c>
      <c r="G16" t="s">
        <v>1061</v>
      </c>
    </row>
    <row r="17" spans="5:12" x14ac:dyDescent="0.25">
      <c r="F17" s="542">
        <v>35</v>
      </c>
      <c r="G17" t="s">
        <v>1062</v>
      </c>
    </row>
    <row r="18" spans="5:12" x14ac:dyDescent="0.25">
      <c r="F18" s="542">
        <v>45</v>
      </c>
      <c r="G18" t="s">
        <v>1054</v>
      </c>
    </row>
    <row r="19" spans="5:12" ht="13.8" thickBot="1" x14ac:dyDescent="0.3">
      <c r="F19" s="542">
        <v>100</v>
      </c>
      <c r="G19" t="s">
        <v>1063</v>
      </c>
      <c r="K19" s="540" t="s">
        <v>610</v>
      </c>
      <c r="L19" s="540" t="s">
        <v>611</v>
      </c>
    </row>
    <row r="20" spans="5:12" ht="13.8" thickBot="1" x14ac:dyDescent="0.3">
      <c r="F20" s="543">
        <v>2589</v>
      </c>
      <c r="G20" t="s">
        <v>1056</v>
      </c>
      <c r="K20" s="1">
        <v>2008</v>
      </c>
      <c r="L20" s="541">
        <v>400</v>
      </c>
    </row>
    <row r="21" spans="5:12" x14ac:dyDescent="0.25">
      <c r="F21" s="545">
        <f>SUM(F16:F20)</f>
        <v>2804</v>
      </c>
      <c r="K21" s="1">
        <v>2009</v>
      </c>
      <c r="L21" s="541">
        <v>1260</v>
      </c>
    </row>
    <row r="22" spans="5:12" x14ac:dyDescent="0.25">
      <c r="E22" s="1">
        <v>2016</v>
      </c>
      <c r="K22" s="1">
        <v>2010</v>
      </c>
      <c r="L22" s="541">
        <v>1430</v>
      </c>
    </row>
    <row r="23" spans="5:12" x14ac:dyDescent="0.25">
      <c r="E23" s="1"/>
      <c r="F23" s="548">
        <v>45</v>
      </c>
      <c r="G23" t="s">
        <v>1054</v>
      </c>
      <c r="H23" s="549">
        <v>42497</v>
      </c>
      <c r="K23" s="1">
        <v>2011</v>
      </c>
      <c r="L23" s="541">
        <v>1620</v>
      </c>
    </row>
    <row r="24" spans="5:12" x14ac:dyDescent="0.25">
      <c r="F24" s="550">
        <v>85</v>
      </c>
      <c r="G24" t="s">
        <v>756</v>
      </c>
      <c r="H24" s="549">
        <v>42504</v>
      </c>
      <c r="K24" s="1">
        <v>2012</v>
      </c>
      <c r="L24" s="544">
        <v>2001</v>
      </c>
    </row>
    <row r="25" spans="5:12" x14ac:dyDescent="0.25">
      <c r="F25" s="550">
        <v>125</v>
      </c>
      <c r="G25" t="s">
        <v>1064</v>
      </c>
      <c r="H25" s="549">
        <v>42546</v>
      </c>
      <c r="K25" s="1">
        <v>2013</v>
      </c>
      <c r="L25" s="544">
        <f>+F6</f>
        <v>2316</v>
      </c>
    </row>
    <row r="26" spans="5:12" x14ac:dyDescent="0.25">
      <c r="F26" s="550">
        <v>0</v>
      </c>
      <c r="G26" t="s">
        <v>1065</v>
      </c>
      <c r="H26" s="549"/>
      <c r="K26" s="1">
        <v>2014</v>
      </c>
      <c r="L26" s="544">
        <f>+F14</f>
        <v>2519</v>
      </c>
    </row>
    <row r="27" spans="5:12" x14ac:dyDescent="0.25">
      <c r="F27" s="550">
        <v>200</v>
      </c>
      <c r="G27" t="s">
        <v>1066</v>
      </c>
      <c r="H27" s="549">
        <v>42571</v>
      </c>
      <c r="K27" s="1">
        <v>2015</v>
      </c>
      <c r="L27" s="546">
        <f>+F21</f>
        <v>2804</v>
      </c>
    </row>
    <row r="28" spans="5:12" x14ac:dyDescent="0.25">
      <c r="F28" s="550">
        <v>155</v>
      </c>
      <c r="G28" t="s">
        <v>759</v>
      </c>
      <c r="H28" s="549">
        <v>42581</v>
      </c>
      <c r="K28" s="1">
        <v>2016</v>
      </c>
      <c r="L28" s="546">
        <f>+F33</f>
        <v>3144</v>
      </c>
    </row>
    <row r="29" spans="5:12" x14ac:dyDescent="0.25">
      <c r="F29" s="550">
        <v>50</v>
      </c>
      <c r="G29" t="s">
        <v>760</v>
      </c>
      <c r="H29" s="549">
        <v>42581</v>
      </c>
      <c r="K29" s="1">
        <v>2017</v>
      </c>
      <c r="L29" s="546">
        <f>+F44</f>
        <v>3397</v>
      </c>
    </row>
    <row r="30" spans="5:12" x14ac:dyDescent="0.25">
      <c r="F30" s="550">
        <v>25</v>
      </c>
      <c r="G30" t="s">
        <v>762</v>
      </c>
      <c r="H30" s="549">
        <v>42610</v>
      </c>
      <c r="K30" s="1">
        <v>2018</v>
      </c>
      <c r="L30" s="546">
        <f>+F59</f>
        <v>4053</v>
      </c>
    </row>
    <row r="31" spans="5:12" x14ac:dyDescent="0.25">
      <c r="F31" s="550">
        <v>75</v>
      </c>
      <c r="G31" t="s">
        <v>1067</v>
      </c>
      <c r="H31" s="549"/>
      <c r="K31" s="1">
        <v>2019</v>
      </c>
      <c r="L31" s="546">
        <f>+F73</f>
        <v>4427</v>
      </c>
    </row>
    <row r="32" spans="5:12" ht="13.8" thickBot="1" x14ac:dyDescent="0.3">
      <c r="F32" s="551">
        <v>2384</v>
      </c>
      <c r="G32" t="s">
        <v>1056</v>
      </c>
      <c r="H32" s="549">
        <v>42707</v>
      </c>
      <c r="K32" s="1">
        <v>2020</v>
      </c>
      <c r="L32" s="546">
        <v>2942</v>
      </c>
    </row>
    <row r="33" spans="5:13" x14ac:dyDescent="0.25">
      <c r="F33" s="545">
        <f>SUM(F23:F32)</f>
        <v>3144</v>
      </c>
      <c r="K33" s="1">
        <v>2021</v>
      </c>
      <c r="L33" s="560">
        <v>3509</v>
      </c>
    </row>
    <row r="34" spans="5:13" x14ac:dyDescent="0.25">
      <c r="E34">
        <v>2017</v>
      </c>
      <c r="K34" s="1">
        <v>2022</v>
      </c>
      <c r="L34" s="560">
        <f>+F120</f>
        <v>3462</v>
      </c>
    </row>
    <row r="35" spans="5:13" x14ac:dyDescent="0.25">
      <c r="F35" s="552">
        <v>50</v>
      </c>
      <c r="G35" t="s">
        <v>1054</v>
      </c>
      <c r="H35" s="549">
        <v>42847</v>
      </c>
      <c r="K35" s="1">
        <v>2023</v>
      </c>
      <c r="L35" s="560">
        <f>+F139</f>
        <v>4263</v>
      </c>
    </row>
    <row r="36" spans="5:13" ht="16.5" customHeight="1" x14ac:dyDescent="0.25">
      <c r="F36" s="553">
        <v>85</v>
      </c>
      <c r="G36" t="s">
        <v>756</v>
      </c>
      <c r="H36" s="549">
        <v>42875</v>
      </c>
      <c r="K36" s="1">
        <v>2024</v>
      </c>
      <c r="L36" s="541">
        <f>+F157</f>
        <v>4584</v>
      </c>
    </row>
    <row r="37" spans="5:13" ht="13.8" thickBot="1" x14ac:dyDescent="0.3">
      <c r="F37" s="553">
        <v>85</v>
      </c>
      <c r="G37" t="s">
        <v>1068</v>
      </c>
      <c r="H37" s="549">
        <v>42931</v>
      </c>
      <c r="K37" s="1"/>
      <c r="L37" s="608">
        <f>SUM(L20:L36)</f>
        <v>48131</v>
      </c>
      <c r="M37" s="599" t="s">
        <v>1225</v>
      </c>
    </row>
    <row r="38" spans="5:13" x14ac:dyDescent="0.25">
      <c r="F38" s="553">
        <v>254</v>
      </c>
      <c r="G38" t="s">
        <v>1064</v>
      </c>
      <c r="H38" s="549">
        <v>42910</v>
      </c>
    </row>
    <row r="39" spans="5:13" x14ac:dyDescent="0.25">
      <c r="F39" s="553">
        <v>0</v>
      </c>
      <c r="G39" t="s">
        <v>1069</v>
      </c>
      <c r="H39" s="549"/>
    </row>
    <row r="40" spans="5:13" x14ac:dyDescent="0.25">
      <c r="F40" s="553">
        <v>200</v>
      </c>
      <c r="G40" t="s">
        <v>1066</v>
      </c>
      <c r="H40" s="549">
        <v>42941</v>
      </c>
    </row>
    <row r="41" spans="5:13" x14ac:dyDescent="0.25">
      <c r="F41" s="553">
        <v>33</v>
      </c>
      <c r="G41" t="s">
        <v>762</v>
      </c>
      <c r="H41" s="549">
        <v>42966</v>
      </c>
    </row>
    <row r="42" spans="5:13" x14ac:dyDescent="0.25">
      <c r="F42" s="554">
        <v>250</v>
      </c>
      <c r="G42" t="s">
        <v>1070</v>
      </c>
      <c r="H42" s="549"/>
    </row>
    <row r="43" spans="5:13" ht="13.8" thickBot="1" x14ac:dyDescent="0.3">
      <c r="F43" s="551">
        <v>2440</v>
      </c>
      <c r="G43" t="s">
        <v>1056</v>
      </c>
      <c r="H43" s="549">
        <v>43071</v>
      </c>
    </row>
    <row r="44" spans="5:13" x14ac:dyDescent="0.25">
      <c r="F44" s="555">
        <f>SUM(F35:F43)</f>
        <v>3397</v>
      </c>
    </row>
    <row r="45" spans="5:13" x14ac:dyDescent="0.25">
      <c r="F45" s="542"/>
    </row>
    <row r="46" spans="5:13" x14ac:dyDescent="0.25">
      <c r="E46">
        <v>2018</v>
      </c>
    </row>
    <row r="47" spans="5:13" x14ac:dyDescent="0.25">
      <c r="F47" s="553">
        <v>45</v>
      </c>
      <c r="G47" t="s">
        <v>1071</v>
      </c>
      <c r="H47" s="549">
        <v>43218</v>
      </c>
    </row>
    <row r="48" spans="5:13" x14ac:dyDescent="0.25">
      <c r="F48" s="553">
        <v>15</v>
      </c>
      <c r="G48" t="s">
        <v>1072</v>
      </c>
      <c r="H48" s="549">
        <v>43232</v>
      </c>
    </row>
    <row r="49" spans="5:8" x14ac:dyDescent="0.25">
      <c r="F49" s="553">
        <v>50</v>
      </c>
      <c r="G49" t="s">
        <v>1073</v>
      </c>
      <c r="H49" s="549">
        <v>43232</v>
      </c>
    </row>
    <row r="50" spans="5:8" x14ac:dyDescent="0.25">
      <c r="F50" s="553">
        <v>50</v>
      </c>
      <c r="G50" t="s">
        <v>756</v>
      </c>
      <c r="H50" s="549">
        <v>43239</v>
      </c>
    </row>
    <row r="51" spans="5:8" x14ac:dyDescent="0.25">
      <c r="F51" s="556">
        <v>379</v>
      </c>
      <c r="G51" t="s">
        <v>1064</v>
      </c>
      <c r="H51" s="549">
        <v>43274</v>
      </c>
    </row>
    <row r="52" spans="5:8" x14ac:dyDescent="0.25">
      <c r="F52" s="557" t="s">
        <v>306</v>
      </c>
      <c r="G52" s="30" t="s">
        <v>1074</v>
      </c>
    </row>
    <row r="53" spans="5:8" x14ac:dyDescent="0.25">
      <c r="F53" s="553">
        <v>100</v>
      </c>
      <c r="G53" t="s">
        <v>1066</v>
      </c>
      <c r="H53" s="549">
        <v>43297</v>
      </c>
    </row>
    <row r="54" spans="5:8" x14ac:dyDescent="0.25">
      <c r="F54" s="553">
        <v>25</v>
      </c>
      <c r="G54" t="s">
        <v>762</v>
      </c>
      <c r="H54" s="549">
        <v>43330</v>
      </c>
    </row>
    <row r="55" spans="5:8" x14ac:dyDescent="0.25">
      <c r="F55" s="553">
        <v>45</v>
      </c>
      <c r="G55" s="30" t="s">
        <v>1075</v>
      </c>
      <c r="H55" s="549">
        <v>43330</v>
      </c>
    </row>
    <row r="56" spans="5:8" x14ac:dyDescent="0.25">
      <c r="F56" s="553">
        <v>80</v>
      </c>
      <c r="G56" s="30" t="s">
        <v>1076</v>
      </c>
      <c r="H56" s="549">
        <v>43386</v>
      </c>
    </row>
    <row r="57" spans="5:8" x14ac:dyDescent="0.25">
      <c r="F57" s="553">
        <v>250</v>
      </c>
      <c r="G57" t="s">
        <v>1070</v>
      </c>
      <c r="H57" s="549"/>
    </row>
    <row r="58" spans="5:8" x14ac:dyDescent="0.25">
      <c r="F58" s="558">
        <v>3014</v>
      </c>
      <c r="G58" s="30" t="s">
        <v>1056</v>
      </c>
      <c r="H58" s="549">
        <v>43435</v>
      </c>
    </row>
    <row r="59" spans="5:8" x14ac:dyDescent="0.25">
      <c r="F59" s="546">
        <f>SUM(F47:F58)</f>
        <v>4053</v>
      </c>
    </row>
    <row r="61" spans="5:8" x14ac:dyDescent="0.25">
      <c r="E61">
        <v>2019</v>
      </c>
    </row>
    <row r="62" spans="5:8" x14ac:dyDescent="0.25">
      <c r="F62" s="553">
        <v>40</v>
      </c>
      <c r="G62" s="30" t="s">
        <v>1077</v>
      </c>
      <c r="H62" s="549">
        <v>43582</v>
      </c>
    </row>
    <row r="63" spans="5:8" x14ac:dyDescent="0.25">
      <c r="F63" s="553">
        <v>50</v>
      </c>
      <c r="G63" s="30" t="s">
        <v>1073</v>
      </c>
      <c r="H63" s="549"/>
    </row>
    <row r="64" spans="5:8" x14ac:dyDescent="0.25">
      <c r="F64" s="553">
        <v>85</v>
      </c>
      <c r="G64" t="s">
        <v>756</v>
      </c>
      <c r="H64" s="549">
        <v>43603</v>
      </c>
    </row>
    <row r="65" spans="5:8" x14ac:dyDescent="0.25">
      <c r="F65" s="556">
        <v>250</v>
      </c>
      <c r="G65" t="s">
        <v>1064</v>
      </c>
      <c r="H65" s="549">
        <v>43638</v>
      </c>
    </row>
    <row r="66" spans="5:8" x14ac:dyDescent="0.25">
      <c r="F66" s="557" t="s">
        <v>306</v>
      </c>
      <c r="G66" s="30" t="s">
        <v>1078</v>
      </c>
    </row>
    <row r="67" spans="5:8" x14ac:dyDescent="0.25">
      <c r="F67" s="553">
        <v>100</v>
      </c>
      <c r="G67" t="s">
        <v>1066</v>
      </c>
      <c r="H67" s="549">
        <v>43661</v>
      </c>
    </row>
    <row r="68" spans="5:8" x14ac:dyDescent="0.25">
      <c r="F68" s="553">
        <v>32</v>
      </c>
      <c r="G68" s="30" t="s">
        <v>1075</v>
      </c>
      <c r="H68" s="549">
        <v>43694</v>
      </c>
    </row>
    <row r="69" spans="5:8" x14ac:dyDescent="0.25">
      <c r="F69" s="553">
        <v>81</v>
      </c>
      <c r="G69" s="30" t="s">
        <v>1079</v>
      </c>
      <c r="H69" s="549">
        <v>43694</v>
      </c>
    </row>
    <row r="70" spans="5:8" x14ac:dyDescent="0.25">
      <c r="F70" s="553">
        <v>250</v>
      </c>
      <c r="G70" t="s">
        <v>1070</v>
      </c>
      <c r="H70" s="549"/>
    </row>
    <row r="71" spans="5:8" x14ac:dyDescent="0.25">
      <c r="F71" s="553">
        <v>50</v>
      </c>
      <c r="G71" s="30" t="s">
        <v>1073</v>
      </c>
      <c r="H71" s="549">
        <v>43778</v>
      </c>
    </row>
    <row r="72" spans="5:8" x14ac:dyDescent="0.25">
      <c r="F72" s="559">
        <v>3489</v>
      </c>
      <c r="G72" s="30" t="s">
        <v>1080</v>
      </c>
      <c r="H72" s="549">
        <v>43806</v>
      </c>
    </row>
    <row r="73" spans="5:8" x14ac:dyDescent="0.25">
      <c r="F73" s="546">
        <f>SUM(F62:F72)</f>
        <v>4427</v>
      </c>
    </row>
    <row r="75" spans="5:8" x14ac:dyDescent="0.25">
      <c r="F75" s="546">
        <v>410</v>
      </c>
      <c r="G75" t="s">
        <v>1081</v>
      </c>
      <c r="H75" s="549">
        <v>43806</v>
      </c>
    </row>
    <row r="77" spans="5:8" x14ac:dyDescent="0.25">
      <c r="E77">
        <v>2020</v>
      </c>
    </row>
    <row r="78" spans="5:8" x14ac:dyDescent="0.25">
      <c r="F78" s="553">
        <v>40</v>
      </c>
      <c r="G78" s="30" t="s">
        <v>1082</v>
      </c>
      <c r="H78" s="549">
        <v>44107</v>
      </c>
    </row>
    <row r="79" spans="5:8" x14ac:dyDescent="0.25">
      <c r="F79" s="553">
        <v>50</v>
      </c>
      <c r="G79" s="30" t="s">
        <v>1073</v>
      </c>
      <c r="H79" s="549"/>
    </row>
    <row r="80" spans="5:8" x14ac:dyDescent="0.25">
      <c r="F80" s="553">
        <v>0</v>
      </c>
      <c r="G80" t="s">
        <v>756</v>
      </c>
      <c r="H80" s="549"/>
    </row>
    <row r="81" spans="5:8" x14ac:dyDescent="0.25">
      <c r="F81" s="556">
        <v>0</v>
      </c>
      <c r="G81" t="s">
        <v>1064</v>
      </c>
      <c r="H81" s="549"/>
    </row>
    <row r="82" spans="5:8" x14ac:dyDescent="0.25">
      <c r="F82" s="557" t="s">
        <v>306</v>
      </c>
      <c r="G82" s="30" t="s">
        <v>1083</v>
      </c>
    </row>
    <row r="83" spans="5:8" x14ac:dyDescent="0.25">
      <c r="F83" s="553">
        <v>100</v>
      </c>
      <c r="G83" t="s">
        <v>1066</v>
      </c>
      <c r="H83" s="549"/>
    </row>
    <row r="84" spans="5:8" x14ac:dyDescent="0.25">
      <c r="F84" s="553">
        <v>0</v>
      </c>
      <c r="G84" s="30" t="s">
        <v>1075</v>
      </c>
      <c r="H84" s="549"/>
    </row>
    <row r="85" spans="5:8" x14ac:dyDescent="0.25">
      <c r="F85" s="553">
        <v>0</v>
      </c>
      <c r="G85" s="30" t="s">
        <v>1079</v>
      </c>
      <c r="H85" s="549"/>
    </row>
    <row r="86" spans="5:8" x14ac:dyDescent="0.25">
      <c r="F86" s="553">
        <v>200</v>
      </c>
      <c r="G86" t="s">
        <v>1070</v>
      </c>
      <c r="H86" s="549"/>
    </row>
    <row r="87" spans="5:8" x14ac:dyDescent="0.25">
      <c r="F87" s="559">
        <v>2552</v>
      </c>
      <c r="G87" s="30" t="s">
        <v>1084</v>
      </c>
      <c r="H87" s="549">
        <v>44170</v>
      </c>
    </row>
    <row r="88" spans="5:8" x14ac:dyDescent="0.25">
      <c r="F88" s="546">
        <f>SUM(F78:F87)</f>
        <v>2942</v>
      </c>
    </row>
    <row r="90" spans="5:8" x14ac:dyDescent="0.25">
      <c r="F90" s="546">
        <v>151</v>
      </c>
      <c r="G90" t="s">
        <v>1081</v>
      </c>
      <c r="H90" s="549">
        <v>44170</v>
      </c>
    </row>
    <row r="92" spans="5:8" x14ac:dyDescent="0.25">
      <c r="E92">
        <v>2021</v>
      </c>
    </row>
    <row r="93" spans="5:8" x14ac:dyDescent="0.25">
      <c r="F93" s="553">
        <v>50</v>
      </c>
      <c r="G93" s="30" t="s">
        <v>1085</v>
      </c>
    </row>
    <row r="94" spans="5:8" x14ac:dyDescent="0.25">
      <c r="F94" s="553">
        <v>50</v>
      </c>
      <c r="G94" s="30" t="s">
        <v>1073</v>
      </c>
    </row>
    <row r="95" spans="5:8" x14ac:dyDescent="0.25">
      <c r="F95" s="553">
        <v>0</v>
      </c>
      <c r="G95" t="s">
        <v>756</v>
      </c>
    </row>
    <row r="96" spans="5:8" x14ac:dyDescent="0.25">
      <c r="F96" s="556">
        <v>0</v>
      </c>
      <c r="G96" t="s">
        <v>1064</v>
      </c>
    </row>
    <row r="97" spans="5:8" x14ac:dyDescent="0.25">
      <c r="F97" s="557" t="s">
        <v>306</v>
      </c>
      <c r="G97" s="30" t="s">
        <v>1086</v>
      </c>
    </row>
    <row r="98" spans="5:8" x14ac:dyDescent="0.25">
      <c r="F98" s="553">
        <v>100</v>
      </c>
      <c r="G98" t="s">
        <v>1066</v>
      </c>
    </row>
    <row r="99" spans="5:8" x14ac:dyDescent="0.25">
      <c r="F99" s="553">
        <v>50</v>
      </c>
      <c r="G99" s="30" t="s">
        <v>1075</v>
      </c>
    </row>
    <row r="100" spans="5:8" x14ac:dyDescent="0.25">
      <c r="F100" s="553">
        <v>65</v>
      </c>
      <c r="G100" s="30" t="s">
        <v>1079</v>
      </c>
    </row>
    <row r="101" spans="5:8" x14ac:dyDescent="0.25">
      <c r="F101" s="553">
        <v>300</v>
      </c>
      <c r="G101" t="s">
        <v>1070</v>
      </c>
    </row>
    <row r="102" spans="5:8" x14ac:dyDescent="0.25">
      <c r="F102" s="559">
        <v>2894</v>
      </c>
      <c r="G102" s="30" t="s">
        <v>1056</v>
      </c>
      <c r="H102" s="549">
        <v>44534</v>
      </c>
    </row>
    <row r="103" spans="5:8" x14ac:dyDescent="0.25">
      <c r="F103" s="546">
        <f>SUM(F93:F102)</f>
        <v>3509</v>
      </c>
    </row>
    <row r="104" spans="5:8" x14ac:dyDescent="0.25">
      <c r="F104" s="546"/>
    </row>
    <row r="105" spans="5:8" x14ac:dyDescent="0.25">
      <c r="F105" s="546">
        <v>520</v>
      </c>
      <c r="G105" t="s">
        <v>1081</v>
      </c>
      <c r="H105" s="549">
        <v>44534</v>
      </c>
    </row>
    <row r="107" spans="5:8" x14ac:dyDescent="0.25">
      <c r="E107">
        <v>2022</v>
      </c>
    </row>
    <row r="108" spans="5:8" x14ac:dyDescent="0.25">
      <c r="F108" s="553">
        <v>50</v>
      </c>
      <c r="G108" s="30" t="s">
        <v>1087</v>
      </c>
      <c r="H108" s="549">
        <v>44674</v>
      </c>
    </row>
    <row r="109" spans="5:8" x14ac:dyDescent="0.25">
      <c r="F109" s="553">
        <v>50</v>
      </c>
      <c r="G109" s="30" t="s">
        <v>1073</v>
      </c>
      <c r="H109" s="562">
        <v>44593</v>
      </c>
    </row>
    <row r="110" spans="5:8" x14ac:dyDescent="0.25">
      <c r="F110" s="553">
        <v>0</v>
      </c>
      <c r="G110" t="s">
        <v>756</v>
      </c>
    </row>
    <row r="111" spans="5:8" x14ac:dyDescent="0.25">
      <c r="F111" s="556">
        <v>0</v>
      </c>
      <c r="G111" t="s">
        <v>1064</v>
      </c>
    </row>
    <row r="112" spans="5:8" x14ac:dyDescent="0.25">
      <c r="F112" s="557" t="s">
        <v>306</v>
      </c>
      <c r="G112" s="30" t="s">
        <v>1088</v>
      </c>
      <c r="H112" s="562">
        <v>44713</v>
      </c>
    </row>
    <row r="113" spans="5:8" x14ac:dyDescent="0.25">
      <c r="F113" s="557">
        <v>50</v>
      </c>
      <c r="G113" s="30" t="s">
        <v>1091</v>
      </c>
      <c r="H113" s="549">
        <v>44758</v>
      </c>
    </row>
    <row r="114" spans="5:8" x14ac:dyDescent="0.25">
      <c r="F114" s="553">
        <v>100</v>
      </c>
      <c r="G114" t="s">
        <v>1066</v>
      </c>
      <c r="H114" s="549">
        <v>44757</v>
      </c>
    </row>
    <row r="115" spans="5:8" x14ac:dyDescent="0.25">
      <c r="F115" s="556">
        <v>45</v>
      </c>
      <c r="G115" s="30" t="s">
        <v>1075</v>
      </c>
      <c r="H115" s="549">
        <v>44793</v>
      </c>
    </row>
    <row r="116" spans="5:8" x14ac:dyDescent="0.25">
      <c r="F116" s="556">
        <v>120</v>
      </c>
      <c r="G116" s="30" t="s">
        <v>1079</v>
      </c>
      <c r="H116" s="549">
        <v>44793</v>
      </c>
    </row>
    <row r="117" spans="5:8" x14ac:dyDescent="0.25">
      <c r="F117" s="556">
        <v>111</v>
      </c>
      <c r="G117" s="30" t="s">
        <v>1089</v>
      </c>
      <c r="H117" s="549">
        <v>44898</v>
      </c>
    </row>
    <row r="118" spans="5:8" x14ac:dyDescent="0.25">
      <c r="F118" s="553">
        <v>300</v>
      </c>
      <c r="G118" t="s">
        <v>1070</v>
      </c>
    </row>
    <row r="119" spans="5:8" x14ac:dyDescent="0.25">
      <c r="F119" s="559">
        <v>2636</v>
      </c>
      <c r="G119" s="30" t="s">
        <v>1056</v>
      </c>
      <c r="H119" s="549">
        <v>44898</v>
      </c>
    </row>
    <row r="120" spans="5:8" x14ac:dyDescent="0.25">
      <c r="F120" s="546">
        <f>SUM(F108:F119)</f>
        <v>3462</v>
      </c>
    </row>
    <row r="121" spans="5:8" x14ac:dyDescent="0.25">
      <c r="F121" s="546"/>
    </row>
    <row r="122" spans="5:8" x14ac:dyDescent="0.25">
      <c r="F122" s="546">
        <v>441</v>
      </c>
      <c r="G122" t="s">
        <v>1081</v>
      </c>
      <c r="H122" s="549">
        <v>44898</v>
      </c>
    </row>
    <row r="126" spans="5:8" x14ac:dyDescent="0.25">
      <c r="E126">
        <v>2023</v>
      </c>
    </row>
    <row r="127" spans="5:8" x14ac:dyDescent="0.25">
      <c r="F127" s="553">
        <v>52</v>
      </c>
      <c r="G127" s="30" t="s">
        <v>1222</v>
      </c>
      <c r="H127" s="549">
        <v>45038</v>
      </c>
    </row>
    <row r="128" spans="5:8" x14ac:dyDescent="0.25">
      <c r="F128" s="553">
        <v>50</v>
      </c>
      <c r="G128" s="30" t="s">
        <v>1073</v>
      </c>
      <c r="H128" s="562">
        <v>44958</v>
      </c>
    </row>
    <row r="129" spans="5:8" x14ac:dyDescent="0.25">
      <c r="F129" s="553">
        <v>0</v>
      </c>
      <c r="G129" t="s">
        <v>756</v>
      </c>
    </row>
    <row r="130" spans="5:8" x14ac:dyDescent="0.25">
      <c r="F130" s="556">
        <v>0</v>
      </c>
      <c r="G130" t="s">
        <v>1064</v>
      </c>
    </row>
    <row r="131" spans="5:8" x14ac:dyDescent="0.25">
      <c r="F131" s="557" t="s">
        <v>306</v>
      </c>
      <c r="G131" s="30" t="s">
        <v>1224</v>
      </c>
      <c r="H131" s="562">
        <v>44713</v>
      </c>
    </row>
    <row r="132" spans="5:8" x14ac:dyDescent="0.25">
      <c r="F132" s="557">
        <v>55</v>
      </c>
      <c r="G132" s="30" t="s">
        <v>1223</v>
      </c>
      <c r="H132" s="549">
        <v>45178</v>
      </c>
    </row>
    <row r="133" spans="5:8" x14ac:dyDescent="0.25">
      <c r="F133" s="553">
        <v>100</v>
      </c>
      <c r="G133" t="s">
        <v>1066</v>
      </c>
      <c r="H133" s="549">
        <v>45122</v>
      </c>
    </row>
    <row r="134" spans="5:8" x14ac:dyDescent="0.25">
      <c r="F134" s="556">
        <v>30</v>
      </c>
      <c r="G134" s="30" t="s">
        <v>1075</v>
      </c>
      <c r="H134" s="549">
        <v>45157</v>
      </c>
    </row>
    <row r="135" spans="5:8" x14ac:dyDescent="0.25">
      <c r="F135" s="556">
        <v>100</v>
      </c>
      <c r="G135" s="30" t="s">
        <v>1079</v>
      </c>
      <c r="H135" s="549">
        <v>45157</v>
      </c>
    </row>
    <row r="136" spans="5:8" x14ac:dyDescent="0.25">
      <c r="F136" s="556">
        <v>100</v>
      </c>
      <c r="G136" s="30" t="s">
        <v>1089</v>
      </c>
      <c r="H136" s="549">
        <v>45262</v>
      </c>
    </row>
    <row r="137" spans="5:8" x14ac:dyDescent="0.25">
      <c r="F137" s="553">
        <v>400</v>
      </c>
      <c r="G137" t="s">
        <v>1070</v>
      </c>
    </row>
    <row r="138" spans="5:8" x14ac:dyDescent="0.25">
      <c r="F138" s="559">
        <v>3376</v>
      </c>
      <c r="G138" s="30" t="s">
        <v>1056</v>
      </c>
      <c r="H138" s="549">
        <v>45262</v>
      </c>
    </row>
    <row r="139" spans="5:8" x14ac:dyDescent="0.25">
      <c r="F139" s="546">
        <f>SUM(F127:F138)</f>
        <v>4263</v>
      </c>
    </row>
    <row r="140" spans="5:8" x14ac:dyDescent="0.25">
      <c r="F140" s="546"/>
    </row>
    <row r="141" spans="5:8" x14ac:dyDescent="0.25">
      <c r="F141" s="609"/>
      <c r="G141" t="s">
        <v>1081</v>
      </c>
      <c r="H141" s="549">
        <v>45262</v>
      </c>
    </row>
    <row r="144" spans="5:8" x14ac:dyDescent="0.25">
      <c r="E144">
        <v>2024</v>
      </c>
    </row>
    <row r="145" spans="6:8" x14ac:dyDescent="0.25">
      <c r="F145" s="553"/>
      <c r="G145" s="30" t="s">
        <v>1222</v>
      </c>
      <c r="H145" s="549"/>
    </row>
    <row r="146" spans="6:8" x14ac:dyDescent="0.25">
      <c r="F146" s="553"/>
      <c r="G146" s="30" t="s">
        <v>1073</v>
      </c>
      <c r="H146" s="562"/>
    </row>
    <row r="147" spans="6:8" x14ac:dyDescent="0.25">
      <c r="F147" s="553">
        <v>0</v>
      </c>
      <c r="G147" t="s">
        <v>756</v>
      </c>
    </row>
    <row r="148" spans="6:8" x14ac:dyDescent="0.25">
      <c r="F148" s="556">
        <v>0</v>
      </c>
      <c r="G148" t="s">
        <v>1064</v>
      </c>
    </row>
    <row r="149" spans="6:8" x14ac:dyDescent="0.25">
      <c r="F149" s="557" t="s">
        <v>306</v>
      </c>
      <c r="G149" s="30" t="s">
        <v>1224</v>
      </c>
      <c r="H149" s="562"/>
    </row>
    <row r="150" spans="6:8" x14ac:dyDescent="0.25">
      <c r="F150" s="557"/>
      <c r="G150" s="30" t="s">
        <v>1223</v>
      </c>
      <c r="H150" s="549"/>
    </row>
    <row r="151" spans="6:8" x14ac:dyDescent="0.25">
      <c r="F151" s="553">
        <v>100</v>
      </c>
      <c r="G151" t="s">
        <v>1066</v>
      </c>
      <c r="H151" s="549"/>
    </row>
    <row r="152" spans="6:8" x14ac:dyDescent="0.25">
      <c r="F152" s="556">
        <v>30</v>
      </c>
      <c r="G152" s="30" t="s">
        <v>1075</v>
      </c>
      <c r="H152" s="549"/>
    </row>
    <row r="153" spans="6:8" x14ac:dyDescent="0.25">
      <c r="F153" s="556">
        <v>100</v>
      </c>
      <c r="G153" s="30" t="s">
        <v>1079</v>
      </c>
      <c r="H153" s="549"/>
    </row>
    <row r="154" spans="6:8" x14ac:dyDescent="0.25">
      <c r="F154" s="556">
        <v>100</v>
      </c>
      <c r="G154" s="30" t="s">
        <v>1089</v>
      </c>
      <c r="H154" s="549"/>
    </row>
    <row r="155" spans="6:8" x14ac:dyDescent="0.25">
      <c r="F155" s="553">
        <v>400</v>
      </c>
      <c r="G155" t="s">
        <v>1070</v>
      </c>
    </row>
    <row r="156" spans="6:8" x14ac:dyDescent="0.25">
      <c r="F156" s="559">
        <v>3854</v>
      </c>
      <c r="G156" s="30" t="s">
        <v>1056</v>
      </c>
      <c r="H156" s="549"/>
    </row>
    <row r="157" spans="6:8" x14ac:dyDescent="0.25">
      <c r="F157" s="546">
        <f>SUM(F145:F156)</f>
        <v>4584</v>
      </c>
    </row>
    <row r="158" spans="6:8" x14ac:dyDescent="0.25">
      <c r="F158" s="546"/>
    </row>
    <row r="159" spans="6:8" x14ac:dyDescent="0.25">
      <c r="F159" s="609"/>
      <c r="G159" t="s">
        <v>1081</v>
      </c>
      <c r="H159" s="549">
        <v>45633</v>
      </c>
    </row>
  </sheetData>
  <printOptions horizontalCentered="1" gridLines="1"/>
  <pageMargins left="0.45" right="0.46" top="1.21" bottom="0.72" header="0.44" footer="0.5"/>
  <pageSetup scale="85" orientation="landscape" r:id="rId1"/>
  <headerFooter alignWithMargins="0">
    <oddHeader>&amp;LToys Made - Inception to Date&amp;R&amp;F</oddHeader>
    <oddFooter>&amp;LTAB:  &amp;A&amp;CDec 31, 2023</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DC122-91F8-4DA7-B6BC-DDB8E30AD125}">
  <dimension ref="A1:H223"/>
  <sheetViews>
    <sheetView topLeftCell="A215" zoomScale="125" zoomScaleNormal="125" workbookViewId="0">
      <selection activeCell="H214" sqref="H213:H214"/>
    </sheetView>
  </sheetViews>
  <sheetFormatPr defaultRowHeight="13.2" x14ac:dyDescent="0.25"/>
  <cols>
    <col min="1" max="2" width="8.88671875" style="14"/>
    <col min="3" max="3" width="10.6640625" bestFit="1" customWidth="1"/>
    <col min="4" max="4" width="13.109375" bestFit="1" customWidth="1"/>
    <col min="5" max="5" width="35.77734375" style="39" customWidth="1"/>
    <col min="6" max="6" width="12.109375" style="1" customWidth="1"/>
    <col min="7" max="7" width="8.88671875" style="796"/>
    <col min="8" max="8" width="15.21875" style="803" bestFit="1" customWidth="1"/>
  </cols>
  <sheetData>
    <row r="1" spans="1:8" ht="26.4" x14ac:dyDescent="0.25">
      <c r="A1" s="14" t="s">
        <v>295</v>
      </c>
      <c r="B1" s="14" t="s">
        <v>296</v>
      </c>
      <c r="C1" t="s">
        <v>297</v>
      </c>
      <c r="D1" t="s">
        <v>298</v>
      </c>
      <c r="E1" s="39" t="s">
        <v>17</v>
      </c>
      <c r="F1" s="272" t="s">
        <v>1914</v>
      </c>
      <c r="G1" s="804" t="s">
        <v>2130</v>
      </c>
      <c r="H1" s="805" t="s">
        <v>2131</v>
      </c>
    </row>
    <row r="2" spans="1:8" x14ac:dyDescent="0.25">
      <c r="A2" s="14">
        <v>1</v>
      </c>
      <c r="B2" s="14">
        <v>0</v>
      </c>
      <c r="G2" s="578"/>
      <c r="H2" s="808"/>
    </row>
    <row r="3" spans="1:8" x14ac:dyDescent="0.25">
      <c r="A3" s="14">
        <v>1</v>
      </c>
      <c r="B3" s="14">
        <v>1</v>
      </c>
      <c r="C3">
        <v>1001</v>
      </c>
      <c r="D3">
        <v>-100</v>
      </c>
      <c r="E3" s="39" t="s">
        <v>30</v>
      </c>
      <c r="F3" s="1">
        <v>100</v>
      </c>
      <c r="G3" s="577"/>
      <c r="H3" s="806"/>
    </row>
    <row r="4" spans="1:8" x14ac:dyDescent="0.25">
      <c r="A4" s="14">
        <v>2</v>
      </c>
      <c r="B4" s="14">
        <v>0</v>
      </c>
      <c r="G4" s="577"/>
      <c r="H4" s="806"/>
    </row>
    <row r="5" spans="1:8" x14ac:dyDescent="0.25">
      <c r="A5" s="14">
        <v>2</v>
      </c>
      <c r="B5" s="14">
        <v>1</v>
      </c>
      <c r="C5">
        <v>1002</v>
      </c>
      <c r="D5">
        <v>-101</v>
      </c>
      <c r="E5" s="39" t="s">
        <v>34</v>
      </c>
      <c r="F5" s="1">
        <v>40</v>
      </c>
      <c r="G5" s="577"/>
      <c r="H5" s="806"/>
    </row>
    <row r="6" spans="1:8" x14ac:dyDescent="0.25">
      <c r="G6" s="577"/>
      <c r="H6" s="806"/>
    </row>
    <row r="7" spans="1:8" x14ac:dyDescent="0.25">
      <c r="A7" s="14">
        <v>3</v>
      </c>
      <c r="B7" s="14">
        <v>0</v>
      </c>
      <c r="G7" s="577"/>
      <c r="H7" s="806"/>
    </row>
    <row r="8" spans="1:8" x14ac:dyDescent="0.25">
      <c r="A8" s="14">
        <v>3</v>
      </c>
      <c r="B8" s="14">
        <v>1</v>
      </c>
      <c r="C8">
        <v>1003</v>
      </c>
      <c r="D8">
        <v>-100</v>
      </c>
      <c r="E8" s="39" t="s">
        <v>37</v>
      </c>
      <c r="F8" s="1">
        <v>100</v>
      </c>
      <c r="G8" s="577">
        <v>1</v>
      </c>
      <c r="H8" s="807" t="s">
        <v>2133</v>
      </c>
    </row>
    <row r="9" spans="1:8" x14ac:dyDescent="0.25">
      <c r="A9" s="14">
        <v>3</v>
      </c>
      <c r="B9" s="14">
        <v>2</v>
      </c>
      <c r="E9" s="39" t="s">
        <v>1750</v>
      </c>
      <c r="F9" s="1">
        <v>30</v>
      </c>
      <c r="G9" s="577"/>
      <c r="H9" s="806"/>
    </row>
    <row r="10" spans="1:8" x14ac:dyDescent="0.25">
      <c r="A10" s="14">
        <v>4</v>
      </c>
      <c r="B10" s="14">
        <v>0</v>
      </c>
      <c r="G10" s="577"/>
      <c r="H10" s="806"/>
    </row>
    <row r="11" spans="1:8" x14ac:dyDescent="0.25">
      <c r="A11" s="14">
        <v>4</v>
      </c>
      <c r="B11" s="14">
        <v>1</v>
      </c>
      <c r="C11">
        <v>1004</v>
      </c>
      <c r="D11">
        <v>-100</v>
      </c>
      <c r="E11" s="39" t="s">
        <v>1209</v>
      </c>
      <c r="F11" s="1">
        <v>30</v>
      </c>
      <c r="G11" s="577"/>
      <c r="H11" s="806"/>
    </row>
    <row r="12" spans="1:8" x14ac:dyDescent="0.25">
      <c r="A12" s="14">
        <v>4</v>
      </c>
      <c r="B12" s="14">
        <v>2</v>
      </c>
      <c r="C12">
        <v>1004</v>
      </c>
      <c r="D12">
        <v>-101</v>
      </c>
      <c r="E12" s="39" t="s">
        <v>1204</v>
      </c>
      <c r="F12" s="1">
        <v>30</v>
      </c>
      <c r="G12" s="577"/>
      <c r="H12" s="806"/>
    </row>
    <row r="13" spans="1:8" x14ac:dyDescent="0.25">
      <c r="A13" s="14">
        <v>4</v>
      </c>
      <c r="B13" s="14">
        <v>3</v>
      </c>
      <c r="C13">
        <v>1004</v>
      </c>
      <c r="D13">
        <v>-102</v>
      </c>
      <c r="E13" s="39" t="s">
        <v>1211</v>
      </c>
      <c r="F13" s="1">
        <v>30</v>
      </c>
      <c r="G13" s="577"/>
      <c r="H13" s="806"/>
    </row>
    <row r="14" spans="1:8" x14ac:dyDescent="0.25">
      <c r="A14" s="14">
        <v>4</v>
      </c>
      <c r="B14" s="14">
        <v>4</v>
      </c>
      <c r="C14">
        <v>1004</v>
      </c>
      <c r="D14">
        <v>-103</v>
      </c>
      <c r="E14" s="39" t="s">
        <v>1210</v>
      </c>
      <c r="F14" s="1">
        <v>30</v>
      </c>
      <c r="G14" s="577"/>
      <c r="H14" s="806"/>
    </row>
    <row r="15" spans="1:8" x14ac:dyDescent="0.25">
      <c r="A15" s="14">
        <v>4</v>
      </c>
      <c r="B15" s="14">
        <v>5</v>
      </c>
      <c r="C15">
        <v>1004</v>
      </c>
      <c r="D15">
        <v>-104</v>
      </c>
      <c r="E15" s="39" t="s">
        <v>253</v>
      </c>
      <c r="F15" s="1">
        <v>20</v>
      </c>
      <c r="G15" s="577">
        <v>1</v>
      </c>
      <c r="H15" s="807" t="s">
        <v>2133</v>
      </c>
    </row>
    <row r="16" spans="1:8" x14ac:dyDescent="0.25">
      <c r="A16" s="14">
        <v>4</v>
      </c>
      <c r="B16" s="14">
        <v>6</v>
      </c>
      <c r="C16">
        <v>1004</v>
      </c>
      <c r="D16">
        <v>-105</v>
      </c>
      <c r="E16" s="39" t="s">
        <v>254</v>
      </c>
      <c r="F16" s="1">
        <v>20</v>
      </c>
      <c r="G16" s="577">
        <v>1</v>
      </c>
      <c r="H16" s="807" t="s">
        <v>2133</v>
      </c>
    </row>
    <row r="17" spans="1:8" x14ac:dyDescent="0.25">
      <c r="A17" s="14">
        <v>4</v>
      </c>
      <c r="B17" s="14">
        <v>7</v>
      </c>
      <c r="C17">
        <v>1004</v>
      </c>
      <c r="D17">
        <v>-106</v>
      </c>
      <c r="E17" s="39" t="s">
        <v>255</v>
      </c>
      <c r="G17" s="577"/>
      <c r="H17" s="806"/>
    </row>
    <row r="18" spans="1:8" x14ac:dyDescent="0.25">
      <c r="A18" s="14">
        <v>4</v>
      </c>
      <c r="B18" s="14">
        <v>8</v>
      </c>
      <c r="C18">
        <v>1004</v>
      </c>
      <c r="D18" t="s">
        <v>40</v>
      </c>
      <c r="E18" s="39" t="s">
        <v>256</v>
      </c>
      <c r="G18" s="577"/>
      <c r="H18" s="806"/>
    </row>
    <row r="19" spans="1:8" x14ac:dyDescent="0.25">
      <c r="A19" s="14">
        <v>4</v>
      </c>
      <c r="B19" s="14">
        <v>9</v>
      </c>
      <c r="C19">
        <v>1006</v>
      </c>
      <c r="D19" t="s">
        <v>47</v>
      </c>
      <c r="E19" s="39" t="s">
        <v>257</v>
      </c>
      <c r="F19" s="1">
        <v>20</v>
      </c>
      <c r="G19" s="577"/>
      <c r="H19" s="806"/>
    </row>
    <row r="20" spans="1:8" x14ac:dyDescent="0.25">
      <c r="A20" s="14">
        <v>4</v>
      </c>
      <c r="B20" s="14">
        <v>10</v>
      </c>
      <c r="C20">
        <v>1006</v>
      </c>
      <c r="D20" t="s">
        <v>284</v>
      </c>
      <c r="E20" s="39" t="s">
        <v>258</v>
      </c>
      <c r="F20" s="1">
        <v>20</v>
      </c>
      <c r="G20" s="577">
        <v>1</v>
      </c>
      <c r="H20" s="807" t="s">
        <v>2134</v>
      </c>
    </row>
    <row r="21" spans="1:8" ht="26.4" x14ac:dyDescent="0.25">
      <c r="A21" s="14">
        <v>4</v>
      </c>
      <c r="B21" s="14">
        <v>11</v>
      </c>
      <c r="C21" t="s">
        <v>283</v>
      </c>
      <c r="D21" t="s">
        <v>41</v>
      </c>
      <c r="E21" s="39" t="s">
        <v>1205</v>
      </c>
      <c r="F21" s="1">
        <v>20</v>
      </c>
      <c r="G21" s="577"/>
      <c r="H21" s="806"/>
    </row>
    <row r="22" spans="1:8" ht="26.4" x14ac:dyDescent="0.25">
      <c r="A22" s="14">
        <v>4</v>
      </c>
      <c r="B22" s="14">
        <v>12</v>
      </c>
      <c r="C22" t="s">
        <v>283</v>
      </c>
      <c r="D22" t="s">
        <v>42</v>
      </c>
      <c r="E22" s="39" t="s">
        <v>1206</v>
      </c>
      <c r="F22" s="1">
        <v>20</v>
      </c>
      <c r="G22" s="577"/>
      <c r="H22" s="806"/>
    </row>
    <row r="23" spans="1:8" ht="26.4" x14ac:dyDescent="0.25">
      <c r="A23" s="14">
        <v>4</v>
      </c>
      <c r="B23" s="14">
        <v>13</v>
      </c>
      <c r="C23" t="s">
        <v>283</v>
      </c>
      <c r="D23" t="s">
        <v>43</v>
      </c>
      <c r="E23" s="39" t="s">
        <v>1207</v>
      </c>
      <c r="F23" s="1">
        <v>20</v>
      </c>
      <c r="G23" s="577"/>
      <c r="H23" s="806"/>
    </row>
    <row r="24" spans="1:8" ht="26.4" x14ac:dyDescent="0.25">
      <c r="A24" s="14">
        <v>4</v>
      </c>
      <c r="B24" s="14">
        <v>14</v>
      </c>
      <c r="C24" t="s">
        <v>283</v>
      </c>
      <c r="D24" t="s">
        <v>44</v>
      </c>
      <c r="E24" s="39" t="s">
        <v>1208</v>
      </c>
      <c r="F24" s="1">
        <v>40</v>
      </c>
      <c r="G24" s="577"/>
      <c r="H24" s="806"/>
    </row>
    <row r="25" spans="1:8" ht="26.4" x14ac:dyDescent="0.25">
      <c r="A25" s="14">
        <v>4</v>
      </c>
      <c r="B25" s="14">
        <v>15</v>
      </c>
      <c r="C25">
        <v>1006</v>
      </c>
      <c r="D25">
        <v>-103</v>
      </c>
      <c r="E25" s="39" t="s">
        <v>278</v>
      </c>
      <c r="G25" s="577"/>
      <c r="H25" s="806"/>
    </row>
    <row r="26" spans="1:8" x14ac:dyDescent="0.25">
      <c r="A26" s="14">
        <v>4</v>
      </c>
      <c r="B26" s="14">
        <v>16</v>
      </c>
      <c r="C26">
        <v>1004</v>
      </c>
      <c r="D26" t="s">
        <v>59</v>
      </c>
      <c r="E26" s="39" t="s">
        <v>1139</v>
      </c>
      <c r="F26" s="1">
        <v>30</v>
      </c>
      <c r="G26" s="577"/>
      <c r="H26" s="806"/>
    </row>
    <row r="27" spans="1:8" x14ac:dyDescent="0.25">
      <c r="A27" s="14">
        <v>5</v>
      </c>
      <c r="B27" s="14">
        <v>0</v>
      </c>
      <c r="G27" s="577"/>
      <c r="H27" s="806"/>
    </row>
    <row r="28" spans="1:8" x14ac:dyDescent="0.25">
      <c r="A28" s="14">
        <v>5</v>
      </c>
      <c r="B28" s="14">
        <v>1</v>
      </c>
      <c r="C28">
        <v>1006</v>
      </c>
      <c r="D28">
        <v>-100</v>
      </c>
      <c r="E28" s="39" t="s">
        <v>246</v>
      </c>
      <c r="F28" s="1">
        <v>30</v>
      </c>
      <c r="G28" s="577"/>
      <c r="H28" s="806"/>
    </row>
    <row r="29" spans="1:8" x14ac:dyDescent="0.25">
      <c r="A29" s="14">
        <v>5</v>
      </c>
      <c r="B29" s="14">
        <v>2</v>
      </c>
      <c r="C29">
        <v>1006</v>
      </c>
      <c r="D29">
        <v>-101</v>
      </c>
      <c r="E29" s="39" t="s">
        <v>245</v>
      </c>
      <c r="G29" s="577"/>
      <c r="H29" s="806"/>
    </row>
    <row r="30" spans="1:8" x14ac:dyDescent="0.25">
      <c r="A30" s="14">
        <v>5</v>
      </c>
      <c r="B30" s="14">
        <v>3</v>
      </c>
      <c r="C30">
        <v>1006</v>
      </c>
      <c r="D30">
        <v>-102</v>
      </c>
      <c r="E30" s="39" t="s">
        <v>261</v>
      </c>
      <c r="G30" s="577"/>
      <c r="H30" s="806"/>
    </row>
    <row r="31" spans="1:8" x14ac:dyDescent="0.25">
      <c r="A31" s="14">
        <v>5</v>
      </c>
      <c r="B31" s="14">
        <v>6</v>
      </c>
      <c r="C31">
        <v>1006</v>
      </c>
      <c r="D31" t="s">
        <v>60</v>
      </c>
      <c r="E31" s="39" t="s">
        <v>61</v>
      </c>
      <c r="G31" s="577"/>
      <c r="H31" s="806"/>
    </row>
    <row r="32" spans="1:8" x14ac:dyDescent="0.25">
      <c r="A32" s="14">
        <v>5</v>
      </c>
      <c r="B32" s="14">
        <v>7</v>
      </c>
      <c r="C32">
        <v>1007</v>
      </c>
      <c r="D32">
        <v>-101</v>
      </c>
      <c r="E32" s="39" t="s">
        <v>240</v>
      </c>
      <c r="G32" s="577"/>
      <c r="H32" s="806"/>
    </row>
    <row r="33" spans="1:8" x14ac:dyDescent="0.25">
      <c r="A33" s="14">
        <v>5</v>
      </c>
      <c r="B33" s="14">
        <v>8</v>
      </c>
      <c r="C33">
        <v>1007</v>
      </c>
      <c r="D33">
        <v>-102</v>
      </c>
      <c r="E33" s="39" t="s">
        <v>239</v>
      </c>
      <c r="F33" s="1">
        <v>20</v>
      </c>
      <c r="G33" s="577">
        <v>1</v>
      </c>
      <c r="H33" s="807" t="s">
        <v>2133</v>
      </c>
    </row>
    <row r="34" spans="1:8" x14ac:dyDescent="0.25">
      <c r="A34" s="14">
        <v>5</v>
      </c>
      <c r="B34" s="14">
        <v>9</v>
      </c>
      <c r="E34" s="39" t="s">
        <v>289</v>
      </c>
      <c r="G34" s="577"/>
      <c r="H34" s="806"/>
    </row>
    <row r="35" spans="1:8" x14ac:dyDescent="0.25">
      <c r="A35" s="14">
        <v>5</v>
      </c>
      <c r="B35" s="14">
        <v>10</v>
      </c>
      <c r="C35">
        <v>1007</v>
      </c>
      <c r="D35">
        <v>-109</v>
      </c>
      <c r="E35" s="39" t="s">
        <v>184</v>
      </c>
      <c r="F35" s="1">
        <v>20</v>
      </c>
      <c r="G35" s="577">
        <v>1</v>
      </c>
      <c r="H35" s="807" t="s">
        <v>2133</v>
      </c>
    </row>
    <row r="36" spans="1:8" x14ac:dyDescent="0.25">
      <c r="A36" s="14">
        <v>5</v>
      </c>
      <c r="B36" s="14">
        <v>11</v>
      </c>
      <c r="C36">
        <v>1007</v>
      </c>
      <c r="D36">
        <v>-110</v>
      </c>
      <c r="E36" s="39" t="s">
        <v>243</v>
      </c>
      <c r="G36" s="577"/>
      <c r="H36" s="806"/>
    </row>
    <row r="37" spans="1:8" x14ac:dyDescent="0.25">
      <c r="A37" s="14">
        <v>5</v>
      </c>
      <c r="B37" s="14">
        <v>12</v>
      </c>
      <c r="C37">
        <v>1007</v>
      </c>
      <c r="D37">
        <v>-111</v>
      </c>
      <c r="E37" s="39" t="s">
        <v>244</v>
      </c>
      <c r="G37" s="577"/>
      <c r="H37" s="806"/>
    </row>
    <row r="38" spans="1:8" x14ac:dyDescent="0.25">
      <c r="A38" s="14">
        <v>5</v>
      </c>
      <c r="B38" s="14">
        <v>13</v>
      </c>
      <c r="C38">
        <v>1007</v>
      </c>
      <c r="D38">
        <v>-112</v>
      </c>
      <c r="E38" s="39" t="s">
        <v>242</v>
      </c>
      <c r="G38" s="577"/>
      <c r="H38" s="806"/>
    </row>
    <row r="39" spans="1:8" x14ac:dyDescent="0.25">
      <c r="A39" s="14">
        <v>5</v>
      </c>
      <c r="B39" s="14">
        <v>14</v>
      </c>
      <c r="C39">
        <v>1007</v>
      </c>
      <c r="D39">
        <v>-113</v>
      </c>
      <c r="E39" s="39" t="s">
        <v>241</v>
      </c>
      <c r="G39" s="577"/>
      <c r="H39" s="806"/>
    </row>
    <row r="40" spans="1:8" x14ac:dyDescent="0.25">
      <c r="A40" s="14">
        <v>5</v>
      </c>
      <c r="B40" s="14">
        <v>15</v>
      </c>
      <c r="C40">
        <v>1007</v>
      </c>
      <c r="D40" t="s">
        <v>89</v>
      </c>
      <c r="E40" s="39" t="s">
        <v>90</v>
      </c>
      <c r="G40" s="577"/>
      <c r="H40" s="806"/>
    </row>
    <row r="41" spans="1:8" x14ac:dyDescent="0.25">
      <c r="A41" s="14">
        <v>5</v>
      </c>
      <c r="B41" s="14">
        <v>16</v>
      </c>
      <c r="C41">
        <v>1007</v>
      </c>
      <c r="D41" t="s">
        <v>91</v>
      </c>
      <c r="E41" s="39" t="s">
        <v>92</v>
      </c>
      <c r="F41" s="1">
        <v>20</v>
      </c>
      <c r="G41" s="577"/>
      <c r="H41" s="806"/>
    </row>
    <row r="42" spans="1:8" x14ac:dyDescent="0.25">
      <c r="A42" s="14">
        <v>5</v>
      </c>
      <c r="B42" s="14">
        <v>17</v>
      </c>
      <c r="C42">
        <v>1007</v>
      </c>
      <c r="D42" t="s">
        <v>93</v>
      </c>
      <c r="E42" s="39" t="s">
        <v>94</v>
      </c>
      <c r="G42" s="577"/>
      <c r="H42" s="806"/>
    </row>
    <row r="43" spans="1:8" x14ac:dyDescent="0.25">
      <c r="A43" s="14">
        <v>5</v>
      </c>
      <c r="B43" s="14">
        <v>18</v>
      </c>
      <c r="C43">
        <v>1007</v>
      </c>
      <c r="D43" t="s">
        <v>95</v>
      </c>
      <c r="E43" s="39" t="s">
        <v>96</v>
      </c>
      <c r="G43" s="577"/>
      <c r="H43" s="806"/>
    </row>
    <row r="44" spans="1:8" x14ac:dyDescent="0.25">
      <c r="A44" s="14">
        <v>5</v>
      </c>
      <c r="B44" s="14">
        <v>19</v>
      </c>
      <c r="C44" t="s">
        <v>1108</v>
      </c>
      <c r="D44" t="s">
        <v>47</v>
      </c>
      <c r="E44" s="39" t="s">
        <v>1099</v>
      </c>
      <c r="F44" s="1">
        <v>25</v>
      </c>
      <c r="G44" s="577"/>
      <c r="H44" s="806"/>
    </row>
    <row r="45" spans="1:8" x14ac:dyDescent="0.25">
      <c r="A45" s="14">
        <v>5</v>
      </c>
      <c r="B45" s="14">
        <v>20</v>
      </c>
      <c r="C45" t="s">
        <v>1108</v>
      </c>
      <c r="D45" t="s">
        <v>156</v>
      </c>
      <c r="E45" s="39" t="s">
        <v>1100</v>
      </c>
      <c r="F45" s="1">
        <v>25</v>
      </c>
      <c r="G45" s="577">
        <v>1</v>
      </c>
      <c r="H45" s="807" t="s">
        <v>2134</v>
      </c>
    </row>
    <row r="46" spans="1:8" x14ac:dyDescent="0.25">
      <c r="A46" s="14">
        <v>5</v>
      </c>
      <c r="B46" s="14">
        <v>21</v>
      </c>
      <c r="C46" t="s">
        <v>1134</v>
      </c>
      <c r="D46" t="s">
        <v>1214</v>
      </c>
      <c r="E46" s="39" t="s">
        <v>1143</v>
      </c>
      <c r="F46" s="1">
        <v>25</v>
      </c>
      <c r="G46" s="577">
        <v>1</v>
      </c>
      <c r="H46" s="807" t="s">
        <v>2133</v>
      </c>
    </row>
    <row r="47" spans="1:8" x14ac:dyDescent="0.25">
      <c r="G47" s="577"/>
      <c r="H47" s="806"/>
    </row>
    <row r="48" spans="1:8" x14ac:dyDescent="0.25">
      <c r="A48" s="14">
        <v>6</v>
      </c>
      <c r="B48" s="14">
        <v>0</v>
      </c>
      <c r="G48" s="577"/>
      <c r="H48" s="806"/>
    </row>
    <row r="49" spans="1:8" ht="26.4" x14ac:dyDescent="0.25">
      <c r="A49" s="14">
        <v>6</v>
      </c>
      <c r="B49" s="14">
        <v>1</v>
      </c>
      <c r="C49">
        <v>1006</v>
      </c>
      <c r="D49">
        <v>-104</v>
      </c>
      <c r="E49" s="39" t="s">
        <v>281</v>
      </c>
      <c r="F49" s="1">
        <v>30</v>
      </c>
      <c r="G49" s="577">
        <v>1</v>
      </c>
      <c r="H49" s="807" t="s">
        <v>2133</v>
      </c>
    </row>
    <row r="50" spans="1:8" ht="26.4" x14ac:dyDescent="0.25">
      <c r="A50" s="14">
        <v>6</v>
      </c>
      <c r="B50" s="14">
        <v>2</v>
      </c>
      <c r="C50">
        <v>1006</v>
      </c>
      <c r="D50">
        <v>-106</v>
      </c>
      <c r="E50" s="39" t="s">
        <v>282</v>
      </c>
      <c r="F50" s="1">
        <v>30</v>
      </c>
      <c r="G50" s="577">
        <v>1</v>
      </c>
      <c r="H50" s="807" t="s">
        <v>2133</v>
      </c>
    </row>
    <row r="51" spans="1:8" x14ac:dyDescent="0.25">
      <c r="A51" s="14">
        <v>6</v>
      </c>
      <c r="B51" s="14">
        <v>3</v>
      </c>
      <c r="C51">
        <v>1006</v>
      </c>
      <c r="D51" t="s">
        <v>48</v>
      </c>
      <c r="E51" s="39" t="s">
        <v>277</v>
      </c>
      <c r="G51" s="577"/>
      <c r="H51" s="806"/>
    </row>
    <row r="52" spans="1:8" x14ac:dyDescent="0.25">
      <c r="A52" s="14">
        <v>6</v>
      </c>
      <c r="B52" s="14">
        <v>4</v>
      </c>
      <c r="C52">
        <v>1006</v>
      </c>
      <c r="D52" t="s">
        <v>49</v>
      </c>
      <c r="E52" s="39" t="s">
        <v>50</v>
      </c>
      <c r="G52" s="577"/>
      <c r="H52" s="806"/>
    </row>
    <row r="53" spans="1:8" x14ac:dyDescent="0.25">
      <c r="A53" s="14">
        <v>6</v>
      </c>
      <c r="B53" s="14">
        <v>5</v>
      </c>
      <c r="C53">
        <v>1006</v>
      </c>
      <c r="D53" t="s">
        <v>51</v>
      </c>
      <c r="E53" s="39" t="s">
        <v>52</v>
      </c>
      <c r="F53" s="1">
        <v>30</v>
      </c>
      <c r="G53" s="577"/>
      <c r="H53" s="806"/>
    </row>
    <row r="54" spans="1:8" x14ac:dyDescent="0.25">
      <c r="A54" s="14">
        <v>6</v>
      </c>
      <c r="B54" s="14">
        <v>6</v>
      </c>
      <c r="C54">
        <v>1006</v>
      </c>
      <c r="D54" t="s">
        <v>53</v>
      </c>
      <c r="E54" s="39" t="s">
        <v>54</v>
      </c>
      <c r="G54" s="577"/>
      <c r="H54" s="806"/>
    </row>
    <row r="55" spans="1:8" x14ac:dyDescent="0.25">
      <c r="A55" s="14">
        <v>6</v>
      </c>
      <c r="B55" s="14">
        <v>7</v>
      </c>
      <c r="C55">
        <v>1006</v>
      </c>
      <c r="D55" t="s">
        <v>55</v>
      </c>
      <c r="E55" s="39" t="s">
        <v>56</v>
      </c>
      <c r="G55" s="577"/>
      <c r="H55" s="806"/>
    </row>
    <row r="56" spans="1:8" x14ac:dyDescent="0.25">
      <c r="A56" s="14">
        <v>6</v>
      </c>
      <c r="B56" s="14">
        <v>8</v>
      </c>
      <c r="C56">
        <v>1006</v>
      </c>
      <c r="D56" t="s">
        <v>57</v>
      </c>
      <c r="E56" s="39" t="s">
        <v>58</v>
      </c>
      <c r="G56" s="577"/>
      <c r="H56" s="806"/>
    </row>
    <row r="57" spans="1:8" x14ac:dyDescent="0.25">
      <c r="A57" s="14">
        <v>6</v>
      </c>
      <c r="B57" s="14">
        <v>9</v>
      </c>
      <c r="C57">
        <v>1006</v>
      </c>
      <c r="D57" t="s">
        <v>59</v>
      </c>
      <c r="E57" s="39" t="s">
        <v>276</v>
      </c>
      <c r="G57" s="577"/>
      <c r="H57" s="806"/>
    </row>
    <row r="58" spans="1:8" x14ac:dyDescent="0.25">
      <c r="A58" s="14">
        <v>6</v>
      </c>
      <c r="B58" s="14">
        <v>10</v>
      </c>
      <c r="C58">
        <v>1006</v>
      </c>
      <c r="D58" t="s">
        <v>62</v>
      </c>
      <c r="E58" s="39" t="s">
        <v>275</v>
      </c>
      <c r="G58" s="577"/>
      <c r="H58" s="806"/>
    </row>
    <row r="59" spans="1:8" x14ac:dyDescent="0.25">
      <c r="A59" s="14">
        <v>6</v>
      </c>
      <c r="B59" s="14">
        <v>11</v>
      </c>
      <c r="C59">
        <v>1016</v>
      </c>
      <c r="D59">
        <v>-106</v>
      </c>
      <c r="E59" s="39" t="s">
        <v>141</v>
      </c>
      <c r="G59" s="577"/>
      <c r="H59" s="806"/>
    </row>
    <row r="60" spans="1:8" x14ac:dyDescent="0.25">
      <c r="A60" s="14">
        <v>6</v>
      </c>
      <c r="B60" s="14">
        <v>12</v>
      </c>
      <c r="C60">
        <v>1006</v>
      </c>
      <c r="D60" t="s">
        <v>63</v>
      </c>
      <c r="E60" s="39" t="s">
        <v>64</v>
      </c>
      <c r="G60" s="577"/>
      <c r="H60" s="806"/>
    </row>
    <row r="61" spans="1:8" x14ac:dyDescent="0.25">
      <c r="A61" s="14">
        <v>6</v>
      </c>
      <c r="B61" s="14">
        <v>13</v>
      </c>
      <c r="C61">
        <v>1006</v>
      </c>
      <c r="D61" t="s">
        <v>65</v>
      </c>
      <c r="E61" s="39" t="s">
        <v>66</v>
      </c>
      <c r="G61" s="577"/>
      <c r="H61" s="806"/>
    </row>
    <row r="62" spans="1:8" x14ac:dyDescent="0.25">
      <c r="A62" s="14">
        <v>6</v>
      </c>
      <c r="B62" s="14">
        <v>14</v>
      </c>
      <c r="C62">
        <v>1006</v>
      </c>
      <c r="D62" t="s">
        <v>67</v>
      </c>
      <c r="E62" s="39" t="s">
        <v>68</v>
      </c>
      <c r="G62" s="577"/>
      <c r="H62" s="806"/>
    </row>
    <row r="63" spans="1:8" x14ac:dyDescent="0.25">
      <c r="A63" s="14">
        <v>6</v>
      </c>
      <c r="B63" s="14">
        <v>15</v>
      </c>
      <c r="C63">
        <v>1006</v>
      </c>
      <c r="D63" t="s">
        <v>69</v>
      </c>
      <c r="E63" s="39" t="s">
        <v>70</v>
      </c>
      <c r="G63" s="577"/>
      <c r="H63" s="806"/>
    </row>
    <row r="64" spans="1:8" x14ac:dyDescent="0.25">
      <c r="A64" s="14">
        <v>6</v>
      </c>
      <c r="B64" s="14">
        <v>16</v>
      </c>
      <c r="C64">
        <v>1006</v>
      </c>
      <c r="D64" t="s">
        <v>71</v>
      </c>
      <c r="E64" s="39" t="s">
        <v>72</v>
      </c>
      <c r="G64" s="577"/>
      <c r="H64" s="806"/>
    </row>
    <row r="65" spans="1:8" x14ac:dyDescent="0.25">
      <c r="A65" s="14">
        <v>6</v>
      </c>
      <c r="B65" s="14">
        <v>17</v>
      </c>
      <c r="C65">
        <v>1016</v>
      </c>
      <c r="D65">
        <v>-114</v>
      </c>
      <c r="E65" s="39" t="s">
        <v>147</v>
      </c>
      <c r="G65" s="577"/>
      <c r="H65" s="806"/>
    </row>
    <row r="66" spans="1:8" x14ac:dyDescent="0.25">
      <c r="A66" s="14">
        <v>6</v>
      </c>
      <c r="B66" s="14">
        <v>17.100000000000001</v>
      </c>
      <c r="E66" s="39" t="s">
        <v>2124</v>
      </c>
      <c r="F66" s="1">
        <v>30</v>
      </c>
      <c r="G66" s="577"/>
      <c r="H66" s="806"/>
    </row>
    <row r="67" spans="1:8" x14ac:dyDescent="0.25">
      <c r="A67" s="14">
        <v>6</v>
      </c>
      <c r="B67" s="14">
        <v>18</v>
      </c>
      <c r="C67">
        <v>1007</v>
      </c>
      <c r="D67">
        <v>-114</v>
      </c>
      <c r="E67" s="39" t="s">
        <v>88</v>
      </c>
      <c r="G67" s="577"/>
      <c r="H67" s="806"/>
    </row>
    <row r="68" spans="1:8" x14ac:dyDescent="0.25">
      <c r="A68" s="14">
        <v>6</v>
      </c>
      <c r="B68" s="14">
        <v>19</v>
      </c>
      <c r="C68" t="s">
        <v>1108</v>
      </c>
      <c r="D68" t="s">
        <v>138</v>
      </c>
      <c r="E68" s="39" t="s">
        <v>1096</v>
      </c>
      <c r="F68" s="1">
        <v>25</v>
      </c>
      <c r="G68" s="577">
        <v>1</v>
      </c>
      <c r="H68" s="807" t="s">
        <v>2132</v>
      </c>
    </row>
    <row r="69" spans="1:8" x14ac:dyDescent="0.25">
      <c r="A69" s="14">
        <v>6</v>
      </c>
      <c r="B69" s="14">
        <v>20</v>
      </c>
      <c r="C69" t="s">
        <v>1108</v>
      </c>
      <c r="D69" t="s">
        <v>139</v>
      </c>
      <c r="E69" s="39" t="s">
        <v>1097</v>
      </c>
      <c r="F69" s="1">
        <v>25</v>
      </c>
      <c r="G69" s="577"/>
      <c r="H69" s="806"/>
    </row>
    <row r="70" spans="1:8" x14ac:dyDescent="0.25">
      <c r="A70" s="14">
        <v>6</v>
      </c>
      <c r="B70" s="14">
        <v>21</v>
      </c>
      <c r="C70" t="s">
        <v>1203</v>
      </c>
      <c r="D70" t="s">
        <v>89</v>
      </c>
      <c r="E70" s="39" t="s">
        <v>1142</v>
      </c>
      <c r="F70" s="1">
        <v>25</v>
      </c>
      <c r="G70" s="577"/>
      <c r="H70" s="806"/>
    </row>
    <row r="71" spans="1:8" x14ac:dyDescent="0.25">
      <c r="A71" s="14">
        <v>6</v>
      </c>
      <c r="B71" s="14">
        <v>22</v>
      </c>
      <c r="E71" s="39" t="s">
        <v>1751</v>
      </c>
      <c r="F71" s="1">
        <v>25</v>
      </c>
      <c r="G71" s="577"/>
      <c r="H71" s="806"/>
    </row>
    <row r="72" spans="1:8" x14ac:dyDescent="0.25">
      <c r="A72" s="14">
        <v>6</v>
      </c>
      <c r="B72" s="14">
        <v>23</v>
      </c>
      <c r="E72" s="39" t="s">
        <v>1734</v>
      </c>
      <c r="F72" s="1">
        <v>25</v>
      </c>
      <c r="G72" s="577"/>
      <c r="H72" s="806"/>
    </row>
    <row r="73" spans="1:8" x14ac:dyDescent="0.25">
      <c r="A73" s="14">
        <v>7</v>
      </c>
      <c r="B73" s="14">
        <v>0</v>
      </c>
      <c r="G73" s="577"/>
      <c r="H73" s="806"/>
    </row>
    <row r="74" spans="1:8" ht="26.4" x14ac:dyDescent="0.25">
      <c r="A74" s="14">
        <v>7</v>
      </c>
      <c r="B74" s="14">
        <v>1</v>
      </c>
      <c r="C74">
        <v>1007</v>
      </c>
      <c r="D74" t="s">
        <v>73</v>
      </c>
      <c r="E74" s="39" t="s">
        <v>262</v>
      </c>
      <c r="G74" s="577"/>
      <c r="H74" s="806"/>
    </row>
    <row r="75" spans="1:8" ht="26.4" x14ac:dyDescent="0.25">
      <c r="A75" s="14">
        <v>7</v>
      </c>
      <c r="B75" s="14">
        <v>2</v>
      </c>
      <c r="C75">
        <v>1007</v>
      </c>
      <c r="D75" t="s">
        <v>74</v>
      </c>
      <c r="E75" s="39" t="s">
        <v>265</v>
      </c>
      <c r="G75" s="577"/>
      <c r="H75" s="806"/>
    </row>
    <row r="76" spans="1:8" ht="26.4" x14ac:dyDescent="0.25">
      <c r="A76" s="14">
        <v>7</v>
      </c>
      <c r="B76" s="14">
        <v>3</v>
      </c>
      <c r="C76">
        <v>1007</v>
      </c>
      <c r="D76" t="s">
        <v>75</v>
      </c>
      <c r="E76" s="39" t="s">
        <v>268</v>
      </c>
      <c r="G76" s="577"/>
      <c r="H76" s="806"/>
    </row>
    <row r="77" spans="1:8" ht="26.4" x14ac:dyDescent="0.25">
      <c r="A77" s="14">
        <v>7</v>
      </c>
      <c r="B77" s="14">
        <v>4</v>
      </c>
      <c r="C77">
        <v>1007</v>
      </c>
      <c r="D77" t="s">
        <v>76</v>
      </c>
      <c r="E77" s="39" t="s">
        <v>234</v>
      </c>
      <c r="G77" s="577"/>
      <c r="H77" s="806"/>
    </row>
    <row r="78" spans="1:8" ht="26.4" x14ac:dyDescent="0.25">
      <c r="A78" s="14">
        <v>7</v>
      </c>
      <c r="B78" s="14">
        <v>5</v>
      </c>
      <c r="C78">
        <v>1007</v>
      </c>
      <c r="D78" t="s">
        <v>77</v>
      </c>
      <c r="E78" s="39" t="s">
        <v>274</v>
      </c>
      <c r="G78" s="577"/>
      <c r="H78" s="806"/>
    </row>
    <row r="79" spans="1:8" ht="26.4" x14ac:dyDescent="0.25">
      <c r="A79" s="14">
        <v>7</v>
      </c>
      <c r="B79" s="14">
        <v>6</v>
      </c>
      <c r="C79">
        <v>1007</v>
      </c>
      <c r="D79" t="s">
        <v>78</v>
      </c>
      <c r="E79" s="39" t="s">
        <v>235</v>
      </c>
      <c r="F79" s="1">
        <v>20</v>
      </c>
      <c r="G79" s="577"/>
      <c r="H79" s="806"/>
    </row>
    <row r="80" spans="1:8" ht="26.4" x14ac:dyDescent="0.25">
      <c r="A80" s="14">
        <v>7</v>
      </c>
      <c r="B80" s="14">
        <v>7</v>
      </c>
      <c r="C80">
        <v>1007</v>
      </c>
      <c r="D80" t="s">
        <v>79</v>
      </c>
      <c r="E80" s="39" t="s">
        <v>198</v>
      </c>
      <c r="F80" s="1">
        <v>20</v>
      </c>
      <c r="G80" s="577"/>
      <c r="H80" s="806"/>
    </row>
    <row r="81" spans="1:8" ht="26.4" x14ac:dyDescent="0.25">
      <c r="A81" s="14">
        <v>7</v>
      </c>
      <c r="B81" s="14">
        <v>8</v>
      </c>
      <c r="C81">
        <v>1007</v>
      </c>
      <c r="D81" t="s">
        <v>80</v>
      </c>
      <c r="E81" s="39" t="s">
        <v>199</v>
      </c>
      <c r="F81" s="1">
        <v>20</v>
      </c>
      <c r="G81" s="577">
        <v>1</v>
      </c>
      <c r="H81" s="807" t="s">
        <v>2133</v>
      </c>
    </row>
    <row r="82" spans="1:8" x14ac:dyDescent="0.25">
      <c r="A82" s="14">
        <v>7</v>
      </c>
      <c r="B82" s="14">
        <v>9</v>
      </c>
      <c r="C82">
        <v>1007</v>
      </c>
      <c r="D82" t="s">
        <v>81</v>
      </c>
      <c r="E82" s="39" t="s">
        <v>200</v>
      </c>
      <c r="F82" s="1">
        <v>20</v>
      </c>
      <c r="G82" s="577"/>
      <c r="H82" s="806"/>
    </row>
    <row r="83" spans="1:8" ht="26.4" x14ac:dyDescent="0.25">
      <c r="A83" s="14">
        <v>7</v>
      </c>
      <c r="B83" s="14">
        <v>10</v>
      </c>
      <c r="C83">
        <v>1007</v>
      </c>
      <c r="D83" t="s">
        <v>82</v>
      </c>
      <c r="E83" s="39" t="s">
        <v>271</v>
      </c>
      <c r="F83" s="1">
        <v>20</v>
      </c>
      <c r="G83" s="577"/>
      <c r="H83" s="806"/>
    </row>
    <row r="84" spans="1:8" ht="26.4" x14ac:dyDescent="0.25">
      <c r="A84" s="14">
        <v>7</v>
      </c>
      <c r="B84" s="14">
        <v>11</v>
      </c>
      <c r="C84">
        <v>1016</v>
      </c>
      <c r="D84" t="s">
        <v>132</v>
      </c>
      <c r="E84" s="39" t="s">
        <v>1118</v>
      </c>
      <c r="F84" s="1">
        <v>20</v>
      </c>
      <c r="G84" s="577"/>
      <c r="H84" s="806"/>
    </row>
    <row r="85" spans="1:8" ht="26.4" x14ac:dyDescent="0.25">
      <c r="A85" s="14">
        <v>7</v>
      </c>
      <c r="B85" s="14">
        <v>12</v>
      </c>
      <c r="C85">
        <v>1016</v>
      </c>
      <c r="D85" t="s">
        <v>133</v>
      </c>
      <c r="E85" s="39" t="s">
        <v>1119</v>
      </c>
      <c r="F85" s="1">
        <v>20</v>
      </c>
      <c r="G85" s="577">
        <v>1</v>
      </c>
      <c r="H85" s="807" t="s">
        <v>2132</v>
      </c>
    </row>
    <row r="86" spans="1:8" x14ac:dyDescent="0.25">
      <c r="A86" s="14">
        <v>7</v>
      </c>
      <c r="B86" s="14">
        <v>13</v>
      </c>
      <c r="C86">
        <v>1016</v>
      </c>
      <c r="D86" t="s">
        <v>134</v>
      </c>
      <c r="E86" s="39" t="s">
        <v>1120</v>
      </c>
      <c r="F86" s="1">
        <v>20</v>
      </c>
      <c r="G86" s="577"/>
      <c r="H86" s="806"/>
    </row>
    <row r="87" spans="1:8" x14ac:dyDescent="0.25">
      <c r="A87" s="14">
        <v>7</v>
      </c>
      <c r="B87" s="14">
        <v>14</v>
      </c>
      <c r="C87">
        <v>1016</v>
      </c>
      <c r="D87" t="s">
        <v>135</v>
      </c>
      <c r="E87" s="39" t="s">
        <v>1121</v>
      </c>
      <c r="F87" s="1">
        <v>20</v>
      </c>
      <c r="G87" s="577"/>
      <c r="H87" s="806"/>
    </row>
    <row r="88" spans="1:8" ht="26.4" x14ac:dyDescent="0.25">
      <c r="A88" s="14">
        <v>7</v>
      </c>
      <c r="B88" s="14">
        <v>15</v>
      </c>
      <c r="C88">
        <v>1016</v>
      </c>
      <c r="D88" t="s">
        <v>136</v>
      </c>
      <c r="E88" s="39" t="s">
        <v>1122</v>
      </c>
      <c r="F88" s="1">
        <v>20</v>
      </c>
      <c r="G88" s="577"/>
      <c r="H88" s="806"/>
    </row>
    <row r="89" spans="1:8" ht="26.4" x14ac:dyDescent="0.25">
      <c r="A89" s="14">
        <v>7</v>
      </c>
      <c r="B89" s="14">
        <v>16</v>
      </c>
      <c r="C89">
        <v>1016</v>
      </c>
      <c r="D89" t="s">
        <v>127</v>
      </c>
      <c r="E89" s="39" t="s">
        <v>236</v>
      </c>
      <c r="F89" s="1">
        <v>20</v>
      </c>
      <c r="G89" s="577"/>
      <c r="H89" s="806"/>
    </row>
    <row r="90" spans="1:8" ht="26.4" x14ac:dyDescent="0.25">
      <c r="A90" s="14">
        <v>7</v>
      </c>
      <c r="B90" s="14">
        <v>17</v>
      </c>
      <c r="C90">
        <v>1016</v>
      </c>
      <c r="D90" t="s">
        <v>128</v>
      </c>
      <c r="E90" s="39" t="s">
        <v>269</v>
      </c>
      <c r="F90" s="1">
        <v>20</v>
      </c>
      <c r="G90" s="577"/>
      <c r="H90" s="806"/>
    </row>
    <row r="91" spans="1:8" ht="26.4" x14ac:dyDescent="0.25">
      <c r="A91" s="14">
        <v>7</v>
      </c>
      <c r="B91" s="14">
        <v>18</v>
      </c>
      <c r="C91">
        <v>1016</v>
      </c>
      <c r="D91" t="s">
        <v>129</v>
      </c>
      <c r="E91" s="39" t="s">
        <v>263</v>
      </c>
      <c r="F91" s="1">
        <v>20</v>
      </c>
      <c r="G91" s="577"/>
      <c r="H91" s="806"/>
    </row>
    <row r="92" spans="1:8" x14ac:dyDescent="0.25">
      <c r="A92" s="14">
        <v>7</v>
      </c>
      <c r="B92" s="14">
        <v>19</v>
      </c>
      <c r="C92">
        <v>1016</v>
      </c>
      <c r="D92" t="s">
        <v>130</v>
      </c>
      <c r="E92" s="39" t="s">
        <v>266</v>
      </c>
      <c r="F92" s="1">
        <v>20</v>
      </c>
      <c r="G92" s="577"/>
      <c r="H92" s="806"/>
    </row>
    <row r="93" spans="1:8" ht="26.4" x14ac:dyDescent="0.25">
      <c r="A93" s="14">
        <v>7</v>
      </c>
      <c r="B93" s="14">
        <v>20</v>
      </c>
      <c r="C93">
        <v>1016</v>
      </c>
      <c r="D93" t="s">
        <v>131</v>
      </c>
      <c r="E93" s="39" t="s">
        <v>272</v>
      </c>
      <c r="F93" s="1">
        <v>20</v>
      </c>
      <c r="G93" s="577"/>
      <c r="H93" s="806"/>
    </row>
    <row r="94" spans="1:8" x14ac:dyDescent="0.25">
      <c r="A94" s="14">
        <v>8</v>
      </c>
      <c r="B94" s="14">
        <v>0</v>
      </c>
      <c r="G94" s="577"/>
      <c r="H94" s="806"/>
    </row>
    <row r="95" spans="1:8" x14ac:dyDescent="0.25">
      <c r="A95" s="14">
        <v>8</v>
      </c>
      <c r="B95" s="14">
        <v>1</v>
      </c>
      <c r="C95">
        <v>1008</v>
      </c>
      <c r="D95">
        <v>-100</v>
      </c>
      <c r="E95" s="39" t="s">
        <v>238</v>
      </c>
      <c r="G95" s="577"/>
      <c r="H95" s="806"/>
    </row>
    <row r="96" spans="1:8" x14ac:dyDescent="0.25">
      <c r="A96" s="14">
        <v>8</v>
      </c>
      <c r="B96" s="14">
        <v>2</v>
      </c>
      <c r="C96">
        <v>1008</v>
      </c>
      <c r="D96">
        <v>-102</v>
      </c>
      <c r="E96" s="39" t="s">
        <v>279</v>
      </c>
      <c r="F96" s="1">
        <v>25</v>
      </c>
      <c r="G96" s="577"/>
      <c r="H96" s="806"/>
    </row>
    <row r="97" spans="1:8" x14ac:dyDescent="0.25">
      <c r="A97" s="14">
        <v>8</v>
      </c>
      <c r="B97" s="14">
        <v>3</v>
      </c>
      <c r="C97">
        <v>1008</v>
      </c>
      <c r="D97">
        <v>-104</v>
      </c>
      <c r="E97" s="39" t="s">
        <v>201</v>
      </c>
      <c r="G97" s="577"/>
      <c r="H97" s="806"/>
    </row>
    <row r="98" spans="1:8" x14ac:dyDescent="0.25">
      <c r="A98" s="14">
        <v>9</v>
      </c>
      <c r="B98" s="14">
        <v>0</v>
      </c>
      <c r="G98" s="577"/>
      <c r="H98" s="806"/>
    </row>
    <row r="99" spans="1:8" x14ac:dyDescent="0.25">
      <c r="A99" s="14">
        <v>9</v>
      </c>
      <c r="B99" s="14">
        <v>1</v>
      </c>
      <c r="C99">
        <v>1009</v>
      </c>
      <c r="D99">
        <v>-100</v>
      </c>
      <c r="E99" s="39" t="s">
        <v>195</v>
      </c>
      <c r="G99" s="577"/>
      <c r="H99" s="806"/>
    </row>
    <row r="100" spans="1:8" x14ac:dyDescent="0.25">
      <c r="A100" s="14">
        <v>9</v>
      </c>
      <c r="B100" s="14">
        <v>2</v>
      </c>
      <c r="C100">
        <v>1009</v>
      </c>
      <c r="D100">
        <v>-102</v>
      </c>
      <c r="E100" s="39" t="s">
        <v>194</v>
      </c>
      <c r="G100" s="577"/>
      <c r="H100" s="806"/>
    </row>
    <row r="101" spans="1:8" x14ac:dyDescent="0.25">
      <c r="A101" s="14">
        <v>9</v>
      </c>
      <c r="B101" s="14">
        <v>3</v>
      </c>
      <c r="C101">
        <v>1009</v>
      </c>
      <c r="D101">
        <v>-103</v>
      </c>
      <c r="E101" s="39" t="s">
        <v>109</v>
      </c>
      <c r="G101" s="577"/>
      <c r="H101" s="806"/>
    </row>
    <row r="102" spans="1:8" ht="26.4" x14ac:dyDescent="0.25">
      <c r="A102" s="14">
        <v>9</v>
      </c>
      <c r="B102" s="14">
        <v>4</v>
      </c>
      <c r="C102">
        <v>1009</v>
      </c>
      <c r="D102">
        <v>-104</v>
      </c>
      <c r="E102" s="39" t="s">
        <v>1129</v>
      </c>
      <c r="F102" s="1">
        <v>100</v>
      </c>
      <c r="G102" s="577">
        <v>1</v>
      </c>
      <c r="H102" s="807" t="s">
        <v>2133</v>
      </c>
    </row>
    <row r="103" spans="1:8" x14ac:dyDescent="0.25">
      <c r="A103" s="14">
        <v>9</v>
      </c>
      <c r="B103" s="14">
        <v>5</v>
      </c>
      <c r="E103" s="39" t="s">
        <v>1752</v>
      </c>
      <c r="F103" s="1">
        <v>20</v>
      </c>
      <c r="G103" s="577">
        <v>1</v>
      </c>
      <c r="H103" s="807" t="s">
        <v>2132</v>
      </c>
    </row>
    <row r="104" spans="1:8" x14ac:dyDescent="0.25">
      <c r="A104" s="14">
        <v>10</v>
      </c>
      <c r="B104" s="14">
        <v>0</v>
      </c>
      <c r="G104" s="577"/>
      <c r="H104" s="806"/>
    </row>
    <row r="105" spans="1:8" ht="26.4" x14ac:dyDescent="0.25">
      <c r="A105" s="14">
        <v>10</v>
      </c>
      <c r="B105" s="14">
        <v>1</v>
      </c>
      <c r="C105">
        <v>1010</v>
      </c>
      <c r="D105">
        <v>-100</v>
      </c>
      <c r="E105" s="39" t="s">
        <v>196</v>
      </c>
      <c r="F105" s="1">
        <v>30</v>
      </c>
      <c r="G105" s="577"/>
      <c r="H105" s="806"/>
    </row>
    <row r="106" spans="1:8" x14ac:dyDescent="0.25">
      <c r="A106" s="14">
        <v>10</v>
      </c>
      <c r="B106" s="14">
        <v>2</v>
      </c>
      <c r="C106">
        <v>1010</v>
      </c>
      <c r="D106">
        <v>-101</v>
      </c>
      <c r="E106" s="39" t="s">
        <v>197</v>
      </c>
      <c r="F106" s="1">
        <v>25</v>
      </c>
      <c r="G106" s="577"/>
      <c r="H106" s="806"/>
    </row>
    <row r="107" spans="1:8" ht="26.4" x14ac:dyDescent="0.25">
      <c r="A107" s="14">
        <v>10</v>
      </c>
      <c r="B107" s="14">
        <v>3</v>
      </c>
      <c r="C107">
        <v>1010</v>
      </c>
      <c r="D107">
        <v>-102</v>
      </c>
      <c r="E107" s="39" t="s">
        <v>233</v>
      </c>
      <c r="F107" s="1">
        <v>25</v>
      </c>
      <c r="G107" s="577"/>
      <c r="H107" s="806"/>
    </row>
    <row r="108" spans="1:8" x14ac:dyDescent="0.25">
      <c r="A108" s="14">
        <v>11</v>
      </c>
      <c r="B108" s="14">
        <v>0</v>
      </c>
      <c r="G108" s="577"/>
      <c r="H108" s="806"/>
    </row>
    <row r="109" spans="1:8" x14ac:dyDescent="0.25">
      <c r="A109" s="14">
        <v>11</v>
      </c>
      <c r="B109" s="14">
        <v>1</v>
      </c>
      <c r="C109">
        <v>1011</v>
      </c>
      <c r="D109">
        <v>-100</v>
      </c>
      <c r="E109" s="39" t="s">
        <v>113</v>
      </c>
      <c r="F109" s="1">
        <v>100</v>
      </c>
      <c r="G109" s="577"/>
      <c r="H109" s="806"/>
    </row>
    <row r="110" spans="1:8" x14ac:dyDescent="0.25">
      <c r="E110" s="39" t="s">
        <v>1982</v>
      </c>
      <c r="G110" s="577"/>
      <c r="H110" s="806"/>
    </row>
    <row r="111" spans="1:8" x14ac:dyDescent="0.25">
      <c r="E111" s="39" t="s">
        <v>1980</v>
      </c>
      <c r="G111" s="577"/>
      <c r="H111" s="806"/>
    </row>
    <row r="112" spans="1:8" x14ac:dyDescent="0.25">
      <c r="E112" s="39" t="s">
        <v>1981</v>
      </c>
      <c r="G112" s="577"/>
      <c r="H112" s="806"/>
    </row>
    <row r="113" spans="1:8" x14ac:dyDescent="0.25">
      <c r="A113" s="14">
        <v>12</v>
      </c>
      <c r="B113" s="14">
        <v>0</v>
      </c>
      <c r="G113" s="577"/>
      <c r="H113" s="806"/>
    </row>
    <row r="114" spans="1:8" x14ac:dyDescent="0.25">
      <c r="A114" s="14">
        <v>12</v>
      </c>
      <c r="B114" s="14">
        <v>1</v>
      </c>
      <c r="C114">
        <v>1012</v>
      </c>
      <c r="D114" t="s">
        <v>120</v>
      </c>
      <c r="E114" s="39" t="s">
        <v>121</v>
      </c>
      <c r="F114" s="1">
        <v>50</v>
      </c>
      <c r="G114" s="577"/>
      <c r="H114" s="806"/>
    </row>
    <row r="115" spans="1:8" x14ac:dyDescent="0.25">
      <c r="A115" s="14">
        <v>13</v>
      </c>
      <c r="B115" s="14">
        <v>0</v>
      </c>
      <c r="G115" s="577"/>
      <c r="H115" s="806"/>
    </row>
    <row r="116" spans="1:8" x14ac:dyDescent="0.25">
      <c r="A116" s="14">
        <v>13</v>
      </c>
      <c r="B116" s="14">
        <v>1</v>
      </c>
      <c r="C116">
        <v>1013</v>
      </c>
      <c r="D116">
        <v>-100</v>
      </c>
      <c r="E116" s="39" t="s">
        <v>124</v>
      </c>
      <c r="F116" s="1">
        <v>100</v>
      </c>
      <c r="G116" s="577"/>
      <c r="H116" s="806"/>
    </row>
    <row r="117" spans="1:8" x14ac:dyDescent="0.25">
      <c r="A117" s="14">
        <v>14</v>
      </c>
      <c r="B117" s="14">
        <v>0</v>
      </c>
      <c r="G117" s="577"/>
      <c r="H117" s="806"/>
    </row>
    <row r="118" spans="1:8" x14ac:dyDescent="0.25">
      <c r="A118" s="14">
        <v>14</v>
      </c>
      <c r="B118" s="14">
        <v>1</v>
      </c>
      <c r="C118">
        <v>1014</v>
      </c>
      <c r="D118" t="s">
        <v>120</v>
      </c>
      <c r="E118" s="39" t="s">
        <v>125</v>
      </c>
      <c r="F118" s="1">
        <v>50</v>
      </c>
      <c r="G118" s="577"/>
      <c r="H118" s="806"/>
    </row>
    <row r="119" spans="1:8" x14ac:dyDescent="0.25">
      <c r="A119" s="14">
        <v>14</v>
      </c>
      <c r="B119" s="14">
        <v>2</v>
      </c>
      <c r="C119">
        <v>1015</v>
      </c>
      <c r="D119" t="s">
        <v>120</v>
      </c>
      <c r="E119" s="39" t="s">
        <v>165</v>
      </c>
      <c r="F119" s="1">
        <v>40</v>
      </c>
      <c r="G119" s="577"/>
      <c r="H119" s="806"/>
    </row>
    <row r="120" spans="1:8" x14ac:dyDescent="0.25">
      <c r="A120" s="14">
        <v>14</v>
      </c>
      <c r="B120" s="14">
        <v>3</v>
      </c>
      <c r="C120">
        <v>1015</v>
      </c>
      <c r="D120">
        <v>-101</v>
      </c>
      <c r="E120" s="39" t="s">
        <v>185</v>
      </c>
      <c r="F120" s="1">
        <v>30</v>
      </c>
      <c r="G120" s="577"/>
      <c r="H120" s="806"/>
    </row>
    <row r="121" spans="1:8" x14ac:dyDescent="0.25">
      <c r="A121" s="14">
        <v>14</v>
      </c>
      <c r="B121" s="14">
        <v>4</v>
      </c>
      <c r="C121">
        <v>1018</v>
      </c>
      <c r="D121">
        <v>-100</v>
      </c>
      <c r="E121" s="39" t="s">
        <v>151</v>
      </c>
      <c r="F121" s="1">
        <v>40</v>
      </c>
      <c r="G121" s="577"/>
      <c r="H121" s="806"/>
    </row>
    <row r="122" spans="1:8" x14ac:dyDescent="0.25">
      <c r="A122" s="14">
        <v>14</v>
      </c>
      <c r="B122" s="14">
        <v>5</v>
      </c>
      <c r="C122">
        <v>1010</v>
      </c>
      <c r="D122">
        <v>-103</v>
      </c>
      <c r="E122" s="39" t="s">
        <v>173</v>
      </c>
      <c r="F122" s="1">
        <v>50</v>
      </c>
      <c r="G122" s="577"/>
      <c r="H122" s="806"/>
    </row>
    <row r="123" spans="1:8" x14ac:dyDescent="0.25">
      <c r="A123" s="14">
        <v>15</v>
      </c>
      <c r="B123" s="14">
        <v>0</v>
      </c>
      <c r="G123" s="577"/>
      <c r="H123" s="806"/>
    </row>
    <row r="124" spans="1:8" x14ac:dyDescent="0.25">
      <c r="A124" s="14">
        <v>15</v>
      </c>
      <c r="B124" s="14">
        <v>1</v>
      </c>
      <c r="C124">
        <v>1007</v>
      </c>
      <c r="D124">
        <v>-103</v>
      </c>
      <c r="E124" s="39" t="s">
        <v>83</v>
      </c>
      <c r="G124" s="577"/>
      <c r="H124" s="806"/>
    </row>
    <row r="125" spans="1:8" x14ac:dyDescent="0.25">
      <c r="A125" s="14">
        <v>15</v>
      </c>
      <c r="B125" s="14">
        <v>2</v>
      </c>
      <c r="C125">
        <v>1007</v>
      </c>
      <c r="D125">
        <v>-104</v>
      </c>
      <c r="E125" s="39" t="s">
        <v>84</v>
      </c>
      <c r="F125" s="1">
        <v>20</v>
      </c>
      <c r="G125" s="577"/>
      <c r="H125" s="806"/>
    </row>
    <row r="126" spans="1:8" x14ac:dyDescent="0.25">
      <c r="A126" s="14">
        <v>15</v>
      </c>
      <c r="B126" s="14">
        <v>3</v>
      </c>
      <c r="C126">
        <v>1007</v>
      </c>
      <c r="D126">
        <v>-105</v>
      </c>
      <c r="E126" s="39" t="s">
        <v>85</v>
      </c>
      <c r="F126" s="1">
        <v>20</v>
      </c>
      <c r="G126" s="577"/>
      <c r="H126" s="806"/>
    </row>
    <row r="127" spans="1:8" x14ac:dyDescent="0.25">
      <c r="A127" s="14">
        <v>15</v>
      </c>
      <c r="B127" s="14">
        <v>3.1</v>
      </c>
      <c r="C127">
        <v>1007</v>
      </c>
      <c r="D127" t="s">
        <v>1126</v>
      </c>
      <c r="E127" s="39" t="s">
        <v>1127</v>
      </c>
      <c r="F127" s="1">
        <v>20</v>
      </c>
      <c r="G127" s="577">
        <v>1</v>
      </c>
      <c r="H127" s="807" t="s">
        <v>2132</v>
      </c>
    </row>
    <row r="128" spans="1:8" x14ac:dyDescent="0.25">
      <c r="A128" s="14">
        <v>15</v>
      </c>
      <c r="B128" s="14">
        <v>4</v>
      </c>
      <c r="C128">
        <v>1007</v>
      </c>
      <c r="D128">
        <v>-107</v>
      </c>
      <c r="E128" s="39" t="s">
        <v>86</v>
      </c>
      <c r="F128" s="1">
        <v>20</v>
      </c>
      <c r="G128" s="577"/>
      <c r="H128" s="806"/>
    </row>
    <row r="129" spans="1:8" x14ac:dyDescent="0.25">
      <c r="A129" s="14">
        <v>15</v>
      </c>
      <c r="B129" s="14">
        <v>4.0999999999999996</v>
      </c>
      <c r="E129" s="39" t="s">
        <v>86</v>
      </c>
      <c r="F129" s="1">
        <v>20</v>
      </c>
      <c r="G129" s="577"/>
      <c r="H129" s="806"/>
    </row>
    <row r="130" spans="1:8" x14ac:dyDescent="0.25">
      <c r="A130" s="14">
        <v>15</v>
      </c>
      <c r="B130" s="14">
        <v>5</v>
      </c>
      <c r="C130">
        <v>1007</v>
      </c>
      <c r="D130">
        <v>-108</v>
      </c>
      <c r="E130" s="39" t="s">
        <v>87</v>
      </c>
      <c r="F130" s="1">
        <v>20</v>
      </c>
      <c r="G130" s="577">
        <v>1</v>
      </c>
      <c r="H130" s="807" t="s">
        <v>2133</v>
      </c>
    </row>
    <row r="131" spans="1:8" x14ac:dyDescent="0.25">
      <c r="A131" s="14">
        <v>15</v>
      </c>
      <c r="B131" s="14">
        <v>6</v>
      </c>
      <c r="C131">
        <v>1016</v>
      </c>
      <c r="D131" t="s">
        <v>144</v>
      </c>
      <c r="E131" s="39" t="s">
        <v>145</v>
      </c>
      <c r="F131" s="1">
        <v>20</v>
      </c>
      <c r="G131" s="577"/>
      <c r="H131" s="806"/>
    </row>
    <row r="132" spans="1:8" x14ac:dyDescent="0.25">
      <c r="A132" s="14">
        <v>15</v>
      </c>
      <c r="B132" s="14">
        <v>7</v>
      </c>
      <c r="C132">
        <v>1016</v>
      </c>
      <c r="D132">
        <v>-116</v>
      </c>
      <c r="E132" s="39" t="s">
        <v>148</v>
      </c>
      <c r="G132" s="577"/>
      <c r="H132" s="806"/>
    </row>
    <row r="133" spans="1:8" x14ac:dyDescent="0.25">
      <c r="A133" s="14">
        <v>15</v>
      </c>
      <c r="B133" s="14">
        <v>8</v>
      </c>
      <c r="C133">
        <v>1007</v>
      </c>
      <c r="D133">
        <v>-119</v>
      </c>
      <c r="E133" s="39" t="s">
        <v>193</v>
      </c>
      <c r="F133" s="1">
        <v>20</v>
      </c>
      <c r="G133" s="577"/>
      <c r="H133" s="806"/>
    </row>
    <row r="134" spans="1:8" x14ac:dyDescent="0.25">
      <c r="A134" s="14">
        <v>15</v>
      </c>
      <c r="B134" s="14">
        <v>9</v>
      </c>
      <c r="C134">
        <v>1007</v>
      </c>
      <c r="D134" t="s">
        <v>97</v>
      </c>
      <c r="E134" s="39" t="s">
        <v>98</v>
      </c>
      <c r="F134" s="1">
        <v>20</v>
      </c>
      <c r="G134" s="577"/>
      <c r="H134" s="806"/>
    </row>
    <row r="135" spans="1:8" x14ac:dyDescent="0.25">
      <c r="A135" s="14">
        <v>15</v>
      </c>
      <c r="B135" s="14">
        <v>10</v>
      </c>
      <c r="C135">
        <v>1007</v>
      </c>
      <c r="D135" t="s">
        <v>105</v>
      </c>
      <c r="E135" s="39" t="s">
        <v>106</v>
      </c>
      <c r="F135" s="1">
        <v>20</v>
      </c>
      <c r="G135" s="577"/>
      <c r="H135" s="806"/>
    </row>
    <row r="136" spans="1:8" x14ac:dyDescent="0.25">
      <c r="A136" s="14">
        <v>15</v>
      </c>
      <c r="B136" s="14">
        <v>11</v>
      </c>
      <c r="C136">
        <v>1011</v>
      </c>
      <c r="D136" t="s">
        <v>115</v>
      </c>
      <c r="E136" s="39" t="s">
        <v>187</v>
      </c>
      <c r="G136" s="577"/>
      <c r="H136" s="806"/>
    </row>
    <row r="137" spans="1:8" x14ac:dyDescent="0.25">
      <c r="A137" s="14">
        <v>15</v>
      </c>
      <c r="B137" s="14">
        <v>12</v>
      </c>
      <c r="C137">
        <v>1011</v>
      </c>
      <c r="D137" t="s">
        <v>116</v>
      </c>
      <c r="E137" s="39" t="s">
        <v>186</v>
      </c>
      <c r="F137" s="1">
        <v>15</v>
      </c>
      <c r="G137" s="577"/>
      <c r="H137" s="806"/>
    </row>
    <row r="138" spans="1:8" x14ac:dyDescent="0.25">
      <c r="A138" s="14">
        <v>15</v>
      </c>
      <c r="B138" s="14">
        <v>13</v>
      </c>
      <c r="C138">
        <v>1011</v>
      </c>
      <c r="D138" t="s">
        <v>117</v>
      </c>
      <c r="E138" s="39" t="s">
        <v>188</v>
      </c>
      <c r="G138" s="577"/>
      <c r="H138" s="806"/>
    </row>
    <row r="139" spans="1:8" x14ac:dyDescent="0.25">
      <c r="A139" s="14">
        <v>15</v>
      </c>
      <c r="B139" s="14">
        <v>14</v>
      </c>
      <c r="C139">
        <v>1011</v>
      </c>
      <c r="D139" t="s">
        <v>118</v>
      </c>
      <c r="E139" s="39" t="s">
        <v>189</v>
      </c>
      <c r="F139" s="1">
        <v>15</v>
      </c>
      <c r="G139" s="577"/>
      <c r="H139" s="806"/>
    </row>
    <row r="140" spans="1:8" ht="26.4" x14ac:dyDescent="0.25">
      <c r="A140" s="14">
        <v>15</v>
      </c>
      <c r="B140" s="14">
        <v>15</v>
      </c>
      <c r="C140">
        <v>1020</v>
      </c>
      <c r="D140" t="s">
        <v>156</v>
      </c>
      <c r="E140" s="39" t="s">
        <v>1124</v>
      </c>
      <c r="F140" s="1">
        <v>20</v>
      </c>
      <c r="G140" s="577"/>
      <c r="H140" s="806"/>
    </row>
    <row r="141" spans="1:8" x14ac:dyDescent="0.25">
      <c r="A141" s="14">
        <v>15</v>
      </c>
      <c r="B141" s="14">
        <v>16</v>
      </c>
      <c r="C141">
        <v>1005</v>
      </c>
      <c r="D141">
        <v>-100</v>
      </c>
      <c r="E141" s="39" t="s">
        <v>191</v>
      </c>
      <c r="F141" s="1">
        <v>20</v>
      </c>
      <c r="G141" s="577"/>
      <c r="H141" s="806"/>
    </row>
    <row r="142" spans="1:8" x14ac:dyDescent="0.25">
      <c r="A142" s="14">
        <v>15</v>
      </c>
      <c r="B142" s="14">
        <v>17</v>
      </c>
      <c r="C142">
        <v>1005</v>
      </c>
      <c r="D142">
        <v>-101</v>
      </c>
      <c r="E142" s="39" t="s">
        <v>192</v>
      </c>
      <c r="G142" s="577"/>
      <c r="H142" s="806"/>
    </row>
    <row r="143" spans="1:8" x14ac:dyDescent="0.25">
      <c r="A143" s="14">
        <v>15</v>
      </c>
      <c r="B143" s="14">
        <v>18</v>
      </c>
      <c r="C143">
        <v>1007</v>
      </c>
      <c r="D143" t="s">
        <v>1130</v>
      </c>
      <c r="E143" s="39" t="s">
        <v>1131</v>
      </c>
      <c r="F143" s="1">
        <v>20</v>
      </c>
      <c r="G143" s="577">
        <v>1</v>
      </c>
      <c r="H143" s="807" t="s">
        <v>2132</v>
      </c>
    </row>
    <row r="144" spans="1:8" x14ac:dyDescent="0.25">
      <c r="A144" s="14">
        <v>15</v>
      </c>
      <c r="B144" s="14">
        <v>19</v>
      </c>
      <c r="C144" t="s">
        <v>1294</v>
      </c>
      <c r="D144" t="s">
        <v>93</v>
      </c>
      <c r="E144" s="39" t="s">
        <v>1295</v>
      </c>
      <c r="G144" s="577"/>
      <c r="H144" s="806"/>
    </row>
    <row r="145" spans="1:8" x14ac:dyDescent="0.25">
      <c r="A145" s="14">
        <v>15</v>
      </c>
      <c r="B145" s="14">
        <v>20</v>
      </c>
      <c r="C145" t="s">
        <v>1134</v>
      </c>
      <c r="D145" t="s">
        <v>1298</v>
      </c>
      <c r="E145" s="39" t="s">
        <v>1297</v>
      </c>
      <c r="G145" s="577"/>
      <c r="H145" s="806"/>
    </row>
    <row r="146" spans="1:8" x14ac:dyDescent="0.25">
      <c r="A146" s="14">
        <v>15</v>
      </c>
      <c r="B146" s="14">
        <v>21</v>
      </c>
      <c r="E146" s="39" t="s">
        <v>1311</v>
      </c>
      <c r="F146" s="1">
        <v>20</v>
      </c>
      <c r="G146" s="577"/>
      <c r="H146" s="806"/>
    </row>
    <row r="147" spans="1:8" x14ac:dyDescent="0.25">
      <c r="A147" s="14">
        <v>15</v>
      </c>
      <c r="B147" s="14">
        <v>22</v>
      </c>
      <c r="E147" s="39" t="s">
        <v>1893</v>
      </c>
      <c r="F147" s="1">
        <v>20</v>
      </c>
      <c r="G147" s="577">
        <v>1</v>
      </c>
      <c r="H147" s="807" t="s">
        <v>2132</v>
      </c>
    </row>
    <row r="148" spans="1:8" x14ac:dyDescent="0.25">
      <c r="A148" s="14">
        <v>15</v>
      </c>
      <c r="B148" s="14">
        <v>23</v>
      </c>
      <c r="E148" s="39" t="s">
        <v>1775</v>
      </c>
      <c r="F148" s="1">
        <v>20</v>
      </c>
      <c r="G148" s="577">
        <v>1</v>
      </c>
      <c r="H148" s="807" t="s">
        <v>2132</v>
      </c>
    </row>
    <row r="149" spans="1:8" x14ac:dyDescent="0.25">
      <c r="A149" s="14">
        <v>15</v>
      </c>
      <c r="B149" s="14">
        <v>24</v>
      </c>
      <c r="E149" s="39" t="s">
        <v>2122</v>
      </c>
      <c r="F149" s="1">
        <v>25</v>
      </c>
      <c r="G149" s="577">
        <v>1</v>
      </c>
      <c r="H149" s="807" t="s">
        <v>2133</v>
      </c>
    </row>
    <row r="150" spans="1:8" x14ac:dyDescent="0.25">
      <c r="G150" s="577"/>
      <c r="H150" s="806"/>
    </row>
    <row r="151" spans="1:8" x14ac:dyDescent="0.25">
      <c r="A151" s="14">
        <v>16</v>
      </c>
      <c r="B151" s="14">
        <v>0</v>
      </c>
      <c r="G151" s="577"/>
      <c r="H151" s="806"/>
    </row>
    <row r="152" spans="1:8" x14ac:dyDescent="0.25">
      <c r="A152" s="14">
        <v>16</v>
      </c>
      <c r="B152" s="14">
        <v>1</v>
      </c>
      <c r="C152">
        <v>1016</v>
      </c>
      <c r="D152" t="s">
        <v>137</v>
      </c>
      <c r="E152" s="39" t="s">
        <v>221</v>
      </c>
      <c r="F152" s="1">
        <v>150</v>
      </c>
      <c r="G152" s="577">
        <v>1</v>
      </c>
      <c r="H152" s="807" t="s">
        <v>2133</v>
      </c>
    </row>
    <row r="153" spans="1:8" x14ac:dyDescent="0.25">
      <c r="A153" s="14">
        <v>16</v>
      </c>
      <c r="B153" s="14">
        <v>2</v>
      </c>
      <c r="C153">
        <v>1016</v>
      </c>
      <c r="D153" t="s">
        <v>138</v>
      </c>
      <c r="E153" s="39" t="s">
        <v>217</v>
      </c>
      <c r="G153" s="577"/>
      <c r="H153" s="806"/>
    </row>
    <row r="154" spans="1:8" x14ac:dyDescent="0.25">
      <c r="A154" s="14">
        <v>16</v>
      </c>
      <c r="B154" s="14">
        <v>3</v>
      </c>
      <c r="C154">
        <v>1016</v>
      </c>
      <c r="D154" t="s">
        <v>139</v>
      </c>
      <c r="E154" s="39" t="s">
        <v>218</v>
      </c>
      <c r="G154" s="577"/>
      <c r="H154" s="806"/>
    </row>
    <row r="155" spans="1:8" x14ac:dyDescent="0.25">
      <c r="A155" s="14">
        <v>16</v>
      </c>
      <c r="B155" s="14">
        <v>4</v>
      </c>
      <c r="C155">
        <v>1016</v>
      </c>
      <c r="D155" t="s">
        <v>140</v>
      </c>
      <c r="E155" s="39" t="s">
        <v>219</v>
      </c>
      <c r="G155" s="577"/>
      <c r="H155" s="806"/>
    </row>
    <row r="156" spans="1:8" x14ac:dyDescent="0.25">
      <c r="A156" s="14">
        <v>16</v>
      </c>
      <c r="B156" s="14">
        <v>5</v>
      </c>
      <c r="C156">
        <v>1016</v>
      </c>
      <c r="D156">
        <v>-107</v>
      </c>
      <c r="E156" s="39" t="s">
        <v>224</v>
      </c>
      <c r="F156" s="1">
        <v>25</v>
      </c>
      <c r="G156" s="577"/>
      <c r="H156" s="806"/>
    </row>
    <row r="157" spans="1:8" x14ac:dyDescent="0.25">
      <c r="A157" s="14">
        <v>16</v>
      </c>
      <c r="B157" s="14">
        <v>6</v>
      </c>
      <c r="C157">
        <v>1016</v>
      </c>
      <c r="D157">
        <v>-108</v>
      </c>
      <c r="E157" s="39" t="s">
        <v>142</v>
      </c>
      <c r="G157" s="577"/>
      <c r="H157" s="806"/>
    </row>
    <row r="158" spans="1:8" x14ac:dyDescent="0.25">
      <c r="A158" s="14">
        <v>16</v>
      </c>
      <c r="B158" s="14">
        <v>7</v>
      </c>
      <c r="C158">
        <v>1016</v>
      </c>
      <c r="D158">
        <v>-109</v>
      </c>
      <c r="E158" s="39" t="s">
        <v>223</v>
      </c>
      <c r="F158" s="1">
        <v>25</v>
      </c>
      <c r="G158" s="577">
        <v>1</v>
      </c>
      <c r="H158" s="807" t="s">
        <v>2132</v>
      </c>
    </row>
    <row r="159" spans="1:8" x14ac:dyDescent="0.25">
      <c r="A159" s="14">
        <v>16</v>
      </c>
      <c r="B159" s="14">
        <v>8</v>
      </c>
      <c r="C159">
        <v>1016</v>
      </c>
      <c r="D159">
        <v>-110</v>
      </c>
      <c r="E159" s="39" t="s">
        <v>291</v>
      </c>
      <c r="G159" s="577"/>
      <c r="H159" s="806"/>
    </row>
    <row r="160" spans="1:8" x14ac:dyDescent="0.25">
      <c r="A160" s="14">
        <v>16</v>
      </c>
      <c r="B160" s="14">
        <v>9</v>
      </c>
      <c r="C160">
        <v>1016</v>
      </c>
      <c r="D160">
        <v>-111</v>
      </c>
      <c r="E160" s="39" t="s">
        <v>222</v>
      </c>
      <c r="F160" s="1">
        <v>25</v>
      </c>
      <c r="G160" s="577"/>
      <c r="H160" s="806"/>
    </row>
    <row r="161" spans="1:8" x14ac:dyDescent="0.25">
      <c r="A161" s="14">
        <v>16</v>
      </c>
      <c r="B161" s="14">
        <v>10</v>
      </c>
      <c r="C161">
        <v>1007</v>
      </c>
      <c r="D161">
        <v>-106</v>
      </c>
      <c r="E161" s="39" t="s">
        <v>225</v>
      </c>
      <c r="G161" s="577"/>
      <c r="H161" s="806"/>
    </row>
    <row r="162" spans="1:8" x14ac:dyDescent="0.25">
      <c r="A162" s="14">
        <v>16</v>
      </c>
      <c r="B162" s="14">
        <v>11</v>
      </c>
      <c r="C162">
        <v>1007</v>
      </c>
      <c r="D162" t="s">
        <v>183</v>
      </c>
      <c r="E162" s="39" t="s">
        <v>205</v>
      </c>
      <c r="F162" s="1">
        <v>20</v>
      </c>
      <c r="G162" s="577"/>
      <c r="H162" s="806"/>
    </row>
    <row r="163" spans="1:8" x14ac:dyDescent="0.25">
      <c r="A163" s="14">
        <v>16</v>
      </c>
      <c r="B163" s="14">
        <v>12</v>
      </c>
      <c r="C163">
        <v>1007</v>
      </c>
      <c r="D163" t="s">
        <v>179</v>
      </c>
      <c r="E163" s="39" t="s">
        <v>202</v>
      </c>
      <c r="F163" s="1">
        <v>20</v>
      </c>
      <c r="G163" s="577"/>
      <c r="H163" s="806"/>
    </row>
    <row r="164" spans="1:8" ht="26.4" x14ac:dyDescent="0.25">
      <c r="A164" s="14">
        <v>16</v>
      </c>
      <c r="B164" s="14">
        <v>13</v>
      </c>
      <c r="C164">
        <v>1007</v>
      </c>
      <c r="D164" t="s">
        <v>180</v>
      </c>
      <c r="E164" s="39" t="s">
        <v>203</v>
      </c>
      <c r="F164" s="1">
        <v>20</v>
      </c>
      <c r="G164" s="577">
        <v>1</v>
      </c>
      <c r="H164" s="807" t="s">
        <v>2133</v>
      </c>
    </row>
    <row r="165" spans="1:8" ht="26.4" x14ac:dyDescent="0.25">
      <c r="A165" s="14">
        <v>16</v>
      </c>
      <c r="B165" s="14">
        <v>14</v>
      </c>
      <c r="C165">
        <v>1007</v>
      </c>
      <c r="D165" t="s">
        <v>181</v>
      </c>
      <c r="E165" s="39" t="s">
        <v>206</v>
      </c>
      <c r="F165" s="1">
        <v>20</v>
      </c>
      <c r="G165" s="577">
        <v>1</v>
      </c>
      <c r="H165" s="807" t="s">
        <v>2133</v>
      </c>
    </row>
    <row r="166" spans="1:8" x14ac:dyDescent="0.25">
      <c r="A166" s="14">
        <v>16</v>
      </c>
      <c r="B166" s="14">
        <v>15</v>
      </c>
      <c r="C166">
        <v>1007</v>
      </c>
      <c r="D166" t="s">
        <v>182</v>
      </c>
      <c r="E166" s="39" t="s">
        <v>204</v>
      </c>
      <c r="F166" s="1">
        <v>20</v>
      </c>
      <c r="G166" s="577">
        <v>1</v>
      </c>
      <c r="H166" s="807" t="s">
        <v>2133</v>
      </c>
    </row>
    <row r="167" spans="1:8" x14ac:dyDescent="0.25">
      <c r="A167" s="14">
        <v>17</v>
      </c>
      <c r="B167" s="14">
        <v>0</v>
      </c>
      <c r="G167" s="577"/>
      <c r="H167" s="806"/>
    </row>
    <row r="168" spans="1:8" x14ac:dyDescent="0.25">
      <c r="A168" s="14">
        <v>17</v>
      </c>
      <c r="B168" s="14">
        <v>1</v>
      </c>
      <c r="C168">
        <v>1017</v>
      </c>
      <c r="D168">
        <v>-100</v>
      </c>
      <c r="E168" s="39" t="s">
        <v>207</v>
      </c>
      <c r="F168" s="1">
        <v>25</v>
      </c>
      <c r="G168" s="577">
        <v>1</v>
      </c>
      <c r="H168" s="807" t="s">
        <v>2132</v>
      </c>
    </row>
    <row r="169" spans="1:8" x14ac:dyDescent="0.25">
      <c r="A169" s="14">
        <v>17</v>
      </c>
      <c r="B169" s="14">
        <v>2</v>
      </c>
      <c r="C169">
        <v>1017</v>
      </c>
      <c r="D169">
        <v>-101</v>
      </c>
      <c r="E169" s="39" t="s">
        <v>208</v>
      </c>
      <c r="F169" s="1">
        <v>25</v>
      </c>
      <c r="G169" s="577">
        <v>1</v>
      </c>
      <c r="H169" s="807" t="s">
        <v>2133</v>
      </c>
    </row>
    <row r="170" spans="1:8" x14ac:dyDescent="0.25">
      <c r="A170" s="14">
        <v>17</v>
      </c>
      <c r="B170" s="14">
        <v>3</v>
      </c>
      <c r="C170">
        <v>1017</v>
      </c>
      <c r="D170">
        <v>-102</v>
      </c>
      <c r="E170" s="39" t="s">
        <v>209</v>
      </c>
      <c r="F170" s="1">
        <v>25</v>
      </c>
      <c r="G170" s="577">
        <v>1</v>
      </c>
      <c r="H170" s="807" t="s">
        <v>2132</v>
      </c>
    </row>
    <row r="171" spans="1:8" x14ac:dyDescent="0.25">
      <c r="A171" s="14">
        <v>17</v>
      </c>
      <c r="B171" s="14">
        <v>4</v>
      </c>
      <c r="C171">
        <v>1017</v>
      </c>
      <c r="D171">
        <v>-103</v>
      </c>
      <c r="E171" s="39" t="s">
        <v>210</v>
      </c>
      <c r="F171" s="1">
        <v>25</v>
      </c>
      <c r="G171" s="577"/>
      <c r="H171" s="806"/>
    </row>
    <row r="172" spans="1:8" x14ac:dyDescent="0.25">
      <c r="A172" s="14">
        <v>17</v>
      </c>
      <c r="B172" s="14">
        <v>5</v>
      </c>
      <c r="C172">
        <v>1017</v>
      </c>
      <c r="D172">
        <v>-104</v>
      </c>
      <c r="E172" s="39" t="s">
        <v>1300</v>
      </c>
      <c r="G172" s="577"/>
      <c r="H172" s="806"/>
    </row>
    <row r="173" spans="1:8" x14ac:dyDescent="0.25">
      <c r="A173" s="14">
        <v>17</v>
      </c>
      <c r="B173" s="14">
        <v>6</v>
      </c>
      <c r="C173">
        <v>1017</v>
      </c>
      <c r="D173">
        <v>-105</v>
      </c>
      <c r="E173" s="39" t="s">
        <v>1293</v>
      </c>
      <c r="G173" s="577"/>
      <c r="H173" s="806"/>
    </row>
    <row r="174" spans="1:8" x14ac:dyDescent="0.25">
      <c r="A174" s="14">
        <v>17</v>
      </c>
      <c r="B174" s="14">
        <v>7</v>
      </c>
      <c r="C174">
        <v>1017</v>
      </c>
      <c r="D174">
        <v>-106</v>
      </c>
      <c r="E174" s="39" t="s">
        <v>150</v>
      </c>
      <c r="G174" s="577"/>
      <c r="H174" s="806"/>
    </row>
    <row r="175" spans="1:8" ht="26.4" x14ac:dyDescent="0.25">
      <c r="A175" s="14">
        <v>17</v>
      </c>
      <c r="B175" s="14">
        <v>8</v>
      </c>
      <c r="C175" t="s">
        <v>285</v>
      </c>
      <c r="D175">
        <v>-107</v>
      </c>
      <c r="E175" s="39" t="s">
        <v>1125</v>
      </c>
      <c r="F175" s="1">
        <v>25</v>
      </c>
      <c r="G175" s="577"/>
      <c r="H175" s="806"/>
    </row>
    <row r="176" spans="1:8" x14ac:dyDescent="0.25">
      <c r="A176" s="14">
        <v>17</v>
      </c>
      <c r="B176" s="14">
        <v>9</v>
      </c>
      <c r="C176" t="s">
        <v>285</v>
      </c>
      <c r="D176" t="s">
        <v>59</v>
      </c>
      <c r="E176" s="39" t="s">
        <v>1095</v>
      </c>
      <c r="F176" s="1">
        <v>100</v>
      </c>
      <c r="G176" s="577"/>
      <c r="H176" s="806"/>
    </row>
    <row r="177" spans="1:8" x14ac:dyDescent="0.25">
      <c r="A177" s="14">
        <v>17</v>
      </c>
      <c r="B177" s="14">
        <v>10</v>
      </c>
      <c r="C177">
        <v>1007</v>
      </c>
      <c r="D177" t="s">
        <v>60</v>
      </c>
      <c r="E177" s="39" t="s">
        <v>1301</v>
      </c>
      <c r="G177" s="577"/>
      <c r="H177" s="806"/>
    </row>
    <row r="178" spans="1:8" x14ac:dyDescent="0.25">
      <c r="A178" s="14">
        <v>18</v>
      </c>
      <c r="B178" s="14">
        <v>0</v>
      </c>
      <c r="G178" s="577"/>
      <c r="H178" s="806"/>
    </row>
    <row r="179" spans="1:8" ht="26.4" x14ac:dyDescent="0.25">
      <c r="A179" s="14">
        <v>18</v>
      </c>
      <c r="B179" s="14">
        <v>1</v>
      </c>
      <c r="C179">
        <v>1007</v>
      </c>
      <c r="D179" t="s">
        <v>99</v>
      </c>
      <c r="E179" s="39" t="s">
        <v>100</v>
      </c>
      <c r="G179" s="154">
        <v>1</v>
      </c>
      <c r="H179" s="807" t="s">
        <v>2132</v>
      </c>
    </row>
    <row r="180" spans="1:8" x14ac:dyDescent="0.25">
      <c r="A180" s="14">
        <v>18</v>
      </c>
      <c r="B180" s="14">
        <v>2</v>
      </c>
      <c r="C180">
        <v>1007</v>
      </c>
      <c r="D180" t="s">
        <v>101</v>
      </c>
      <c r="E180" s="39" t="s">
        <v>214</v>
      </c>
      <c r="F180" s="1">
        <v>25</v>
      </c>
      <c r="G180" s="577">
        <v>1</v>
      </c>
      <c r="H180" s="807" t="s">
        <v>2133</v>
      </c>
    </row>
    <row r="181" spans="1:8" x14ac:dyDescent="0.25">
      <c r="A181" s="14">
        <v>18</v>
      </c>
      <c r="B181" s="14">
        <v>3</v>
      </c>
      <c r="C181">
        <v>1007</v>
      </c>
      <c r="D181" t="s">
        <v>103</v>
      </c>
      <c r="E181" s="39" t="s">
        <v>215</v>
      </c>
      <c r="F181" s="1">
        <v>25</v>
      </c>
      <c r="G181" s="577"/>
      <c r="H181" s="806"/>
    </row>
    <row r="182" spans="1:8" ht="26.4" x14ac:dyDescent="0.25">
      <c r="A182" s="14">
        <v>18</v>
      </c>
      <c r="B182" s="14">
        <v>4</v>
      </c>
      <c r="C182">
        <v>1007</v>
      </c>
      <c r="D182" t="s">
        <v>104</v>
      </c>
      <c r="E182" s="39" t="s">
        <v>216</v>
      </c>
      <c r="F182" s="1">
        <v>25</v>
      </c>
      <c r="G182" s="577">
        <v>1</v>
      </c>
      <c r="H182" s="807" t="s">
        <v>2132</v>
      </c>
    </row>
    <row r="183" spans="1:8" x14ac:dyDescent="0.25">
      <c r="A183" s="14">
        <v>19</v>
      </c>
      <c r="B183" s="14">
        <v>0</v>
      </c>
      <c r="G183" s="577"/>
      <c r="H183" s="806"/>
    </row>
    <row r="184" spans="1:8" x14ac:dyDescent="0.25">
      <c r="A184" s="14">
        <v>19</v>
      </c>
      <c r="B184" s="14">
        <v>1</v>
      </c>
      <c r="C184">
        <v>1019</v>
      </c>
      <c r="D184">
        <v>-100</v>
      </c>
      <c r="E184" s="39" t="s">
        <v>154</v>
      </c>
      <c r="F184" s="1">
        <v>150</v>
      </c>
      <c r="G184" s="577"/>
      <c r="H184" s="806"/>
    </row>
    <row r="185" spans="1:8" x14ac:dyDescent="0.25">
      <c r="A185" s="14">
        <v>20</v>
      </c>
      <c r="B185" s="14">
        <v>0</v>
      </c>
      <c r="G185" s="577"/>
      <c r="H185" s="806"/>
    </row>
    <row r="186" spans="1:8" x14ac:dyDescent="0.25">
      <c r="A186" s="14">
        <v>20</v>
      </c>
      <c r="B186" s="14">
        <v>1</v>
      </c>
      <c r="C186">
        <v>1020</v>
      </c>
      <c r="D186">
        <v>-101</v>
      </c>
      <c r="E186" s="39" t="s">
        <v>226</v>
      </c>
      <c r="G186" s="577"/>
      <c r="H186" s="806"/>
    </row>
    <row r="187" spans="1:8" x14ac:dyDescent="0.25">
      <c r="A187" s="14">
        <v>20</v>
      </c>
      <c r="B187" s="14">
        <v>2</v>
      </c>
      <c r="C187">
        <v>1020</v>
      </c>
      <c r="D187" t="s">
        <v>138</v>
      </c>
      <c r="E187" s="39" t="s">
        <v>227</v>
      </c>
      <c r="F187" s="1">
        <v>50</v>
      </c>
      <c r="G187" s="577">
        <v>1</v>
      </c>
      <c r="H187" s="807" t="s">
        <v>2133</v>
      </c>
    </row>
    <row r="188" spans="1:8" x14ac:dyDescent="0.25">
      <c r="A188" s="14">
        <v>20</v>
      </c>
      <c r="B188" s="14">
        <v>3</v>
      </c>
      <c r="C188">
        <v>1020</v>
      </c>
      <c r="D188">
        <v>-103</v>
      </c>
      <c r="E188" s="39" t="s">
        <v>228</v>
      </c>
      <c r="F188" s="1">
        <v>50</v>
      </c>
      <c r="G188" s="577">
        <v>1</v>
      </c>
      <c r="H188" s="807" t="s">
        <v>2133</v>
      </c>
    </row>
    <row r="189" spans="1:8" x14ac:dyDescent="0.25">
      <c r="A189" s="14">
        <v>20</v>
      </c>
      <c r="B189" s="14">
        <v>4</v>
      </c>
      <c r="C189">
        <v>1020</v>
      </c>
      <c r="D189">
        <v>-104</v>
      </c>
      <c r="E189" s="39" t="s">
        <v>229</v>
      </c>
      <c r="G189" s="577"/>
      <c r="H189" s="806"/>
    </row>
    <row r="190" spans="1:8" x14ac:dyDescent="0.25">
      <c r="A190" s="14">
        <v>20</v>
      </c>
      <c r="B190" s="14">
        <v>5</v>
      </c>
      <c r="C190">
        <v>1020</v>
      </c>
      <c r="D190" t="s">
        <v>47</v>
      </c>
      <c r="E190" s="39" t="s">
        <v>1285</v>
      </c>
      <c r="F190" s="1">
        <v>50</v>
      </c>
      <c r="G190" s="577"/>
      <c r="H190" s="806"/>
    </row>
    <row r="191" spans="1:8" x14ac:dyDescent="0.25">
      <c r="A191" s="14">
        <v>20</v>
      </c>
      <c r="B191" s="14">
        <v>6</v>
      </c>
      <c r="C191">
        <v>1020</v>
      </c>
      <c r="D191">
        <v>-107</v>
      </c>
      <c r="E191" s="39" t="s">
        <v>157</v>
      </c>
      <c r="G191" s="577"/>
      <c r="H191" s="806"/>
    </row>
    <row r="192" spans="1:8" x14ac:dyDescent="0.25">
      <c r="A192" s="14">
        <v>20</v>
      </c>
      <c r="B192" s="14">
        <v>7</v>
      </c>
      <c r="C192">
        <v>1020</v>
      </c>
      <c r="D192">
        <v>-108</v>
      </c>
      <c r="E192" s="39" t="s">
        <v>168</v>
      </c>
      <c r="G192" s="577"/>
      <c r="H192" s="806"/>
    </row>
    <row r="193" spans="1:8" x14ac:dyDescent="0.25">
      <c r="A193" s="14">
        <v>20</v>
      </c>
      <c r="B193" s="14">
        <v>8</v>
      </c>
      <c r="C193">
        <v>1020</v>
      </c>
      <c r="D193">
        <v>-109</v>
      </c>
      <c r="E193" s="39" t="s">
        <v>158</v>
      </c>
      <c r="G193" s="577"/>
      <c r="H193" s="806"/>
    </row>
    <row r="194" spans="1:8" x14ac:dyDescent="0.25">
      <c r="A194" s="14">
        <v>20</v>
      </c>
      <c r="B194" s="14">
        <v>9</v>
      </c>
      <c r="C194">
        <v>1016</v>
      </c>
      <c r="D194" t="s">
        <v>47</v>
      </c>
      <c r="E194" s="39" t="s">
        <v>230</v>
      </c>
      <c r="G194" s="577"/>
      <c r="H194" s="806"/>
    </row>
    <row r="195" spans="1:8" x14ac:dyDescent="0.25">
      <c r="A195" s="14">
        <v>20</v>
      </c>
      <c r="B195" s="14">
        <v>10</v>
      </c>
      <c r="C195">
        <v>1016</v>
      </c>
      <c r="D195">
        <v>-113</v>
      </c>
      <c r="E195" s="39" t="s">
        <v>146</v>
      </c>
      <c r="F195" s="1">
        <v>25</v>
      </c>
      <c r="G195" s="577"/>
      <c r="H195" s="806"/>
    </row>
    <row r="196" spans="1:8" x14ac:dyDescent="0.25">
      <c r="A196" s="14">
        <v>20</v>
      </c>
      <c r="B196" s="14">
        <v>11</v>
      </c>
      <c r="C196" t="s">
        <v>1108</v>
      </c>
      <c r="D196" t="s">
        <v>140</v>
      </c>
      <c r="E196" s="39" t="s">
        <v>1098</v>
      </c>
      <c r="F196" s="1">
        <v>25</v>
      </c>
      <c r="G196" s="577">
        <v>1</v>
      </c>
      <c r="H196" s="807" t="s">
        <v>2132</v>
      </c>
    </row>
    <row r="197" spans="1:8" x14ac:dyDescent="0.25">
      <c r="A197" s="14">
        <v>20</v>
      </c>
      <c r="B197" s="14">
        <v>12</v>
      </c>
      <c r="C197">
        <v>1011</v>
      </c>
      <c r="D197" t="s">
        <v>40</v>
      </c>
      <c r="E197" s="39" t="s">
        <v>1101</v>
      </c>
      <c r="F197" s="1">
        <v>25</v>
      </c>
      <c r="G197" s="577"/>
      <c r="H197" s="806"/>
    </row>
    <row r="198" spans="1:8" x14ac:dyDescent="0.25">
      <c r="A198" s="14">
        <v>20</v>
      </c>
      <c r="B198" s="14">
        <v>13</v>
      </c>
      <c r="C198" t="s">
        <v>1286</v>
      </c>
      <c r="D198" t="s">
        <v>1287</v>
      </c>
      <c r="E198" s="39" t="s">
        <v>1289</v>
      </c>
      <c r="G198" s="577"/>
      <c r="H198" s="806"/>
    </row>
    <row r="199" spans="1:8" x14ac:dyDescent="0.25">
      <c r="A199" s="14">
        <v>20</v>
      </c>
      <c r="B199" s="14">
        <v>14</v>
      </c>
      <c r="C199" t="s">
        <v>1286</v>
      </c>
      <c r="D199" t="s">
        <v>1288</v>
      </c>
      <c r="E199" s="39" t="s">
        <v>1290</v>
      </c>
      <c r="G199" s="577"/>
      <c r="H199" s="806"/>
    </row>
    <row r="200" spans="1:8" x14ac:dyDescent="0.25">
      <c r="B200" s="14">
        <v>15</v>
      </c>
      <c r="G200" s="577"/>
      <c r="H200" s="806"/>
    </row>
    <row r="201" spans="1:8" x14ac:dyDescent="0.25">
      <c r="B201" s="14">
        <v>16</v>
      </c>
      <c r="G201" s="577"/>
      <c r="H201" s="806"/>
    </row>
    <row r="202" spans="1:8" x14ac:dyDescent="0.25">
      <c r="B202" s="14">
        <v>17</v>
      </c>
      <c r="G202" s="577"/>
      <c r="H202" s="806"/>
    </row>
    <row r="203" spans="1:8" x14ac:dyDescent="0.25">
      <c r="B203" s="14">
        <v>18</v>
      </c>
      <c r="G203" s="577"/>
      <c r="H203" s="806"/>
    </row>
    <row r="204" spans="1:8" x14ac:dyDescent="0.25">
      <c r="B204" s="14">
        <v>19</v>
      </c>
      <c r="G204" s="577"/>
      <c r="H204" s="806"/>
    </row>
    <row r="205" spans="1:8" x14ac:dyDescent="0.25">
      <c r="B205" s="14">
        <v>20</v>
      </c>
      <c r="G205" s="577"/>
      <c r="H205" s="806"/>
    </row>
    <row r="206" spans="1:8" x14ac:dyDescent="0.25">
      <c r="B206" s="14">
        <v>21</v>
      </c>
      <c r="G206" s="577"/>
      <c r="H206" s="806"/>
    </row>
    <row r="207" spans="1:8" x14ac:dyDescent="0.25">
      <c r="A207" s="14">
        <v>21</v>
      </c>
      <c r="B207" s="14">
        <v>0</v>
      </c>
      <c r="G207" s="577"/>
      <c r="H207" s="806"/>
    </row>
    <row r="208" spans="1:8" x14ac:dyDescent="0.25">
      <c r="A208" s="14">
        <v>21</v>
      </c>
      <c r="B208" s="14">
        <v>1</v>
      </c>
      <c r="C208">
        <v>1021</v>
      </c>
      <c r="D208" t="s">
        <v>120</v>
      </c>
      <c r="E208" s="39" t="s">
        <v>231</v>
      </c>
      <c r="G208" s="577"/>
      <c r="H208" s="806"/>
    </row>
    <row r="209" spans="1:8" x14ac:dyDescent="0.25">
      <c r="A209" s="14">
        <v>21</v>
      </c>
      <c r="B209" s="14">
        <v>2</v>
      </c>
      <c r="C209">
        <v>1021</v>
      </c>
      <c r="D209" t="s">
        <v>137</v>
      </c>
      <c r="E209" s="39" t="s">
        <v>232</v>
      </c>
      <c r="G209" s="577"/>
      <c r="H209" s="806"/>
    </row>
    <row r="210" spans="1:8" x14ac:dyDescent="0.25">
      <c r="A210" s="14">
        <v>21</v>
      </c>
      <c r="B210" s="14">
        <v>3</v>
      </c>
      <c r="E210" s="39" t="s">
        <v>2123</v>
      </c>
      <c r="F210" s="1">
        <v>25</v>
      </c>
      <c r="G210" s="577"/>
      <c r="H210" s="806"/>
    </row>
    <row r="211" spans="1:8" x14ac:dyDescent="0.25">
      <c r="G211" s="577"/>
      <c r="H211" s="806"/>
    </row>
    <row r="212" spans="1:8" x14ac:dyDescent="0.25">
      <c r="A212" s="14">
        <v>22</v>
      </c>
      <c r="B212" s="14">
        <v>0</v>
      </c>
      <c r="G212" s="577"/>
      <c r="H212" s="806"/>
    </row>
    <row r="213" spans="1:8" x14ac:dyDescent="0.25">
      <c r="A213" s="14">
        <v>22</v>
      </c>
      <c r="B213" s="14">
        <v>1</v>
      </c>
      <c r="C213">
        <v>1022</v>
      </c>
      <c r="D213">
        <v>-100</v>
      </c>
      <c r="E213" s="39" t="s">
        <v>175</v>
      </c>
      <c r="F213" s="1">
        <v>40</v>
      </c>
      <c r="G213" s="577"/>
      <c r="H213" s="806"/>
    </row>
    <row r="214" spans="1:8" x14ac:dyDescent="0.25">
      <c r="F214" s="1">
        <v>3435</v>
      </c>
      <c r="G214" s="577"/>
      <c r="H214" s="806"/>
    </row>
    <row r="215" spans="1:8" x14ac:dyDescent="0.25">
      <c r="D215" s="30" t="s">
        <v>2135</v>
      </c>
      <c r="F215" s="1" t="s">
        <v>176</v>
      </c>
      <c r="G215" s="231">
        <f>SUM(G2:G214)</f>
        <v>35</v>
      </c>
      <c r="H215" s="807" t="s">
        <v>2137</v>
      </c>
    </row>
    <row r="216" spans="1:8" x14ac:dyDescent="0.25">
      <c r="G216" s="577"/>
      <c r="H216" s="806"/>
    </row>
    <row r="217" spans="1:8" x14ac:dyDescent="0.25">
      <c r="H217" s="809"/>
    </row>
    <row r="219" spans="1:8" x14ac:dyDescent="0.25">
      <c r="F219" s="96" t="s">
        <v>2138</v>
      </c>
      <c r="G219" s="798">
        <v>52</v>
      </c>
      <c r="H219" s="807" t="s">
        <v>2137</v>
      </c>
    </row>
    <row r="220" spans="1:8" x14ac:dyDescent="0.25">
      <c r="H220" s="809"/>
    </row>
    <row r="221" spans="1:8" x14ac:dyDescent="0.25">
      <c r="G221" s="798">
        <f>COUNTIF(H2:H216,"=needs all")</f>
        <v>20</v>
      </c>
      <c r="H221" s="810" t="s">
        <v>2133</v>
      </c>
    </row>
    <row r="222" spans="1:8" x14ac:dyDescent="0.25">
      <c r="G222" s="798">
        <f>COUNTIF(H3:H217,"=CUT and drilled")</f>
        <v>15</v>
      </c>
      <c r="H222" s="810" t="s">
        <v>2132</v>
      </c>
    </row>
    <row r="223" spans="1:8" x14ac:dyDescent="0.25">
      <c r="G223" s="798">
        <v>17</v>
      </c>
      <c r="H223" s="810" t="s">
        <v>2136</v>
      </c>
    </row>
  </sheetData>
  <printOptions horizontalCentered="1" gridLines="1"/>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621E1-BBBA-4372-9A07-FC3DAAD266BB}">
  <sheetPr codeName="Sheet4"/>
  <dimension ref="A1:BC230"/>
  <sheetViews>
    <sheetView topLeftCell="AC17" zoomScale="125" zoomScaleNormal="125" zoomScaleSheetLayoutView="100" workbookViewId="0">
      <selection activeCell="AT28" sqref="AT28"/>
    </sheetView>
  </sheetViews>
  <sheetFormatPr defaultRowHeight="15.6" x14ac:dyDescent="0.3"/>
  <cols>
    <col min="1" max="2" width="9.109375" style="1"/>
    <col min="3" max="3" width="3.5546875" style="2" customWidth="1"/>
    <col min="4" max="4" width="12.33203125" style="3" customWidth="1"/>
    <col min="5" max="5" width="5.6640625" style="2" customWidth="1"/>
    <col min="6" max="6" width="6.5546875" style="2" customWidth="1"/>
    <col min="7" max="7" width="7.109375" customWidth="1"/>
    <col min="8" max="8" width="8.88671875" style="1" customWidth="1"/>
    <col min="9" max="9" width="21.6640625" style="11" customWidth="1"/>
    <col min="10" max="10" width="7.109375" customWidth="1"/>
    <col min="11" max="11" width="7.88671875" style="1" customWidth="1"/>
    <col min="12" max="12" width="8.109375" style="1" hidden="1" customWidth="1"/>
    <col min="13" max="13" width="9" style="1" hidden="1" customWidth="1"/>
    <col min="14" max="14" width="8.6640625" style="1" hidden="1" customWidth="1"/>
    <col min="15" max="15" width="7.6640625" style="1" hidden="1" customWidth="1"/>
    <col min="16" max="16" width="9.109375" style="1" hidden="1" customWidth="1"/>
    <col min="17" max="17" width="7.5546875" style="1" hidden="1" customWidth="1"/>
    <col min="18" max="19" width="9.109375" style="1" hidden="1" customWidth="1"/>
    <col min="20" max="20" width="8.88671875" hidden="1" customWidth="1"/>
    <col min="21" max="21" width="7" customWidth="1"/>
    <col min="22" max="22" width="7" hidden="1" customWidth="1"/>
    <col min="23" max="23" width="8.109375" style="1" hidden="1" customWidth="1"/>
    <col min="24" max="24" width="10.88671875" style="1" hidden="1" customWidth="1"/>
    <col min="25" max="25" width="8.5546875" customWidth="1"/>
    <col min="26" max="26" width="10.6640625" customWidth="1"/>
    <col min="27" max="27" width="8.6640625" customWidth="1"/>
    <col min="28" max="28" width="10" customWidth="1"/>
    <col min="29" max="29" width="7.44140625" style="1" bestFit="1" customWidth="1"/>
    <col min="30" max="30" width="10.33203125" style="1" customWidth="1"/>
    <col min="31" max="31" width="10" style="1" customWidth="1"/>
    <col min="32" max="32" width="9.44140625" style="1" customWidth="1"/>
    <col min="33" max="33" width="8" style="1" customWidth="1"/>
    <col min="34" max="34" width="7.88671875" style="1" customWidth="1"/>
    <col min="35" max="35" width="8.33203125" style="1" customWidth="1"/>
    <col min="36" max="36" width="6" style="1" customWidth="1"/>
    <col min="37" max="37" width="6.109375" style="1" customWidth="1"/>
    <col min="38" max="38" width="6.44140625" style="1" customWidth="1"/>
    <col min="39" max="39" width="6.5546875" style="1" customWidth="1"/>
    <col min="40" max="41" width="6.88671875" style="1" customWidth="1"/>
    <col min="42" max="43" width="7" style="1" customWidth="1"/>
    <col min="44" max="44" width="7.5546875" style="1" customWidth="1"/>
    <col min="45" max="45" width="5.6640625" style="1" customWidth="1"/>
    <col min="46" max="46" width="8.44140625" style="1" bestFit="1" customWidth="1"/>
    <col min="47" max="47" width="10" style="1" customWidth="1"/>
    <col min="48" max="48" width="9.109375" customWidth="1"/>
    <col min="248" max="248" width="3.5546875" customWidth="1"/>
    <col min="249" max="249" width="31.6640625" customWidth="1"/>
    <col min="250" max="250" width="10" bestFit="1" customWidth="1"/>
    <col min="252" max="252" width="21.5546875" customWidth="1"/>
    <col min="253" max="253" width="17" bestFit="1" customWidth="1"/>
    <col min="254" max="254" width="46.33203125" bestFit="1" customWidth="1"/>
    <col min="255" max="255" width="11.88671875" customWidth="1"/>
    <col min="256" max="256" width="10.88671875" customWidth="1"/>
    <col min="257" max="257" width="9.33203125" customWidth="1"/>
    <col min="258" max="258" width="8.109375" customWidth="1"/>
    <col min="259" max="268" width="0" hidden="1" customWidth="1"/>
    <col min="269" max="269" width="8.5546875" customWidth="1"/>
    <col min="270" max="270" width="7.109375" customWidth="1"/>
    <col min="271" max="284" width="6.44140625" customWidth="1"/>
    <col min="285" max="285" width="6" customWidth="1"/>
    <col min="286" max="286" width="5.6640625" customWidth="1"/>
    <col min="287" max="287" width="6.109375" customWidth="1"/>
    <col min="288" max="288" width="5.109375" customWidth="1"/>
    <col min="289" max="289" width="6.109375" customWidth="1"/>
    <col min="290" max="290" width="5.5546875" customWidth="1"/>
    <col min="291" max="291" width="8.44140625" customWidth="1"/>
    <col min="292" max="292" width="8" customWidth="1"/>
    <col min="293" max="293" width="24.6640625" customWidth="1"/>
    <col min="294" max="294" width="19.33203125" customWidth="1"/>
    <col min="504" max="504" width="3.5546875" customWidth="1"/>
    <col min="505" max="505" width="31.6640625" customWidth="1"/>
    <col min="506" max="506" width="10" bestFit="1" customWidth="1"/>
    <col min="508" max="508" width="21.5546875" customWidth="1"/>
    <col min="509" max="509" width="17" bestFit="1" customWidth="1"/>
    <col min="510" max="510" width="46.33203125" bestFit="1" customWidth="1"/>
    <col min="511" max="511" width="11.88671875" customWidth="1"/>
    <col min="512" max="512" width="10.88671875" customWidth="1"/>
    <col min="513" max="513" width="9.33203125" customWidth="1"/>
    <col min="514" max="514" width="8.109375" customWidth="1"/>
    <col min="515" max="524" width="0" hidden="1" customWidth="1"/>
    <col min="525" max="525" width="8.5546875" customWidth="1"/>
    <col min="526" max="526" width="7.109375" customWidth="1"/>
    <col min="527" max="540" width="6.44140625" customWidth="1"/>
    <col min="541" max="541" width="6" customWidth="1"/>
    <col min="542" max="542" width="5.6640625" customWidth="1"/>
    <col min="543" max="543" width="6.109375" customWidth="1"/>
    <col min="544" max="544" width="5.109375" customWidth="1"/>
    <col min="545" max="545" width="6.109375" customWidth="1"/>
    <col min="546" max="546" width="5.5546875" customWidth="1"/>
    <col min="547" max="547" width="8.44140625" customWidth="1"/>
    <col min="548" max="548" width="8" customWidth="1"/>
    <col min="549" max="549" width="24.6640625" customWidth="1"/>
    <col min="550" max="550" width="19.33203125" customWidth="1"/>
    <col min="760" max="760" width="3.5546875" customWidth="1"/>
    <col min="761" max="761" width="31.6640625" customWidth="1"/>
    <col min="762" max="762" width="10" bestFit="1" customWidth="1"/>
    <col min="764" max="764" width="21.5546875" customWidth="1"/>
    <col min="765" max="765" width="17" bestFit="1" customWidth="1"/>
    <col min="766" max="766" width="46.33203125" bestFit="1" customWidth="1"/>
    <col min="767" max="767" width="11.88671875" customWidth="1"/>
    <col min="768" max="768" width="10.88671875" customWidth="1"/>
    <col min="769" max="769" width="9.33203125" customWidth="1"/>
    <col min="770" max="770" width="8.109375" customWidth="1"/>
    <col min="771" max="780" width="0" hidden="1" customWidth="1"/>
    <col min="781" max="781" width="8.5546875" customWidth="1"/>
    <col min="782" max="782" width="7.109375" customWidth="1"/>
    <col min="783" max="796" width="6.44140625" customWidth="1"/>
    <col min="797" max="797" width="6" customWidth="1"/>
    <col min="798" max="798" width="5.6640625" customWidth="1"/>
    <col min="799" max="799" width="6.109375" customWidth="1"/>
    <col min="800" max="800" width="5.109375" customWidth="1"/>
    <col min="801" max="801" width="6.109375" customWidth="1"/>
    <col min="802" max="802" width="5.5546875" customWidth="1"/>
    <col min="803" max="803" width="8.44140625" customWidth="1"/>
    <col min="804" max="804" width="8" customWidth="1"/>
    <col min="805" max="805" width="24.6640625" customWidth="1"/>
    <col min="806" max="806" width="19.33203125" customWidth="1"/>
    <col min="1016" max="1016" width="3.5546875" customWidth="1"/>
    <col min="1017" max="1017" width="31.6640625" customWidth="1"/>
    <col min="1018" max="1018" width="10" bestFit="1" customWidth="1"/>
    <col min="1020" max="1020" width="21.5546875" customWidth="1"/>
    <col min="1021" max="1021" width="17" bestFit="1" customWidth="1"/>
    <col min="1022" max="1022" width="46.33203125" bestFit="1" customWidth="1"/>
    <col min="1023" max="1023" width="11.88671875" customWidth="1"/>
    <col min="1024" max="1024" width="10.88671875" customWidth="1"/>
    <col min="1025" max="1025" width="9.33203125" customWidth="1"/>
    <col min="1026" max="1026" width="8.109375" customWidth="1"/>
    <col min="1027" max="1036" width="0" hidden="1" customWidth="1"/>
    <col min="1037" max="1037" width="8.5546875" customWidth="1"/>
    <col min="1038" max="1038" width="7.109375" customWidth="1"/>
    <col min="1039" max="1052" width="6.44140625" customWidth="1"/>
    <col min="1053" max="1053" width="6" customWidth="1"/>
    <col min="1054" max="1054" width="5.6640625" customWidth="1"/>
    <col min="1055" max="1055" width="6.109375" customWidth="1"/>
    <col min="1056" max="1056" width="5.109375" customWidth="1"/>
    <col min="1057" max="1057" width="6.109375" customWidth="1"/>
    <col min="1058" max="1058" width="5.5546875" customWidth="1"/>
    <col min="1059" max="1059" width="8.44140625" customWidth="1"/>
    <col min="1060" max="1060" width="8" customWidth="1"/>
    <col min="1061" max="1061" width="24.6640625" customWidth="1"/>
    <col min="1062" max="1062" width="19.33203125" customWidth="1"/>
    <col min="1272" max="1272" width="3.5546875" customWidth="1"/>
    <col min="1273" max="1273" width="31.6640625" customWidth="1"/>
    <col min="1274" max="1274" width="10" bestFit="1" customWidth="1"/>
    <col min="1276" max="1276" width="21.5546875" customWidth="1"/>
    <col min="1277" max="1277" width="17" bestFit="1" customWidth="1"/>
    <col min="1278" max="1278" width="46.33203125" bestFit="1" customWidth="1"/>
    <col min="1279" max="1279" width="11.88671875" customWidth="1"/>
    <col min="1280" max="1280" width="10.88671875" customWidth="1"/>
    <col min="1281" max="1281" width="9.33203125" customWidth="1"/>
    <col min="1282" max="1282" width="8.109375" customWidth="1"/>
    <col min="1283" max="1292" width="0" hidden="1" customWidth="1"/>
    <col min="1293" max="1293" width="8.5546875" customWidth="1"/>
    <col min="1294" max="1294" width="7.109375" customWidth="1"/>
    <col min="1295" max="1308" width="6.44140625" customWidth="1"/>
    <col min="1309" max="1309" width="6" customWidth="1"/>
    <col min="1310" max="1310" width="5.6640625" customWidth="1"/>
    <col min="1311" max="1311" width="6.109375" customWidth="1"/>
    <col min="1312" max="1312" width="5.109375" customWidth="1"/>
    <col min="1313" max="1313" width="6.109375" customWidth="1"/>
    <col min="1314" max="1314" width="5.5546875" customWidth="1"/>
    <col min="1315" max="1315" width="8.44140625" customWidth="1"/>
    <col min="1316" max="1316" width="8" customWidth="1"/>
    <col min="1317" max="1317" width="24.6640625" customWidth="1"/>
    <col min="1318" max="1318" width="19.33203125" customWidth="1"/>
    <col min="1528" max="1528" width="3.5546875" customWidth="1"/>
    <col min="1529" max="1529" width="31.6640625" customWidth="1"/>
    <col min="1530" max="1530" width="10" bestFit="1" customWidth="1"/>
    <col min="1532" max="1532" width="21.5546875" customWidth="1"/>
    <col min="1533" max="1533" width="17" bestFit="1" customWidth="1"/>
    <col min="1534" max="1534" width="46.33203125" bestFit="1" customWidth="1"/>
    <col min="1535" max="1535" width="11.88671875" customWidth="1"/>
    <col min="1536" max="1536" width="10.88671875" customWidth="1"/>
    <col min="1537" max="1537" width="9.33203125" customWidth="1"/>
    <col min="1538" max="1538" width="8.109375" customWidth="1"/>
    <col min="1539" max="1548" width="0" hidden="1" customWidth="1"/>
    <col min="1549" max="1549" width="8.5546875" customWidth="1"/>
    <col min="1550" max="1550" width="7.109375" customWidth="1"/>
    <col min="1551" max="1564" width="6.44140625" customWidth="1"/>
    <col min="1565" max="1565" width="6" customWidth="1"/>
    <col min="1566" max="1566" width="5.6640625" customWidth="1"/>
    <col min="1567" max="1567" width="6.109375" customWidth="1"/>
    <col min="1568" max="1568" width="5.109375" customWidth="1"/>
    <col min="1569" max="1569" width="6.109375" customWidth="1"/>
    <col min="1570" max="1570" width="5.5546875" customWidth="1"/>
    <col min="1571" max="1571" width="8.44140625" customWidth="1"/>
    <col min="1572" max="1572" width="8" customWidth="1"/>
    <col min="1573" max="1573" width="24.6640625" customWidth="1"/>
    <col min="1574" max="1574" width="19.33203125" customWidth="1"/>
    <col min="1784" max="1784" width="3.5546875" customWidth="1"/>
    <col min="1785" max="1785" width="31.6640625" customWidth="1"/>
    <col min="1786" max="1786" width="10" bestFit="1" customWidth="1"/>
    <col min="1788" max="1788" width="21.5546875" customWidth="1"/>
    <col min="1789" max="1789" width="17" bestFit="1" customWidth="1"/>
    <col min="1790" max="1790" width="46.33203125" bestFit="1" customWidth="1"/>
    <col min="1791" max="1791" width="11.88671875" customWidth="1"/>
    <col min="1792" max="1792" width="10.88671875" customWidth="1"/>
    <col min="1793" max="1793" width="9.33203125" customWidth="1"/>
    <col min="1794" max="1794" width="8.109375" customWidth="1"/>
    <col min="1795" max="1804" width="0" hidden="1" customWidth="1"/>
    <col min="1805" max="1805" width="8.5546875" customWidth="1"/>
    <col min="1806" max="1806" width="7.109375" customWidth="1"/>
    <col min="1807" max="1820" width="6.44140625" customWidth="1"/>
    <col min="1821" max="1821" width="6" customWidth="1"/>
    <col min="1822" max="1822" width="5.6640625" customWidth="1"/>
    <col min="1823" max="1823" width="6.109375" customWidth="1"/>
    <col min="1824" max="1824" width="5.109375" customWidth="1"/>
    <col min="1825" max="1825" width="6.109375" customWidth="1"/>
    <col min="1826" max="1826" width="5.5546875" customWidth="1"/>
    <col min="1827" max="1827" width="8.44140625" customWidth="1"/>
    <col min="1828" max="1828" width="8" customWidth="1"/>
    <col min="1829" max="1829" width="24.6640625" customWidth="1"/>
    <col min="1830" max="1830" width="19.33203125" customWidth="1"/>
    <col min="2040" max="2040" width="3.5546875" customWidth="1"/>
    <col min="2041" max="2041" width="31.6640625" customWidth="1"/>
    <col min="2042" max="2042" width="10" bestFit="1" customWidth="1"/>
    <col min="2044" max="2044" width="21.5546875" customWidth="1"/>
    <col min="2045" max="2045" width="17" bestFit="1" customWidth="1"/>
    <col min="2046" max="2046" width="46.33203125" bestFit="1" customWidth="1"/>
    <col min="2047" max="2047" width="11.88671875" customWidth="1"/>
    <col min="2048" max="2048" width="10.88671875" customWidth="1"/>
    <col min="2049" max="2049" width="9.33203125" customWidth="1"/>
    <col min="2050" max="2050" width="8.109375" customWidth="1"/>
    <col min="2051" max="2060" width="0" hidden="1" customWidth="1"/>
    <col min="2061" max="2061" width="8.5546875" customWidth="1"/>
    <col min="2062" max="2062" width="7.109375" customWidth="1"/>
    <col min="2063" max="2076" width="6.44140625" customWidth="1"/>
    <col min="2077" max="2077" width="6" customWidth="1"/>
    <col min="2078" max="2078" width="5.6640625" customWidth="1"/>
    <col min="2079" max="2079" width="6.109375" customWidth="1"/>
    <col min="2080" max="2080" width="5.109375" customWidth="1"/>
    <col min="2081" max="2081" width="6.109375" customWidth="1"/>
    <col min="2082" max="2082" width="5.5546875" customWidth="1"/>
    <col min="2083" max="2083" width="8.44140625" customWidth="1"/>
    <col min="2084" max="2084" width="8" customWidth="1"/>
    <col min="2085" max="2085" width="24.6640625" customWidth="1"/>
    <col min="2086" max="2086" width="19.33203125" customWidth="1"/>
    <col min="2296" max="2296" width="3.5546875" customWidth="1"/>
    <col min="2297" max="2297" width="31.6640625" customWidth="1"/>
    <col min="2298" max="2298" width="10" bestFit="1" customWidth="1"/>
    <col min="2300" max="2300" width="21.5546875" customWidth="1"/>
    <col min="2301" max="2301" width="17" bestFit="1" customWidth="1"/>
    <col min="2302" max="2302" width="46.33203125" bestFit="1" customWidth="1"/>
    <col min="2303" max="2303" width="11.88671875" customWidth="1"/>
    <col min="2304" max="2304" width="10.88671875" customWidth="1"/>
    <col min="2305" max="2305" width="9.33203125" customWidth="1"/>
    <col min="2306" max="2306" width="8.109375" customWidth="1"/>
    <col min="2307" max="2316" width="0" hidden="1" customWidth="1"/>
    <col min="2317" max="2317" width="8.5546875" customWidth="1"/>
    <col min="2318" max="2318" width="7.109375" customWidth="1"/>
    <col min="2319" max="2332" width="6.44140625" customWidth="1"/>
    <col min="2333" max="2333" width="6" customWidth="1"/>
    <col min="2334" max="2334" width="5.6640625" customWidth="1"/>
    <col min="2335" max="2335" width="6.109375" customWidth="1"/>
    <col min="2336" max="2336" width="5.109375" customWidth="1"/>
    <col min="2337" max="2337" width="6.109375" customWidth="1"/>
    <col min="2338" max="2338" width="5.5546875" customWidth="1"/>
    <col min="2339" max="2339" width="8.44140625" customWidth="1"/>
    <col min="2340" max="2340" width="8" customWidth="1"/>
    <col min="2341" max="2341" width="24.6640625" customWidth="1"/>
    <col min="2342" max="2342" width="19.33203125" customWidth="1"/>
    <col min="2552" max="2552" width="3.5546875" customWidth="1"/>
    <col min="2553" max="2553" width="31.6640625" customWidth="1"/>
    <col min="2554" max="2554" width="10" bestFit="1" customWidth="1"/>
    <col min="2556" max="2556" width="21.5546875" customWidth="1"/>
    <col min="2557" max="2557" width="17" bestFit="1" customWidth="1"/>
    <col min="2558" max="2558" width="46.33203125" bestFit="1" customWidth="1"/>
    <col min="2559" max="2559" width="11.88671875" customWidth="1"/>
    <col min="2560" max="2560" width="10.88671875" customWidth="1"/>
    <col min="2561" max="2561" width="9.33203125" customWidth="1"/>
    <col min="2562" max="2562" width="8.109375" customWidth="1"/>
    <col min="2563" max="2572" width="0" hidden="1" customWidth="1"/>
    <col min="2573" max="2573" width="8.5546875" customWidth="1"/>
    <col min="2574" max="2574" width="7.109375" customWidth="1"/>
    <col min="2575" max="2588" width="6.44140625" customWidth="1"/>
    <col min="2589" max="2589" width="6" customWidth="1"/>
    <col min="2590" max="2590" width="5.6640625" customWidth="1"/>
    <col min="2591" max="2591" width="6.109375" customWidth="1"/>
    <col min="2592" max="2592" width="5.109375" customWidth="1"/>
    <col min="2593" max="2593" width="6.109375" customWidth="1"/>
    <col min="2594" max="2594" width="5.5546875" customWidth="1"/>
    <col min="2595" max="2595" width="8.44140625" customWidth="1"/>
    <col min="2596" max="2596" width="8" customWidth="1"/>
    <col min="2597" max="2597" width="24.6640625" customWidth="1"/>
    <col min="2598" max="2598" width="19.33203125" customWidth="1"/>
    <col min="2808" max="2808" width="3.5546875" customWidth="1"/>
    <col min="2809" max="2809" width="31.6640625" customWidth="1"/>
    <col min="2810" max="2810" width="10" bestFit="1" customWidth="1"/>
    <col min="2812" max="2812" width="21.5546875" customWidth="1"/>
    <col min="2813" max="2813" width="17" bestFit="1" customWidth="1"/>
    <col min="2814" max="2814" width="46.33203125" bestFit="1" customWidth="1"/>
    <col min="2815" max="2815" width="11.88671875" customWidth="1"/>
    <col min="2816" max="2816" width="10.88671875" customWidth="1"/>
    <col min="2817" max="2817" width="9.33203125" customWidth="1"/>
    <col min="2818" max="2818" width="8.109375" customWidth="1"/>
    <col min="2819" max="2828" width="0" hidden="1" customWidth="1"/>
    <col min="2829" max="2829" width="8.5546875" customWidth="1"/>
    <col min="2830" max="2830" width="7.109375" customWidth="1"/>
    <col min="2831" max="2844" width="6.44140625" customWidth="1"/>
    <col min="2845" max="2845" width="6" customWidth="1"/>
    <col min="2846" max="2846" width="5.6640625" customWidth="1"/>
    <col min="2847" max="2847" width="6.109375" customWidth="1"/>
    <col min="2848" max="2848" width="5.109375" customWidth="1"/>
    <col min="2849" max="2849" width="6.109375" customWidth="1"/>
    <col min="2850" max="2850" width="5.5546875" customWidth="1"/>
    <col min="2851" max="2851" width="8.44140625" customWidth="1"/>
    <col min="2852" max="2852" width="8" customWidth="1"/>
    <col min="2853" max="2853" width="24.6640625" customWidth="1"/>
    <col min="2854" max="2854" width="19.33203125" customWidth="1"/>
    <col min="3064" max="3064" width="3.5546875" customWidth="1"/>
    <col min="3065" max="3065" width="31.6640625" customWidth="1"/>
    <col min="3066" max="3066" width="10" bestFit="1" customWidth="1"/>
    <col min="3068" max="3068" width="21.5546875" customWidth="1"/>
    <col min="3069" max="3069" width="17" bestFit="1" customWidth="1"/>
    <col min="3070" max="3070" width="46.33203125" bestFit="1" customWidth="1"/>
    <col min="3071" max="3071" width="11.88671875" customWidth="1"/>
    <col min="3072" max="3072" width="10.88671875" customWidth="1"/>
    <col min="3073" max="3073" width="9.33203125" customWidth="1"/>
    <col min="3074" max="3074" width="8.109375" customWidth="1"/>
    <col min="3075" max="3084" width="0" hidden="1" customWidth="1"/>
    <col min="3085" max="3085" width="8.5546875" customWidth="1"/>
    <col min="3086" max="3086" width="7.109375" customWidth="1"/>
    <col min="3087" max="3100" width="6.44140625" customWidth="1"/>
    <col min="3101" max="3101" width="6" customWidth="1"/>
    <col min="3102" max="3102" width="5.6640625" customWidth="1"/>
    <col min="3103" max="3103" width="6.109375" customWidth="1"/>
    <col min="3104" max="3104" width="5.109375" customWidth="1"/>
    <col min="3105" max="3105" width="6.109375" customWidth="1"/>
    <col min="3106" max="3106" width="5.5546875" customWidth="1"/>
    <col min="3107" max="3107" width="8.44140625" customWidth="1"/>
    <col min="3108" max="3108" width="8" customWidth="1"/>
    <col min="3109" max="3109" width="24.6640625" customWidth="1"/>
    <col min="3110" max="3110" width="19.33203125" customWidth="1"/>
    <col min="3320" max="3320" width="3.5546875" customWidth="1"/>
    <col min="3321" max="3321" width="31.6640625" customWidth="1"/>
    <col min="3322" max="3322" width="10" bestFit="1" customWidth="1"/>
    <col min="3324" max="3324" width="21.5546875" customWidth="1"/>
    <col min="3325" max="3325" width="17" bestFit="1" customWidth="1"/>
    <col min="3326" max="3326" width="46.33203125" bestFit="1" customWidth="1"/>
    <col min="3327" max="3327" width="11.88671875" customWidth="1"/>
    <col min="3328" max="3328" width="10.88671875" customWidth="1"/>
    <col min="3329" max="3329" width="9.33203125" customWidth="1"/>
    <col min="3330" max="3330" width="8.109375" customWidth="1"/>
    <col min="3331" max="3340" width="0" hidden="1" customWidth="1"/>
    <col min="3341" max="3341" width="8.5546875" customWidth="1"/>
    <col min="3342" max="3342" width="7.109375" customWidth="1"/>
    <col min="3343" max="3356" width="6.44140625" customWidth="1"/>
    <col min="3357" max="3357" width="6" customWidth="1"/>
    <col min="3358" max="3358" width="5.6640625" customWidth="1"/>
    <col min="3359" max="3359" width="6.109375" customWidth="1"/>
    <col min="3360" max="3360" width="5.109375" customWidth="1"/>
    <col min="3361" max="3361" width="6.109375" customWidth="1"/>
    <col min="3362" max="3362" width="5.5546875" customWidth="1"/>
    <col min="3363" max="3363" width="8.44140625" customWidth="1"/>
    <col min="3364" max="3364" width="8" customWidth="1"/>
    <col min="3365" max="3365" width="24.6640625" customWidth="1"/>
    <col min="3366" max="3366" width="19.33203125" customWidth="1"/>
    <col min="3576" max="3576" width="3.5546875" customWidth="1"/>
    <col min="3577" max="3577" width="31.6640625" customWidth="1"/>
    <col min="3578" max="3578" width="10" bestFit="1" customWidth="1"/>
    <col min="3580" max="3580" width="21.5546875" customWidth="1"/>
    <col min="3581" max="3581" width="17" bestFit="1" customWidth="1"/>
    <col min="3582" max="3582" width="46.33203125" bestFit="1" customWidth="1"/>
    <col min="3583" max="3583" width="11.88671875" customWidth="1"/>
    <col min="3584" max="3584" width="10.88671875" customWidth="1"/>
    <col min="3585" max="3585" width="9.33203125" customWidth="1"/>
    <col min="3586" max="3586" width="8.109375" customWidth="1"/>
    <col min="3587" max="3596" width="0" hidden="1" customWidth="1"/>
    <col min="3597" max="3597" width="8.5546875" customWidth="1"/>
    <col min="3598" max="3598" width="7.109375" customWidth="1"/>
    <col min="3599" max="3612" width="6.44140625" customWidth="1"/>
    <col min="3613" max="3613" width="6" customWidth="1"/>
    <col min="3614" max="3614" width="5.6640625" customWidth="1"/>
    <col min="3615" max="3615" width="6.109375" customWidth="1"/>
    <col min="3616" max="3616" width="5.109375" customWidth="1"/>
    <col min="3617" max="3617" width="6.109375" customWidth="1"/>
    <col min="3618" max="3618" width="5.5546875" customWidth="1"/>
    <col min="3619" max="3619" width="8.44140625" customWidth="1"/>
    <col min="3620" max="3620" width="8" customWidth="1"/>
    <col min="3621" max="3621" width="24.6640625" customWidth="1"/>
    <col min="3622" max="3622" width="19.33203125" customWidth="1"/>
    <col min="3832" max="3832" width="3.5546875" customWidth="1"/>
    <col min="3833" max="3833" width="31.6640625" customWidth="1"/>
    <col min="3834" max="3834" width="10" bestFit="1" customWidth="1"/>
    <col min="3836" max="3836" width="21.5546875" customWidth="1"/>
    <col min="3837" max="3837" width="17" bestFit="1" customWidth="1"/>
    <col min="3838" max="3838" width="46.33203125" bestFit="1" customWidth="1"/>
    <col min="3839" max="3839" width="11.88671875" customWidth="1"/>
    <col min="3840" max="3840" width="10.88671875" customWidth="1"/>
    <col min="3841" max="3841" width="9.33203125" customWidth="1"/>
    <col min="3842" max="3842" width="8.109375" customWidth="1"/>
    <col min="3843" max="3852" width="0" hidden="1" customWidth="1"/>
    <col min="3853" max="3853" width="8.5546875" customWidth="1"/>
    <col min="3854" max="3854" width="7.109375" customWidth="1"/>
    <col min="3855" max="3868" width="6.44140625" customWidth="1"/>
    <col min="3869" max="3869" width="6" customWidth="1"/>
    <col min="3870" max="3870" width="5.6640625" customWidth="1"/>
    <col min="3871" max="3871" width="6.109375" customWidth="1"/>
    <col min="3872" max="3872" width="5.109375" customWidth="1"/>
    <col min="3873" max="3873" width="6.109375" customWidth="1"/>
    <col min="3874" max="3874" width="5.5546875" customWidth="1"/>
    <col min="3875" max="3875" width="8.44140625" customWidth="1"/>
    <col min="3876" max="3876" width="8" customWidth="1"/>
    <col min="3877" max="3877" width="24.6640625" customWidth="1"/>
    <col min="3878" max="3878" width="19.33203125" customWidth="1"/>
    <col min="4088" max="4088" width="3.5546875" customWidth="1"/>
    <col min="4089" max="4089" width="31.6640625" customWidth="1"/>
    <col min="4090" max="4090" width="10" bestFit="1" customWidth="1"/>
    <col min="4092" max="4092" width="21.5546875" customWidth="1"/>
    <col min="4093" max="4093" width="17" bestFit="1" customWidth="1"/>
    <col min="4094" max="4094" width="46.33203125" bestFit="1" customWidth="1"/>
    <col min="4095" max="4095" width="11.88671875" customWidth="1"/>
    <col min="4096" max="4096" width="10.88671875" customWidth="1"/>
    <col min="4097" max="4097" width="9.33203125" customWidth="1"/>
    <col min="4098" max="4098" width="8.109375" customWidth="1"/>
    <col min="4099" max="4108" width="0" hidden="1" customWidth="1"/>
    <col min="4109" max="4109" width="8.5546875" customWidth="1"/>
    <col min="4110" max="4110" width="7.109375" customWidth="1"/>
    <col min="4111" max="4124" width="6.44140625" customWidth="1"/>
    <col min="4125" max="4125" width="6" customWidth="1"/>
    <col min="4126" max="4126" width="5.6640625" customWidth="1"/>
    <col min="4127" max="4127" width="6.109375" customWidth="1"/>
    <col min="4128" max="4128" width="5.109375" customWidth="1"/>
    <col min="4129" max="4129" width="6.109375" customWidth="1"/>
    <col min="4130" max="4130" width="5.5546875" customWidth="1"/>
    <col min="4131" max="4131" width="8.44140625" customWidth="1"/>
    <col min="4132" max="4132" width="8" customWidth="1"/>
    <col min="4133" max="4133" width="24.6640625" customWidth="1"/>
    <col min="4134" max="4134" width="19.33203125" customWidth="1"/>
    <col min="4344" max="4344" width="3.5546875" customWidth="1"/>
    <col min="4345" max="4345" width="31.6640625" customWidth="1"/>
    <col min="4346" max="4346" width="10" bestFit="1" customWidth="1"/>
    <col min="4348" max="4348" width="21.5546875" customWidth="1"/>
    <col min="4349" max="4349" width="17" bestFit="1" customWidth="1"/>
    <col min="4350" max="4350" width="46.33203125" bestFit="1" customWidth="1"/>
    <col min="4351" max="4351" width="11.88671875" customWidth="1"/>
    <col min="4352" max="4352" width="10.88671875" customWidth="1"/>
    <col min="4353" max="4353" width="9.33203125" customWidth="1"/>
    <col min="4354" max="4354" width="8.109375" customWidth="1"/>
    <col min="4355" max="4364" width="0" hidden="1" customWidth="1"/>
    <col min="4365" max="4365" width="8.5546875" customWidth="1"/>
    <col min="4366" max="4366" width="7.109375" customWidth="1"/>
    <col min="4367" max="4380" width="6.44140625" customWidth="1"/>
    <col min="4381" max="4381" width="6" customWidth="1"/>
    <col min="4382" max="4382" width="5.6640625" customWidth="1"/>
    <col min="4383" max="4383" width="6.109375" customWidth="1"/>
    <col min="4384" max="4384" width="5.109375" customWidth="1"/>
    <col min="4385" max="4385" width="6.109375" customWidth="1"/>
    <col min="4386" max="4386" width="5.5546875" customWidth="1"/>
    <col min="4387" max="4387" width="8.44140625" customWidth="1"/>
    <col min="4388" max="4388" width="8" customWidth="1"/>
    <col min="4389" max="4389" width="24.6640625" customWidth="1"/>
    <col min="4390" max="4390" width="19.33203125" customWidth="1"/>
    <col min="4600" max="4600" width="3.5546875" customWidth="1"/>
    <col min="4601" max="4601" width="31.6640625" customWidth="1"/>
    <col min="4602" max="4602" width="10" bestFit="1" customWidth="1"/>
    <col min="4604" max="4604" width="21.5546875" customWidth="1"/>
    <col min="4605" max="4605" width="17" bestFit="1" customWidth="1"/>
    <col min="4606" max="4606" width="46.33203125" bestFit="1" customWidth="1"/>
    <col min="4607" max="4607" width="11.88671875" customWidth="1"/>
    <col min="4608" max="4608" width="10.88671875" customWidth="1"/>
    <col min="4609" max="4609" width="9.33203125" customWidth="1"/>
    <col min="4610" max="4610" width="8.109375" customWidth="1"/>
    <col min="4611" max="4620" width="0" hidden="1" customWidth="1"/>
    <col min="4621" max="4621" width="8.5546875" customWidth="1"/>
    <col min="4622" max="4622" width="7.109375" customWidth="1"/>
    <col min="4623" max="4636" width="6.44140625" customWidth="1"/>
    <col min="4637" max="4637" width="6" customWidth="1"/>
    <col min="4638" max="4638" width="5.6640625" customWidth="1"/>
    <col min="4639" max="4639" width="6.109375" customWidth="1"/>
    <col min="4640" max="4640" width="5.109375" customWidth="1"/>
    <col min="4641" max="4641" width="6.109375" customWidth="1"/>
    <col min="4642" max="4642" width="5.5546875" customWidth="1"/>
    <col min="4643" max="4643" width="8.44140625" customWidth="1"/>
    <col min="4644" max="4644" width="8" customWidth="1"/>
    <col min="4645" max="4645" width="24.6640625" customWidth="1"/>
    <col min="4646" max="4646" width="19.33203125" customWidth="1"/>
    <col min="4856" max="4856" width="3.5546875" customWidth="1"/>
    <col min="4857" max="4857" width="31.6640625" customWidth="1"/>
    <col min="4858" max="4858" width="10" bestFit="1" customWidth="1"/>
    <col min="4860" max="4860" width="21.5546875" customWidth="1"/>
    <col min="4861" max="4861" width="17" bestFit="1" customWidth="1"/>
    <col min="4862" max="4862" width="46.33203125" bestFit="1" customWidth="1"/>
    <col min="4863" max="4863" width="11.88671875" customWidth="1"/>
    <col min="4864" max="4864" width="10.88671875" customWidth="1"/>
    <col min="4865" max="4865" width="9.33203125" customWidth="1"/>
    <col min="4866" max="4866" width="8.109375" customWidth="1"/>
    <col min="4867" max="4876" width="0" hidden="1" customWidth="1"/>
    <col min="4877" max="4877" width="8.5546875" customWidth="1"/>
    <col min="4878" max="4878" width="7.109375" customWidth="1"/>
    <col min="4879" max="4892" width="6.44140625" customWidth="1"/>
    <col min="4893" max="4893" width="6" customWidth="1"/>
    <col min="4894" max="4894" width="5.6640625" customWidth="1"/>
    <col min="4895" max="4895" width="6.109375" customWidth="1"/>
    <col min="4896" max="4896" width="5.109375" customWidth="1"/>
    <col min="4897" max="4897" width="6.109375" customWidth="1"/>
    <col min="4898" max="4898" width="5.5546875" customWidth="1"/>
    <col min="4899" max="4899" width="8.44140625" customWidth="1"/>
    <col min="4900" max="4900" width="8" customWidth="1"/>
    <col min="4901" max="4901" width="24.6640625" customWidth="1"/>
    <col min="4902" max="4902" width="19.33203125" customWidth="1"/>
    <col min="5112" max="5112" width="3.5546875" customWidth="1"/>
    <col min="5113" max="5113" width="31.6640625" customWidth="1"/>
    <col min="5114" max="5114" width="10" bestFit="1" customWidth="1"/>
    <col min="5116" max="5116" width="21.5546875" customWidth="1"/>
    <col min="5117" max="5117" width="17" bestFit="1" customWidth="1"/>
    <col min="5118" max="5118" width="46.33203125" bestFit="1" customWidth="1"/>
    <col min="5119" max="5119" width="11.88671875" customWidth="1"/>
    <col min="5120" max="5120" width="10.88671875" customWidth="1"/>
    <col min="5121" max="5121" width="9.33203125" customWidth="1"/>
    <col min="5122" max="5122" width="8.109375" customWidth="1"/>
    <col min="5123" max="5132" width="0" hidden="1" customWidth="1"/>
    <col min="5133" max="5133" width="8.5546875" customWidth="1"/>
    <col min="5134" max="5134" width="7.109375" customWidth="1"/>
    <col min="5135" max="5148" width="6.44140625" customWidth="1"/>
    <col min="5149" max="5149" width="6" customWidth="1"/>
    <col min="5150" max="5150" width="5.6640625" customWidth="1"/>
    <col min="5151" max="5151" width="6.109375" customWidth="1"/>
    <col min="5152" max="5152" width="5.109375" customWidth="1"/>
    <col min="5153" max="5153" width="6.109375" customWidth="1"/>
    <col min="5154" max="5154" width="5.5546875" customWidth="1"/>
    <col min="5155" max="5155" width="8.44140625" customWidth="1"/>
    <col min="5156" max="5156" width="8" customWidth="1"/>
    <col min="5157" max="5157" width="24.6640625" customWidth="1"/>
    <col min="5158" max="5158" width="19.33203125" customWidth="1"/>
    <col min="5368" max="5368" width="3.5546875" customWidth="1"/>
    <col min="5369" max="5369" width="31.6640625" customWidth="1"/>
    <col min="5370" max="5370" width="10" bestFit="1" customWidth="1"/>
    <col min="5372" max="5372" width="21.5546875" customWidth="1"/>
    <col min="5373" max="5373" width="17" bestFit="1" customWidth="1"/>
    <col min="5374" max="5374" width="46.33203125" bestFit="1" customWidth="1"/>
    <col min="5375" max="5375" width="11.88671875" customWidth="1"/>
    <col min="5376" max="5376" width="10.88671875" customWidth="1"/>
    <col min="5377" max="5377" width="9.33203125" customWidth="1"/>
    <col min="5378" max="5378" width="8.109375" customWidth="1"/>
    <col min="5379" max="5388" width="0" hidden="1" customWidth="1"/>
    <col min="5389" max="5389" width="8.5546875" customWidth="1"/>
    <col min="5390" max="5390" width="7.109375" customWidth="1"/>
    <col min="5391" max="5404" width="6.44140625" customWidth="1"/>
    <col min="5405" max="5405" width="6" customWidth="1"/>
    <col min="5406" max="5406" width="5.6640625" customWidth="1"/>
    <col min="5407" max="5407" width="6.109375" customWidth="1"/>
    <col min="5408" max="5408" width="5.109375" customWidth="1"/>
    <col min="5409" max="5409" width="6.109375" customWidth="1"/>
    <col min="5410" max="5410" width="5.5546875" customWidth="1"/>
    <col min="5411" max="5411" width="8.44140625" customWidth="1"/>
    <col min="5412" max="5412" width="8" customWidth="1"/>
    <col min="5413" max="5413" width="24.6640625" customWidth="1"/>
    <col min="5414" max="5414" width="19.33203125" customWidth="1"/>
    <col min="5624" max="5624" width="3.5546875" customWidth="1"/>
    <col min="5625" max="5625" width="31.6640625" customWidth="1"/>
    <col min="5626" max="5626" width="10" bestFit="1" customWidth="1"/>
    <col min="5628" max="5628" width="21.5546875" customWidth="1"/>
    <col min="5629" max="5629" width="17" bestFit="1" customWidth="1"/>
    <col min="5630" max="5630" width="46.33203125" bestFit="1" customWidth="1"/>
    <col min="5631" max="5631" width="11.88671875" customWidth="1"/>
    <col min="5632" max="5632" width="10.88671875" customWidth="1"/>
    <col min="5633" max="5633" width="9.33203125" customWidth="1"/>
    <col min="5634" max="5634" width="8.109375" customWidth="1"/>
    <col min="5635" max="5644" width="0" hidden="1" customWidth="1"/>
    <col min="5645" max="5645" width="8.5546875" customWidth="1"/>
    <col min="5646" max="5646" width="7.109375" customWidth="1"/>
    <col min="5647" max="5660" width="6.44140625" customWidth="1"/>
    <col min="5661" max="5661" width="6" customWidth="1"/>
    <col min="5662" max="5662" width="5.6640625" customWidth="1"/>
    <col min="5663" max="5663" width="6.109375" customWidth="1"/>
    <col min="5664" max="5664" width="5.109375" customWidth="1"/>
    <col min="5665" max="5665" width="6.109375" customWidth="1"/>
    <col min="5666" max="5666" width="5.5546875" customWidth="1"/>
    <col min="5667" max="5667" width="8.44140625" customWidth="1"/>
    <col min="5668" max="5668" width="8" customWidth="1"/>
    <col min="5669" max="5669" width="24.6640625" customWidth="1"/>
    <col min="5670" max="5670" width="19.33203125" customWidth="1"/>
    <col min="5880" max="5880" width="3.5546875" customWidth="1"/>
    <col min="5881" max="5881" width="31.6640625" customWidth="1"/>
    <col min="5882" max="5882" width="10" bestFit="1" customWidth="1"/>
    <col min="5884" max="5884" width="21.5546875" customWidth="1"/>
    <col min="5885" max="5885" width="17" bestFit="1" customWidth="1"/>
    <col min="5886" max="5886" width="46.33203125" bestFit="1" customWidth="1"/>
    <col min="5887" max="5887" width="11.88671875" customWidth="1"/>
    <col min="5888" max="5888" width="10.88671875" customWidth="1"/>
    <col min="5889" max="5889" width="9.33203125" customWidth="1"/>
    <col min="5890" max="5890" width="8.109375" customWidth="1"/>
    <col min="5891" max="5900" width="0" hidden="1" customWidth="1"/>
    <col min="5901" max="5901" width="8.5546875" customWidth="1"/>
    <col min="5902" max="5902" width="7.109375" customWidth="1"/>
    <col min="5903" max="5916" width="6.44140625" customWidth="1"/>
    <col min="5917" max="5917" width="6" customWidth="1"/>
    <col min="5918" max="5918" width="5.6640625" customWidth="1"/>
    <col min="5919" max="5919" width="6.109375" customWidth="1"/>
    <col min="5920" max="5920" width="5.109375" customWidth="1"/>
    <col min="5921" max="5921" width="6.109375" customWidth="1"/>
    <col min="5922" max="5922" width="5.5546875" customWidth="1"/>
    <col min="5923" max="5923" width="8.44140625" customWidth="1"/>
    <col min="5924" max="5924" width="8" customWidth="1"/>
    <col min="5925" max="5925" width="24.6640625" customWidth="1"/>
    <col min="5926" max="5926" width="19.33203125" customWidth="1"/>
    <col min="6136" max="6136" width="3.5546875" customWidth="1"/>
    <col min="6137" max="6137" width="31.6640625" customWidth="1"/>
    <col min="6138" max="6138" width="10" bestFit="1" customWidth="1"/>
    <col min="6140" max="6140" width="21.5546875" customWidth="1"/>
    <col min="6141" max="6141" width="17" bestFit="1" customWidth="1"/>
    <col min="6142" max="6142" width="46.33203125" bestFit="1" customWidth="1"/>
    <col min="6143" max="6143" width="11.88671875" customWidth="1"/>
    <col min="6144" max="6144" width="10.88671875" customWidth="1"/>
    <col min="6145" max="6145" width="9.33203125" customWidth="1"/>
    <col min="6146" max="6146" width="8.109375" customWidth="1"/>
    <col min="6147" max="6156" width="0" hidden="1" customWidth="1"/>
    <col min="6157" max="6157" width="8.5546875" customWidth="1"/>
    <col min="6158" max="6158" width="7.109375" customWidth="1"/>
    <col min="6159" max="6172" width="6.44140625" customWidth="1"/>
    <col min="6173" max="6173" width="6" customWidth="1"/>
    <col min="6174" max="6174" width="5.6640625" customWidth="1"/>
    <col min="6175" max="6175" width="6.109375" customWidth="1"/>
    <col min="6176" max="6176" width="5.109375" customWidth="1"/>
    <col min="6177" max="6177" width="6.109375" customWidth="1"/>
    <col min="6178" max="6178" width="5.5546875" customWidth="1"/>
    <col min="6179" max="6179" width="8.44140625" customWidth="1"/>
    <col min="6180" max="6180" width="8" customWidth="1"/>
    <col min="6181" max="6181" width="24.6640625" customWidth="1"/>
    <col min="6182" max="6182" width="19.33203125" customWidth="1"/>
    <col min="6392" max="6392" width="3.5546875" customWidth="1"/>
    <col min="6393" max="6393" width="31.6640625" customWidth="1"/>
    <col min="6394" max="6394" width="10" bestFit="1" customWidth="1"/>
    <col min="6396" max="6396" width="21.5546875" customWidth="1"/>
    <col min="6397" max="6397" width="17" bestFit="1" customWidth="1"/>
    <col min="6398" max="6398" width="46.33203125" bestFit="1" customWidth="1"/>
    <col min="6399" max="6399" width="11.88671875" customWidth="1"/>
    <col min="6400" max="6400" width="10.88671875" customWidth="1"/>
    <col min="6401" max="6401" width="9.33203125" customWidth="1"/>
    <col min="6402" max="6402" width="8.109375" customWidth="1"/>
    <col min="6403" max="6412" width="0" hidden="1" customWidth="1"/>
    <col min="6413" max="6413" width="8.5546875" customWidth="1"/>
    <col min="6414" max="6414" width="7.109375" customWidth="1"/>
    <col min="6415" max="6428" width="6.44140625" customWidth="1"/>
    <col min="6429" max="6429" width="6" customWidth="1"/>
    <col min="6430" max="6430" width="5.6640625" customWidth="1"/>
    <col min="6431" max="6431" width="6.109375" customWidth="1"/>
    <col min="6432" max="6432" width="5.109375" customWidth="1"/>
    <col min="6433" max="6433" width="6.109375" customWidth="1"/>
    <col min="6434" max="6434" width="5.5546875" customWidth="1"/>
    <col min="6435" max="6435" width="8.44140625" customWidth="1"/>
    <col min="6436" max="6436" width="8" customWidth="1"/>
    <col min="6437" max="6437" width="24.6640625" customWidth="1"/>
    <col min="6438" max="6438" width="19.33203125" customWidth="1"/>
    <col min="6648" max="6648" width="3.5546875" customWidth="1"/>
    <col min="6649" max="6649" width="31.6640625" customWidth="1"/>
    <col min="6650" max="6650" width="10" bestFit="1" customWidth="1"/>
    <col min="6652" max="6652" width="21.5546875" customWidth="1"/>
    <col min="6653" max="6653" width="17" bestFit="1" customWidth="1"/>
    <col min="6654" max="6654" width="46.33203125" bestFit="1" customWidth="1"/>
    <col min="6655" max="6655" width="11.88671875" customWidth="1"/>
    <col min="6656" max="6656" width="10.88671875" customWidth="1"/>
    <col min="6657" max="6657" width="9.33203125" customWidth="1"/>
    <col min="6658" max="6658" width="8.109375" customWidth="1"/>
    <col min="6659" max="6668" width="0" hidden="1" customWidth="1"/>
    <col min="6669" max="6669" width="8.5546875" customWidth="1"/>
    <col min="6670" max="6670" width="7.109375" customWidth="1"/>
    <col min="6671" max="6684" width="6.44140625" customWidth="1"/>
    <col min="6685" max="6685" width="6" customWidth="1"/>
    <col min="6686" max="6686" width="5.6640625" customWidth="1"/>
    <col min="6687" max="6687" width="6.109375" customWidth="1"/>
    <col min="6688" max="6688" width="5.109375" customWidth="1"/>
    <col min="6689" max="6689" width="6.109375" customWidth="1"/>
    <col min="6690" max="6690" width="5.5546875" customWidth="1"/>
    <col min="6691" max="6691" width="8.44140625" customWidth="1"/>
    <col min="6692" max="6692" width="8" customWidth="1"/>
    <col min="6693" max="6693" width="24.6640625" customWidth="1"/>
    <col min="6694" max="6694" width="19.33203125" customWidth="1"/>
    <col min="6904" max="6904" width="3.5546875" customWidth="1"/>
    <col min="6905" max="6905" width="31.6640625" customWidth="1"/>
    <col min="6906" max="6906" width="10" bestFit="1" customWidth="1"/>
    <col min="6908" max="6908" width="21.5546875" customWidth="1"/>
    <col min="6909" max="6909" width="17" bestFit="1" customWidth="1"/>
    <col min="6910" max="6910" width="46.33203125" bestFit="1" customWidth="1"/>
    <col min="6911" max="6911" width="11.88671875" customWidth="1"/>
    <col min="6912" max="6912" width="10.88671875" customWidth="1"/>
    <col min="6913" max="6913" width="9.33203125" customWidth="1"/>
    <col min="6914" max="6914" width="8.109375" customWidth="1"/>
    <col min="6915" max="6924" width="0" hidden="1" customWidth="1"/>
    <col min="6925" max="6925" width="8.5546875" customWidth="1"/>
    <col min="6926" max="6926" width="7.109375" customWidth="1"/>
    <col min="6927" max="6940" width="6.44140625" customWidth="1"/>
    <col min="6941" max="6941" width="6" customWidth="1"/>
    <col min="6942" max="6942" width="5.6640625" customWidth="1"/>
    <col min="6943" max="6943" width="6.109375" customWidth="1"/>
    <col min="6944" max="6944" width="5.109375" customWidth="1"/>
    <col min="6945" max="6945" width="6.109375" customWidth="1"/>
    <col min="6946" max="6946" width="5.5546875" customWidth="1"/>
    <col min="6947" max="6947" width="8.44140625" customWidth="1"/>
    <col min="6948" max="6948" width="8" customWidth="1"/>
    <col min="6949" max="6949" width="24.6640625" customWidth="1"/>
    <col min="6950" max="6950" width="19.33203125" customWidth="1"/>
    <col min="7160" max="7160" width="3.5546875" customWidth="1"/>
    <col min="7161" max="7161" width="31.6640625" customWidth="1"/>
    <col min="7162" max="7162" width="10" bestFit="1" customWidth="1"/>
    <col min="7164" max="7164" width="21.5546875" customWidth="1"/>
    <col min="7165" max="7165" width="17" bestFit="1" customWidth="1"/>
    <col min="7166" max="7166" width="46.33203125" bestFit="1" customWidth="1"/>
    <col min="7167" max="7167" width="11.88671875" customWidth="1"/>
    <col min="7168" max="7168" width="10.88671875" customWidth="1"/>
    <col min="7169" max="7169" width="9.33203125" customWidth="1"/>
    <col min="7170" max="7170" width="8.109375" customWidth="1"/>
    <col min="7171" max="7180" width="0" hidden="1" customWidth="1"/>
    <col min="7181" max="7181" width="8.5546875" customWidth="1"/>
    <col min="7182" max="7182" width="7.109375" customWidth="1"/>
    <col min="7183" max="7196" width="6.44140625" customWidth="1"/>
    <col min="7197" max="7197" width="6" customWidth="1"/>
    <col min="7198" max="7198" width="5.6640625" customWidth="1"/>
    <col min="7199" max="7199" width="6.109375" customWidth="1"/>
    <col min="7200" max="7200" width="5.109375" customWidth="1"/>
    <col min="7201" max="7201" width="6.109375" customWidth="1"/>
    <col min="7202" max="7202" width="5.5546875" customWidth="1"/>
    <col min="7203" max="7203" width="8.44140625" customWidth="1"/>
    <col min="7204" max="7204" width="8" customWidth="1"/>
    <col min="7205" max="7205" width="24.6640625" customWidth="1"/>
    <col min="7206" max="7206" width="19.33203125" customWidth="1"/>
    <col min="7416" max="7416" width="3.5546875" customWidth="1"/>
    <col min="7417" max="7417" width="31.6640625" customWidth="1"/>
    <col min="7418" max="7418" width="10" bestFit="1" customWidth="1"/>
    <col min="7420" max="7420" width="21.5546875" customWidth="1"/>
    <col min="7421" max="7421" width="17" bestFit="1" customWidth="1"/>
    <col min="7422" max="7422" width="46.33203125" bestFit="1" customWidth="1"/>
    <col min="7423" max="7423" width="11.88671875" customWidth="1"/>
    <col min="7424" max="7424" width="10.88671875" customWidth="1"/>
    <col min="7425" max="7425" width="9.33203125" customWidth="1"/>
    <col min="7426" max="7426" width="8.109375" customWidth="1"/>
    <col min="7427" max="7436" width="0" hidden="1" customWidth="1"/>
    <col min="7437" max="7437" width="8.5546875" customWidth="1"/>
    <col min="7438" max="7438" width="7.109375" customWidth="1"/>
    <col min="7439" max="7452" width="6.44140625" customWidth="1"/>
    <col min="7453" max="7453" width="6" customWidth="1"/>
    <col min="7454" max="7454" width="5.6640625" customWidth="1"/>
    <col min="7455" max="7455" width="6.109375" customWidth="1"/>
    <col min="7456" max="7456" width="5.109375" customWidth="1"/>
    <col min="7457" max="7457" width="6.109375" customWidth="1"/>
    <col min="7458" max="7458" width="5.5546875" customWidth="1"/>
    <col min="7459" max="7459" width="8.44140625" customWidth="1"/>
    <col min="7460" max="7460" width="8" customWidth="1"/>
    <col min="7461" max="7461" width="24.6640625" customWidth="1"/>
    <col min="7462" max="7462" width="19.33203125" customWidth="1"/>
    <col min="7672" max="7672" width="3.5546875" customWidth="1"/>
    <col min="7673" max="7673" width="31.6640625" customWidth="1"/>
    <col min="7674" max="7674" width="10" bestFit="1" customWidth="1"/>
    <col min="7676" max="7676" width="21.5546875" customWidth="1"/>
    <col min="7677" max="7677" width="17" bestFit="1" customWidth="1"/>
    <col min="7678" max="7678" width="46.33203125" bestFit="1" customWidth="1"/>
    <col min="7679" max="7679" width="11.88671875" customWidth="1"/>
    <col min="7680" max="7680" width="10.88671875" customWidth="1"/>
    <col min="7681" max="7681" width="9.33203125" customWidth="1"/>
    <col min="7682" max="7682" width="8.109375" customWidth="1"/>
    <col min="7683" max="7692" width="0" hidden="1" customWidth="1"/>
    <col min="7693" max="7693" width="8.5546875" customWidth="1"/>
    <col min="7694" max="7694" width="7.109375" customWidth="1"/>
    <col min="7695" max="7708" width="6.44140625" customWidth="1"/>
    <col min="7709" max="7709" width="6" customWidth="1"/>
    <col min="7710" max="7710" width="5.6640625" customWidth="1"/>
    <col min="7711" max="7711" width="6.109375" customWidth="1"/>
    <col min="7712" max="7712" width="5.109375" customWidth="1"/>
    <col min="7713" max="7713" width="6.109375" customWidth="1"/>
    <col min="7714" max="7714" width="5.5546875" customWidth="1"/>
    <col min="7715" max="7715" width="8.44140625" customWidth="1"/>
    <col min="7716" max="7716" width="8" customWidth="1"/>
    <col min="7717" max="7717" width="24.6640625" customWidth="1"/>
    <col min="7718" max="7718" width="19.33203125" customWidth="1"/>
    <col min="7928" max="7928" width="3.5546875" customWidth="1"/>
    <col min="7929" max="7929" width="31.6640625" customWidth="1"/>
    <col min="7930" max="7930" width="10" bestFit="1" customWidth="1"/>
    <col min="7932" max="7932" width="21.5546875" customWidth="1"/>
    <col min="7933" max="7933" width="17" bestFit="1" customWidth="1"/>
    <col min="7934" max="7934" width="46.33203125" bestFit="1" customWidth="1"/>
    <col min="7935" max="7935" width="11.88671875" customWidth="1"/>
    <col min="7936" max="7936" width="10.88671875" customWidth="1"/>
    <col min="7937" max="7937" width="9.33203125" customWidth="1"/>
    <col min="7938" max="7938" width="8.109375" customWidth="1"/>
    <col min="7939" max="7948" width="0" hidden="1" customWidth="1"/>
    <col min="7949" max="7949" width="8.5546875" customWidth="1"/>
    <col min="7950" max="7950" width="7.109375" customWidth="1"/>
    <col min="7951" max="7964" width="6.44140625" customWidth="1"/>
    <col min="7965" max="7965" width="6" customWidth="1"/>
    <col min="7966" max="7966" width="5.6640625" customWidth="1"/>
    <col min="7967" max="7967" width="6.109375" customWidth="1"/>
    <col min="7968" max="7968" width="5.109375" customWidth="1"/>
    <col min="7969" max="7969" width="6.109375" customWidth="1"/>
    <col min="7970" max="7970" width="5.5546875" customWidth="1"/>
    <col min="7971" max="7971" width="8.44140625" customWidth="1"/>
    <col min="7972" max="7972" width="8" customWidth="1"/>
    <col min="7973" max="7973" width="24.6640625" customWidth="1"/>
    <col min="7974" max="7974" width="19.33203125" customWidth="1"/>
    <col min="8184" max="8184" width="3.5546875" customWidth="1"/>
    <col min="8185" max="8185" width="31.6640625" customWidth="1"/>
    <col min="8186" max="8186" width="10" bestFit="1" customWidth="1"/>
    <col min="8188" max="8188" width="21.5546875" customWidth="1"/>
    <col min="8189" max="8189" width="17" bestFit="1" customWidth="1"/>
    <col min="8190" max="8190" width="46.33203125" bestFit="1" customWidth="1"/>
    <col min="8191" max="8191" width="11.88671875" customWidth="1"/>
    <col min="8192" max="8192" width="10.88671875" customWidth="1"/>
    <col min="8193" max="8193" width="9.33203125" customWidth="1"/>
    <col min="8194" max="8194" width="8.109375" customWidth="1"/>
    <col min="8195" max="8204" width="0" hidden="1" customWidth="1"/>
    <col min="8205" max="8205" width="8.5546875" customWidth="1"/>
    <col min="8206" max="8206" width="7.109375" customWidth="1"/>
    <col min="8207" max="8220" width="6.44140625" customWidth="1"/>
    <col min="8221" max="8221" width="6" customWidth="1"/>
    <col min="8222" max="8222" width="5.6640625" customWidth="1"/>
    <col min="8223" max="8223" width="6.109375" customWidth="1"/>
    <col min="8224" max="8224" width="5.109375" customWidth="1"/>
    <col min="8225" max="8225" width="6.109375" customWidth="1"/>
    <col min="8226" max="8226" width="5.5546875" customWidth="1"/>
    <col min="8227" max="8227" width="8.44140625" customWidth="1"/>
    <col min="8228" max="8228" width="8" customWidth="1"/>
    <col min="8229" max="8229" width="24.6640625" customWidth="1"/>
    <col min="8230" max="8230" width="19.33203125" customWidth="1"/>
    <col min="8440" max="8440" width="3.5546875" customWidth="1"/>
    <col min="8441" max="8441" width="31.6640625" customWidth="1"/>
    <col min="8442" max="8442" width="10" bestFit="1" customWidth="1"/>
    <col min="8444" max="8444" width="21.5546875" customWidth="1"/>
    <col min="8445" max="8445" width="17" bestFit="1" customWidth="1"/>
    <col min="8446" max="8446" width="46.33203125" bestFit="1" customWidth="1"/>
    <col min="8447" max="8447" width="11.88671875" customWidth="1"/>
    <col min="8448" max="8448" width="10.88671875" customWidth="1"/>
    <col min="8449" max="8449" width="9.33203125" customWidth="1"/>
    <col min="8450" max="8450" width="8.109375" customWidth="1"/>
    <col min="8451" max="8460" width="0" hidden="1" customWidth="1"/>
    <col min="8461" max="8461" width="8.5546875" customWidth="1"/>
    <col min="8462" max="8462" width="7.109375" customWidth="1"/>
    <col min="8463" max="8476" width="6.44140625" customWidth="1"/>
    <col min="8477" max="8477" width="6" customWidth="1"/>
    <col min="8478" max="8478" width="5.6640625" customWidth="1"/>
    <col min="8479" max="8479" width="6.109375" customWidth="1"/>
    <col min="8480" max="8480" width="5.109375" customWidth="1"/>
    <col min="8481" max="8481" width="6.109375" customWidth="1"/>
    <col min="8482" max="8482" width="5.5546875" customWidth="1"/>
    <col min="8483" max="8483" width="8.44140625" customWidth="1"/>
    <col min="8484" max="8484" width="8" customWidth="1"/>
    <col min="8485" max="8485" width="24.6640625" customWidth="1"/>
    <col min="8486" max="8486" width="19.33203125" customWidth="1"/>
    <col min="8696" max="8696" width="3.5546875" customWidth="1"/>
    <col min="8697" max="8697" width="31.6640625" customWidth="1"/>
    <col min="8698" max="8698" width="10" bestFit="1" customWidth="1"/>
    <col min="8700" max="8700" width="21.5546875" customWidth="1"/>
    <col min="8701" max="8701" width="17" bestFit="1" customWidth="1"/>
    <col min="8702" max="8702" width="46.33203125" bestFit="1" customWidth="1"/>
    <col min="8703" max="8703" width="11.88671875" customWidth="1"/>
    <col min="8704" max="8704" width="10.88671875" customWidth="1"/>
    <col min="8705" max="8705" width="9.33203125" customWidth="1"/>
    <col min="8706" max="8706" width="8.109375" customWidth="1"/>
    <col min="8707" max="8716" width="0" hidden="1" customWidth="1"/>
    <col min="8717" max="8717" width="8.5546875" customWidth="1"/>
    <col min="8718" max="8718" width="7.109375" customWidth="1"/>
    <col min="8719" max="8732" width="6.44140625" customWidth="1"/>
    <col min="8733" max="8733" width="6" customWidth="1"/>
    <col min="8734" max="8734" width="5.6640625" customWidth="1"/>
    <col min="8735" max="8735" width="6.109375" customWidth="1"/>
    <col min="8736" max="8736" width="5.109375" customWidth="1"/>
    <col min="8737" max="8737" width="6.109375" customWidth="1"/>
    <col min="8738" max="8738" width="5.5546875" customWidth="1"/>
    <col min="8739" max="8739" width="8.44140625" customWidth="1"/>
    <col min="8740" max="8740" width="8" customWidth="1"/>
    <col min="8741" max="8741" width="24.6640625" customWidth="1"/>
    <col min="8742" max="8742" width="19.33203125" customWidth="1"/>
    <col min="8952" max="8952" width="3.5546875" customWidth="1"/>
    <col min="8953" max="8953" width="31.6640625" customWidth="1"/>
    <col min="8954" max="8954" width="10" bestFit="1" customWidth="1"/>
    <col min="8956" max="8956" width="21.5546875" customWidth="1"/>
    <col min="8957" max="8957" width="17" bestFit="1" customWidth="1"/>
    <col min="8958" max="8958" width="46.33203125" bestFit="1" customWidth="1"/>
    <col min="8959" max="8959" width="11.88671875" customWidth="1"/>
    <col min="8960" max="8960" width="10.88671875" customWidth="1"/>
    <col min="8961" max="8961" width="9.33203125" customWidth="1"/>
    <col min="8962" max="8962" width="8.109375" customWidth="1"/>
    <col min="8963" max="8972" width="0" hidden="1" customWidth="1"/>
    <col min="8973" max="8973" width="8.5546875" customWidth="1"/>
    <col min="8974" max="8974" width="7.109375" customWidth="1"/>
    <col min="8975" max="8988" width="6.44140625" customWidth="1"/>
    <col min="8989" max="8989" width="6" customWidth="1"/>
    <col min="8990" max="8990" width="5.6640625" customWidth="1"/>
    <col min="8991" max="8991" width="6.109375" customWidth="1"/>
    <col min="8992" max="8992" width="5.109375" customWidth="1"/>
    <col min="8993" max="8993" width="6.109375" customWidth="1"/>
    <col min="8994" max="8994" width="5.5546875" customWidth="1"/>
    <col min="8995" max="8995" width="8.44140625" customWidth="1"/>
    <col min="8996" max="8996" width="8" customWidth="1"/>
    <col min="8997" max="8997" width="24.6640625" customWidth="1"/>
    <col min="8998" max="8998" width="19.33203125" customWidth="1"/>
    <col min="9208" max="9208" width="3.5546875" customWidth="1"/>
    <col min="9209" max="9209" width="31.6640625" customWidth="1"/>
    <col min="9210" max="9210" width="10" bestFit="1" customWidth="1"/>
    <col min="9212" max="9212" width="21.5546875" customWidth="1"/>
    <col min="9213" max="9213" width="17" bestFit="1" customWidth="1"/>
    <col min="9214" max="9214" width="46.33203125" bestFit="1" customWidth="1"/>
    <col min="9215" max="9215" width="11.88671875" customWidth="1"/>
    <col min="9216" max="9216" width="10.88671875" customWidth="1"/>
    <col min="9217" max="9217" width="9.33203125" customWidth="1"/>
    <col min="9218" max="9218" width="8.109375" customWidth="1"/>
    <col min="9219" max="9228" width="0" hidden="1" customWidth="1"/>
    <col min="9229" max="9229" width="8.5546875" customWidth="1"/>
    <col min="9230" max="9230" width="7.109375" customWidth="1"/>
    <col min="9231" max="9244" width="6.44140625" customWidth="1"/>
    <col min="9245" max="9245" width="6" customWidth="1"/>
    <col min="9246" max="9246" width="5.6640625" customWidth="1"/>
    <col min="9247" max="9247" width="6.109375" customWidth="1"/>
    <col min="9248" max="9248" width="5.109375" customWidth="1"/>
    <col min="9249" max="9249" width="6.109375" customWidth="1"/>
    <col min="9250" max="9250" width="5.5546875" customWidth="1"/>
    <col min="9251" max="9251" width="8.44140625" customWidth="1"/>
    <col min="9252" max="9252" width="8" customWidth="1"/>
    <col min="9253" max="9253" width="24.6640625" customWidth="1"/>
    <col min="9254" max="9254" width="19.33203125" customWidth="1"/>
    <col min="9464" max="9464" width="3.5546875" customWidth="1"/>
    <col min="9465" max="9465" width="31.6640625" customWidth="1"/>
    <col min="9466" max="9466" width="10" bestFit="1" customWidth="1"/>
    <col min="9468" max="9468" width="21.5546875" customWidth="1"/>
    <col min="9469" max="9469" width="17" bestFit="1" customWidth="1"/>
    <col min="9470" max="9470" width="46.33203125" bestFit="1" customWidth="1"/>
    <col min="9471" max="9471" width="11.88671875" customWidth="1"/>
    <col min="9472" max="9472" width="10.88671875" customWidth="1"/>
    <col min="9473" max="9473" width="9.33203125" customWidth="1"/>
    <col min="9474" max="9474" width="8.109375" customWidth="1"/>
    <col min="9475" max="9484" width="0" hidden="1" customWidth="1"/>
    <col min="9485" max="9485" width="8.5546875" customWidth="1"/>
    <col min="9486" max="9486" width="7.109375" customWidth="1"/>
    <col min="9487" max="9500" width="6.44140625" customWidth="1"/>
    <col min="9501" max="9501" width="6" customWidth="1"/>
    <col min="9502" max="9502" width="5.6640625" customWidth="1"/>
    <col min="9503" max="9503" width="6.109375" customWidth="1"/>
    <col min="9504" max="9504" width="5.109375" customWidth="1"/>
    <col min="9505" max="9505" width="6.109375" customWidth="1"/>
    <col min="9506" max="9506" width="5.5546875" customWidth="1"/>
    <col min="9507" max="9507" width="8.44140625" customWidth="1"/>
    <col min="9508" max="9508" width="8" customWidth="1"/>
    <col min="9509" max="9509" width="24.6640625" customWidth="1"/>
    <col min="9510" max="9510" width="19.33203125" customWidth="1"/>
    <col min="9720" max="9720" width="3.5546875" customWidth="1"/>
    <col min="9721" max="9721" width="31.6640625" customWidth="1"/>
    <col min="9722" max="9722" width="10" bestFit="1" customWidth="1"/>
    <col min="9724" max="9724" width="21.5546875" customWidth="1"/>
    <col min="9725" max="9725" width="17" bestFit="1" customWidth="1"/>
    <col min="9726" max="9726" width="46.33203125" bestFit="1" customWidth="1"/>
    <col min="9727" max="9727" width="11.88671875" customWidth="1"/>
    <col min="9728" max="9728" width="10.88671875" customWidth="1"/>
    <col min="9729" max="9729" width="9.33203125" customWidth="1"/>
    <col min="9730" max="9730" width="8.109375" customWidth="1"/>
    <col min="9731" max="9740" width="0" hidden="1" customWidth="1"/>
    <col min="9741" max="9741" width="8.5546875" customWidth="1"/>
    <col min="9742" max="9742" width="7.109375" customWidth="1"/>
    <col min="9743" max="9756" width="6.44140625" customWidth="1"/>
    <col min="9757" max="9757" width="6" customWidth="1"/>
    <col min="9758" max="9758" width="5.6640625" customWidth="1"/>
    <col min="9759" max="9759" width="6.109375" customWidth="1"/>
    <col min="9760" max="9760" width="5.109375" customWidth="1"/>
    <col min="9761" max="9761" width="6.109375" customWidth="1"/>
    <col min="9762" max="9762" width="5.5546875" customWidth="1"/>
    <col min="9763" max="9763" width="8.44140625" customWidth="1"/>
    <col min="9764" max="9764" width="8" customWidth="1"/>
    <col min="9765" max="9765" width="24.6640625" customWidth="1"/>
    <col min="9766" max="9766" width="19.33203125" customWidth="1"/>
    <col min="9976" max="9976" width="3.5546875" customWidth="1"/>
    <col min="9977" max="9977" width="31.6640625" customWidth="1"/>
    <col min="9978" max="9978" width="10" bestFit="1" customWidth="1"/>
    <col min="9980" max="9980" width="21.5546875" customWidth="1"/>
    <col min="9981" max="9981" width="17" bestFit="1" customWidth="1"/>
    <col min="9982" max="9982" width="46.33203125" bestFit="1" customWidth="1"/>
    <col min="9983" max="9983" width="11.88671875" customWidth="1"/>
    <col min="9984" max="9984" width="10.88671875" customWidth="1"/>
    <col min="9985" max="9985" width="9.33203125" customWidth="1"/>
    <col min="9986" max="9986" width="8.109375" customWidth="1"/>
    <col min="9987" max="9996" width="0" hidden="1" customWidth="1"/>
    <col min="9997" max="9997" width="8.5546875" customWidth="1"/>
    <col min="9998" max="9998" width="7.109375" customWidth="1"/>
    <col min="9999" max="10012" width="6.44140625" customWidth="1"/>
    <col min="10013" max="10013" width="6" customWidth="1"/>
    <col min="10014" max="10014" width="5.6640625" customWidth="1"/>
    <col min="10015" max="10015" width="6.109375" customWidth="1"/>
    <col min="10016" max="10016" width="5.109375" customWidth="1"/>
    <col min="10017" max="10017" width="6.109375" customWidth="1"/>
    <col min="10018" max="10018" width="5.5546875" customWidth="1"/>
    <col min="10019" max="10019" width="8.44140625" customWidth="1"/>
    <col min="10020" max="10020" width="8" customWidth="1"/>
    <col min="10021" max="10021" width="24.6640625" customWidth="1"/>
    <col min="10022" max="10022" width="19.33203125" customWidth="1"/>
    <col min="10232" max="10232" width="3.5546875" customWidth="1"/>
    <col min="10233" max="10233" width="31.6640625" customWidth="1"/>
    <col min="10234" max="10234" width="10" bestFit="1" customWidth="1"/>
    <col min="10236" max="10236" width="21.5546875" customWidth="1"/>
    <col min="10237" max="10237" width="17" bestFit="1" customWidth="1"/>
    <col min="10238" max="10238" width="46.33203125" bestFit="1" customWidth="1"/>
    <col min="10239" max="10239" width="11.88671875" customWidth="1"/>
    <col min="10240" max="10240" width="10.88671875" customWidth="1"/>
    <col min="10241" max="10241" width="9.33203125" customWidth="1"/>
    <col min="10242" max="10242" width="8.109375" customWidth="1"/>
    <col min="10243" max="10252" width="0" hidden="1" customWidth="1"/>
    <col min="10253" max="10253" width="8.5546875" customWidth="1"/>
    <col min="10254" max="10254" width="7.109375" customWidth="1"/>
    <col min="10255" max="10268" width="6.44140625" customWidth="1"/>
    <col min="10269" max="10269" width="6" customWidth="1"/>
    <col min="10270" max="10270" width="5.6640625" customWidth="1"/>
    <col min="10271" max="10271" width="6.109375" customWidth="1"/>
    <col min="10272" max="10272" width="5.109375" customWidth="1"/>
    <col min="10273" max="10273" width="6.109375" customWidth="1"/>
    <col min="10274" max="10274" width="5.5546875" customWidth="1"/>
    <col min="10275" max="10275" width="8.44140625" customWidth="1"/>
    <col min="10276" max="10276" width="8" customWidth="1"/>
    <col min="10277" max="10277" width="24.6640625" customWidth="1"/>
    <col min="10278" max="10278" width="19.33203125" customWidth="1"/>
    <col min="10488" max="10488" width="3.5546875" customWidth="1"/>
    <col min="10489" max="10489" width="31.6640625" customWidth="1"/>
    <col min="10490" max="10490" width="10" bestFit="1" customWidth="1"/>
    <col min="10492" max="10492" width="21.5546875" customWidth="1"/>
    <col min="10493" max="10493" width="17" bestFit="1" customWidth="1"/>
    <col min="10494" max="10494" width="46.33203125" bestFit="1" customWidth="1"/>
    <col min="10495" max="10495" width="11.88671875" customWidth="1"/>
    <col min="10496" max="10496" width="10.88671875" customWidth="1"/>
    <col min="10497" max="10497" width="9.33203125" customWidth="1"/>
    <col min="10498" max="10498" width="8.109375" customWidth="1"/>
    <col min="10499" max="10508" width="0" hidden="1" customWidth="1"/>
    <col min="10509" max="10509" width="8.5546875" customWidth="1"/>
    <col min="10510" max="10510" width="7.109375" customWidth="1"/>
    <col min="10511" max="10524" width="6.44140625" customWidth="1"/>
    <col min="10525" max="10525" width="6" customWidth="1"/>
    <col min="10526" max="10526" width="5.6640625" customWidth="1"/>
    <col min="10527" max="10527" width="6.109375" customWidth="1"/>
    <col min="10528" max="10528" width="5.109375" customWidth="1"/>
    <col min="10529" max="10529" width="6.109375" customWidth="1"/>
    <col min="10530" max="10530" width="5.5546875" customWidth="1"/>
    <col min="10531" max="10531" width="8.44140625" customWidth="1"/>
    <col min="10532" max="10532" width="8" customWidth="1"/>
    <col min="10533" max="10533" width="24.6640625" customWidth="1"/>
    <col min="10534" max="10534" width="19.33203125" customWidth="1"/>
    <col min="10744" max="10744" width="3.5546875" customWidth="1"/>
    <col min="10745" max="10745" width="31.6640625" customWidth="1"/>
    <col min="10746" max="10746" width="10" bestFit="1" customWidth="1"/>
    <col min="10748" max="10748" width="21.5546875" customWidth="1"/>
    <col min="10749" max="10749" width="17" bestFit="1" customWidth="1"/>
    <col min="10750" max="10750" width="46.33203125" bestFit="1" customWidth="1"/>
    <col min="10751" max="10751" width="11.88671875" customWidth="1"/>
    <col min="10752" max="10752" width="10.88671875" customWidth="1"/>
    <col min="10753" max="10753" width="9.33203125" customWidth="1"/>
    <col min="10754" max="10754" width="8.109375" customWidth="1"/>
    <col min="10755" max="10764" width="0" hidden="1" customWidth="1"/>
    <col min="10765" max="10765" width="8.5546875" customWidth="1"/>
    <col min="10766" max="10766" width="7.109375" customWidth="1"/>
    <col min="10767" max="10780" width="6.44140625" customWidth="1"/>
    <col min="10781" max="10781" width="6" customWidth="1"/>
    <col min="10782" max="10782" width="5.6640625" customWidth="1"/>
    <col min="10783" max="10783" width="6.109375" customWidth="1"/>
    <col min="10784" max="10784" width="5.109375" customWidth="1"/>
    <col min="10785" max="10785" width="6.109375" customWidth="1"/>
    <col min="10786" max="10786" width="5.5546875" customWidth="1"/>
    <col min="10787" max="10787" width="8.44140625" customWidth="1"/>
    <col min="10788" max="10788" width="8" customWidth="1"/>
    <col min="10789" max="10789" width="24.6640625" customWidth="1"/>
    <col min="10790" max="10790" width="19.33203125" customWidth="1"/>
    <col min="11000" max="11000" width="3.5546875" customWidth="1"/>
    <col min="11001" max="11001" width="31.6640625" customWidth="1"/>
    <col min="11002" max="11002" width="10" bestFit="1" customWidth="1"/>
    <col min="11004" max="11004" width="21.5546875" customWidth="1"/>
    <col min="11005" max="11005" width="17" bestFit="1" customWidth="1"/>
    <col min="11006" max="11006" width="46.33203125" bestFit="1" customWidth="1"/>
    <col min="11007" max="11007" width="11.88671875" customWidth="1"/>
    <col min="11008" max="11008" width="10.88671875" customWidth="1"/>
    <col min="11009" max="11009" width="9.33203125" customWidth="1"/>
    <col min="11010" max="11010" width="8.109375" customWidth="1"/>
    <col min="11011" max="11020" width="0" hidden="1" customWidth="1"/>
    <col min="11021" max="11021" width="8.5546875" customWidth="1"/>
    <col min="11022" max="11022" width="7.109375" customWidth="1"/>
    <col min="11023" max="11036" width="6.44140625" customWidth="1"/>
    <col min="11037" max="11037" width="6" customWidth="1"/>
    <col min="11038" max="11038" width="5.6640625" customWidth="1"/>
    <col min="11039" max="11039" width="6.109375" customWidth="1"/>
    <col min="11040" max="11040" width="5.109375" customWidth="1"/>
    <col min="11041" max="11041" width="6.109375" customWidth="1"/>
    <col min="11042" max="11042" width="5.5546875" customWidth="1"/>
    <col min="11043" max="11043" width="8.44140625" customWidth="1"/>
    <col min="11044" max="11044" width="8" customWidth="1"/>
    <col min="11045" max="11045" width="24.6640625" customWidth="1"/>
    <col min="11046" max="11046" width="19.33203125" customWidth="1"/>
    <col min="11256" max="11256" width="3.5546875" customWidth="1"/>
    <col min="11257" max="11257" width="31.6640625" customWidth="1"/>
    <col min="11258" max="11258" width="10" bestFit="1" customWidth="1"/>
    <col min="11260" max="11260" width="21.5546875" customWidth="1"/>
    <col min="11261" max="11261" width="17" bestFit="1" customWidth="1"/>
    <col min="11262" max="11262" width="46.33203125" bestFit="1" customWidth="1"/>
    <col min="11263" max="11263" width="11.88671875" customWidth="1"/>
    <col min="11264" max="11264" width="10.88671875" customWidth="1"/>
    <col min="11265" max="11265" width="9.33203125" customWidth="1"/>
    <col min="11266" max="11266" width="8.109375" customWidth="1"/>
    <col min="11267" max="11276" width="0" hidden="1" customWidth="1"/>
    <col min="11277" max="11277" width="8.5546875" customWidth="1"/>
    <col min="11278" max="11278" width="7.109375" customWidth="1"/>
    <col min="11279" max="11292" width="6.44140625" customWidth="1"/>
    <col min="11293" max="11293" width="6" customWidth="1"/>
    <col min="11294" max="11294" width="5.6640625" customWidth="1"/>
    <col min="11295" max="11295" width="6.109375" customWidth="1"/>
    <col min="11296" max="11296" width="5.109375" customWidth="1"/>
    <col min="11297" max="11297" width="6.109375" customWidth="1"/>
    <col min="11298" max="11298" width="5.5546875" customWidth="1"/>
    <col min="11299" max="11299" width="8.44140625" customWidth="1"/>
    <col min="11300" max="11300" width="8" customWidth="1"/>
    <col min="11301" max="11301" width="24.6640625" customWidth="1"/>
    <col min="11302" max="11302" width="19.33203125" customWidth="1"/>
    <col min="11512" max="11512" width="3.5546875" customWidth="1"/>
    <col min="11513" max="11513" width="31.6640625" customWidth="1"/>
    <col min="11514" max="11514" width="10" bestFit="1" customWidth="1"/>
    <col min="11516" max="11516" width="21.5546875" customWidth="1"/>
    <col min="11517" max="11517" width="17" bestFit="1" customWidth="1"/>
    <col min="11518" max="11518" width="46.33203125" bestFit="1" customWidth="1"/>
    <col min="11519" max="11519" width="11.88671875" customWidth="1"/>
    <col min="11520" max="11520" width="10.88671875" customWidth="1"/>
    <col min="11521" max="11521" width="9.33203125" customWidth="1"/>
    <col min="11522" max="11522" width="8.109375" customWidth="1"/>
    <col min="11523" max="11532" width="0" hidden="1" customWidth="1"/>
    <col min="11533" max="11533" width="8.5546875" customWidth="1"/>
    <col min="11534" max="11534" width="7.109375" customWidth="1"/>
    <col min="11535" max="11548" width="6.44140625" customWidth="1"/>
    <col min="11549" max="11549" width="6" customWidth="1"/>
    <col min="11550" max="11550" width="5.6640625" customWidth="1"/>
    <col min="11551" max="11551" width="6.109375" customWidth="1"/>
    <col min="11552" max="11552" width="5.109375" customWidth="1"/>
    <col min="11553" max="11553" width="6.109375" customWidth="1"/>
    <col min="11554" max="11554" width="5.5546875" customWidth="1"/>
    <col min="11555" max="11555" width="8.44140625" customWidth="1"/>
    <col min="11556" max="11556" width="8" customWidth="1"/>
    <col min="11557" max="11557" width="24.6640625" customWidth="1"/>
    <col min="11558" max="11558" width="19.33203125" customWidth="1"/>
    <col min="11768" max="11768" width="3.5546875" customWidth="1"/>
    <col min="11769" max="11769" width="31.6640625" customWidth="1"/>
    <col min="11770" max="11770" width="10" bestFit="1" customWidth="1"/>
    <col min="11772" max="11772" width="21.5546875" customWidth="1"/>
    <col min="11773" max="11773" width="17" bestFit="1" customWidth="1"/>
    <col min="11774" max="11774" width="46.33203125" bestFit="1" customWidth="1"/>
    <col min="11775" max="11775" width="11.88671875" customWidth="1"/>
    <col min="11776" max="11776" width="10.88671875" customWidth="1"/>
    <col min="11777" max="11777" width="9.33203125" customWidth="1"/>
    <col min="11778" max="11778" width="8.109375" customWidth="1"/>
    <col min="11779" max="11788" width="0" hidden="1" customWidth="1"/>
    <col min="11789" max="11789" width="8.5546875" customWidth="1"/>
    <col min="11790" max="11790" width="7.109375" customWidth="1"/>
    <col min="11791" max="11804" width="6.44140625" customWidth="1"/>
    <col min="11805" max="11805" width="6" customWidth="1"/>
    <col min="11806" max="11806" width="5.6640625" customWidth="1"/>
    <col min="11807" max="11807" width="6.109375" customWidth="1"/>
    <col min="11808" max="11808" width="5.109375" customWidth="1"/>
    <col min="11809" max="11809" width="6.109375" customWidth="1"/>
    <col min="11810" max="11810" width="5.5546875" customWidth="1"/>
    <col min="11811" max="11811" width="8.44140625" customWidth="1"/>
    <col min="11812" max="11812" width="8" customWidth="1"/>
    <col min="11813" max="11813" width="24.6640625" customWidth="1"/>
    <col min="11814" max="11814" width="19.33203125" customWidth="1"/>
    <col min="12024" max="12024" width="3.5546875" customWidth="1"/>
    <col min="12025" max="12025" width="31.6640625" customWidth="1"/>
    <col min="12026" max="12026" width="10" bestFit="1" customWidth="1"/>
    <col min="12028" max="12028" width="21.5546875" customWidth="1"/>
    <col min="12029" max="12029" width="17" bestFit="1" customWidth="1"/>
    <col min="12030" max="12030" width="46.33203125" bestFit="1" customWidth="1"/>
    <col min="12031" max="12031" width="11.88671875" customWidth="1"/>
    <col min="12032" max="12032" width="10.88671875" customWidth="1"/>
    <col min="12033" max="12033" width="9.33203125" customWidth="1"/>
    <col min="12034" max="12034" width="8.109375" customWidth="1"/>
    <col min="12035" max="12044" width="0" hidden="1" customWidth="1"/>
    <col min="12045" max="12045" width="8.5546875" customWidth="1"/>
    <col min="12046" max="12046" width="7.109375" customWidth="1"/>
    <col min="12047" max="12060" width="6.44140625" customWidth="1"/>
    <col min="12061" max="12061" width="6" customWidth="1"/>
    <col min="12062" max="12062" width="5.6640625" customWidth="1"/>
    <col min="12063" max="12063" width="6.109375" customWidth="1"/>
    <col min="12064" max="12064" width="5.109375" customWidth="1"/>
    <col min="12065" max="12065" width="6.109375" customWidth="1"/>
    <col min="12066" max="12066" width="5.5546875" customWidth="1"/>
    <col min="12067" max="12067" width="8.44140625" customWidth="1"/>
    <col min="12068" max="12068" width="8" customWidth="1"/>
    <col min="12069" max="12069" width="24.6640625" customWidth="1"/>
    <col min="12070" max="12070" width="19.33203125" customWidth="1"/>
    <col min="12280" max="12280" width="3.5546875" customWidth="1"/>
    <col min="12281" max="12281" width="31.6640625" customWidth="1"/>
    <col min="12282" max="12282" width="10" bestFit="1" customWidth="1"/>
    <col min="12284" max="12284" width="21.5546875" customWidth="1"/>
    <col min="12285" max="12285" width="17" bestFit="1" customWidth="1"/>
    <col min="12286" max="12286" width="46.33203125" bestFit="1" customWidth="1"/>
    <col min="12287" max="12287" width="11.88671875" customWidth="1"/>
    <col min="12288" max="12288" width="10.88671875" customWidth="1"/>
    <col min="12289" max="12289" width="9.33203125" customWidth="1"/>
    <col min="12290" max="12290" width="8.109375" customWidth="1"/>
    <col min="12291" max="12300" width="0" hidden="1" customWidth="1"/>
    <col min="12301" max="12301" width="8.5546875" customWidth="1"/>
    <col min="12302" max="12302" width="7.109375" customWidth="1"/>
    <col min="12303" max="12316" width="6.44140625" customWidth="1"/>
    <col min="12317" max="12317" width="6" customWidth="1"/>
    <col min="12318" max="12318" width="5.6640625" customWidth="1"/>
    <col min="12319" max="12319" width="6.109375" customWidth="1"/>
    <col min="12320" max="12320" width="5.109375" customWidth="1"/>
    <col min="12321" max="12321" width="6.109375" customWidth="1"/>
    <col min="12322" max="12322" width="5.5546875" customWidth="1"/>
    <col min="12323" max="12323" width="8.44140625" customWidth="1"/>
    <col min="12324" max="12324" width="8" customWidth="1"/>
    <col min="12325" max="12325" width="24.6640625" customWidth="1"/>
    <col min="12326" max="12326" width="19.33203125" customWidth="1"/>
    <col min="12536" max="12536" width="3.5546875" customWidth="1"/>
    <col min="12537" max="12537" width="31.6640625" customWidth="1"/>
    <col min="12538" max="12538" width="10" bestFit="1" customWidth="1"/>
    <col min="12540" max="12540" width="21.5546875" customWidth="1"/>
    <col min="12541" max="12541" width="17" bestFit="1" customWidth="1"/>
    <col min="12542" max="12542" width="46.33203125" bestFit="1" customWidth="1"/>
    <col min="12543" max="12543" width="11.88671875" customWidth="1"/>
    <col min="12544" max="12544" width="10.88671875" customWidth="1"/>
    <col min="12545" max="12545" width="9.33203125" customWidth="1"/>
    <col min="12546" max="12546" width="8.109375" customWidth="1"/>
    <col min="12547" max="12556" width="0" hidden="1" customWidth="1"/>
    <col min="12557" max="12557" width="8.5546875" customWidth="1"/>
    <col min="12558" max="12558" width="7.109375" customWidth="1"/>
    <col min="12559" max="12572" width="6.44140625" customWidth="1"/>
    <col min="12573" max="12573" width="6" customWidth="1"/>
    <col min="12574" max="12574" width="5.6640625" customWidth="1"/>
    <col min="12575" max="12575" width="6.109375" customWidth="1"/>
    <col min="12576" max="12576" width="5.109375" customWidth="1"/>
    <col min="12577" max="12577" width="6.109375" customWidth="1"/>
    <col min="12578" max="12578" width="5.5546875" customWidth="1"/>
    <col min="12579" max="12579" width="8.44140625" customWidth="1"/>
    <col min="12580" max="12580" width="8" customWidth="1"/>
    <col min="12581" max="12581" width="24.6640625" customWidth="1"/>
    <col min="12582" max="12582" width="19.33203125" customWidth="1"/>
    <col min="12792" max="12792" width="3.5546875" customWidth="1"/>
    <col min="12793" max="12793" width="31.6640625" customWidth="1"/>
    <col min="12794" max="12794" width="10" bestFit="1" customWidth="1"/>
    <col min="12796" max="12796" width="21.5546875" customWidth="1"/>
    <col min="12797" max="12797" width="17" bestFit="1" customWidth="1"/>
    <col min="12798" max="12798" width="46.33203125" bestFit="1" customWidth="1"/>
    <col min="12799" max="12799" width="11.88671875" customWidth="1"/>
    <col min="12800" max="12800" width="10.88671875" customWidth="1"/>
    <col min="12801" max="12801" width="9.33203125" customWidth="1"/>
    <col min="12802" max="12802" width="8.109375" customWidth="1"/>
    <col min="12803" max="12812" width="0" hidden="1" customWidth="1"/>
    <col min="12813" max="12813" width="8.5546875" customWidth="1"/>
    <col min="12814" max="12814" width="7.109375" customWidth="1"/>
    <col min="12815" max="12828" width="6.44140625" customWidth="1"/>
    <col min="12829" max="12829" width="6" customWidth="1"/>
    <col min="12830" max="12830" width="5.6640625" customWidth="1"/>
    <col min="12831" max="12831" width="6.109375" customWidth="1"/>
    <col min="12832" max="12832" width="5.109375" customWidth="1"/>
    <col min="12833" max="12833" width="6.109375" customWidth="1"/>
    <col min="12834" max="12834" width="5.5546875" customWidth="1"/>
    <col min="12835" max="12835" width="8.44140625" customWidth="1"/>
    <col min="12836" max="12836" width="8" customWidth="1"/>
    <col min="12837" max="12837" width="24.6640625" customWidth="1"/>
    <col min="12838" max="12838" width="19.33203125" customWidth="1"/>
    <col min="13048" max="13048" width="3.5546875" customWidth="1"/>
    <col min="13049" max="13049" width="31.6640625" customWidth="1"/>
    <col min="13050" max="13050" width="10" bestFit="1" customWidth="1"/>
    <col min="13052" max="13052" width="21.5546875" customWidth="1"/>
    <col min="13053" max="13053" width="17" bestFit="1" customWidth="1"/>
    <col min="13054" max="13054" width="46.33203125" bestFit="1" customWidth="1"/>
    <col min="13055" max="13055" width="11.88671875" customWidth="1"/>
    <col min="13056" max="13056" width="10.88671875" customWidth="1"/>
    <col min="13057" max="13057" width="9.33203125" customWidth="1"/>
    <col min="13058" max="13058" width="8.109375" customWidth="1"/>
    <col min="13059" max="13068" width="0" hidden="1" customWidth="1"/>
    <col min="13069" max="13069" width="8.5546875" customWidth="1"/>
    <col min="13070" max="13070" width="7.109375" customWidth="1"/>
    <col min="13071" max="13084" width="6.44140625" customWidth="1"/>
    <col min="13085" max="13085" width="6" customWidth="1"/>
    <col min="13086" max="13086" width="5.6640625" customWidth="1"/>
    <col min="13087" max="13087" width="6.109375" customWidth="1"/>
    <col min="13088" max="13088" width="5.109375" customWidth="1"/>
    <col min="13089" max="13089" width="6.109375" customWidth="1"/>
    <col min="13090" max="13090" width="5.5546875" customWidth="1"/>
    <col min="13091" max="13091" width="8.44140625" customWidth="1"/>
    <col min="13092" max="13092" width="8" customWidth="1"/>
    <col min="13093" max="13093" width="24.6640625" customWidth="1"/>
    <col min="13094" max="13094" width="19.33203125" customWidth="1"/>
    <col min="13304" max="13304" width="3.5546875" customWidth="1"/>
    <col min="13305" max="13305" width="31.6640625" customWidth="1"/>
    <col min="13306" max="13306" width="10" bestFit="1" customWidth="1"/>
    <col min="13308" max="13308" width="21.5546875" customWidth="1"/>
    <col min="13309" max="13309" width="17" bestFit="1" customWidth="1"/>
    <col min="13310" max="13310" width="46.33203125" bestFit="1" customWidth="1"/>
    <col min="13311" max="13311" width="11.88671875" customWidth="1"/>
    <col min="13312" max="13312" width="10.88671875" customWidth="1"/>
    <col min="13313" max="13313" width="9.33203125" customWidth="1"/>
    <col min="13314" max="13314" width="8.109375" customWidth="1"/>
    <col min="13315" max="13324" width="0" hidden="1" customWidth="1"/>
    <col min="13325" max="13325" width="8.5546875" customWidth="1"/>
    <col min="13326" max="13326" width="7.109375" customWidth="1"/>
    <col min="13327" max="13340" width="6.44140625" customWidth="1"/>
    <col min="13341" max="13341" width="6" customWidth="1"/>
    <col min="13342" max="13342" width="5.6640625" customWidth="1"/>
    <col min="13343" max="13343" width="6.109375" customWidth="1"/>
    <col min="13344" max="13344" width="5.109375" customWidth="1"/>
    <col min="13345" max="13345" width="6.109375" customWidth="1"/>
    <col min="13346" max="13346" width="5.5546875" customWidth="1"/>
    <col min="13347" max="13347" width="8.44140625" customWidth="1"/>
    <col min="13348" max="13348" width="8" customWidth="1"/>
    <col min="13349" max="13349" width="24.6640625" customWidth="1"/>
    <col min="13350" max="13350" width="19.33203125" customWidth="1"/>
    <col min="13560" max="13560" width="3.5546875" customWidth="1"/>
    <col min="13561" max="13561" width="31.6640625" customWidth="1"/>
    <col min="13562" max="13562" width="10" bestFit="1" customWidth="1"/>
    <col min="13564" max="13564" width="21.5546875" customWidth="1"/>
    <col min="13565" max="13565" width="17" bestFit="1" customWidth="1"/>
    <col min="13566" max="13566" width="46.33203125" bestFit="1" customWidth="1"/>
    <col min="13567" max="13567" width="11.88671875" customWidth="1"/>
    <col min="13568" max="13568" width="10.88671875" customWidth="1"/>
    <col min="13569" max="13569" width="9.33203125" customWidth="1"/>
    <col min="13570" max="13570" width="8.109375" customWidth="1"/>
    <col min="13571" max="13580" width="0" hidden="1" customWidth="1"/>
    <col min="13581" max="13581" width="8.5546875" customWidth="1"/>
    <col min="13582" max="13582" width="7.109375" customWidth="1"/>
    <col min="13583" max="13596" width="6.44140625" customWidth="1"/>
    <col min="13597" max="13597" width="6" customWidth="1"/>
    <col min="13598" max="13598" width="5.6640625" customWidth="1"/>
    <col min="13599" max="13599" width="6.109375" customWidth="1"/>
    <col min="13600" max="13600" width="5.109375" customWidth="1"/>
    <col min="13601" max="13601" width="6.109375" customWidth="1"/>
    <col min="13602" max="13602" width="5.5546875" customWidth="1"/>
    <col min="13603" max="13603" width="8.44140625" customWidth="1"/>
    <col min="13604" max="13604" width="8" customWidth="1"/>
    <col min="13605" max="13605" width="24.6640625" customWidth="1"/>
    <col min="13606" max="13606" width="19.33203125" customWidth="1"/>
    <col min="13816" max="13816" width="3.5546875" customWidth="1"/>
    <col min="13817" max="13817" width="31.6640625" customWidth="1"/>
    <col min="13818" max="13818" width="10" bestFit="1" customWidth="1"/>
    <col min="13820" max="13820" width="21.5546875" customWidth="1"/>
    <col min="13821" max="13821" width="17" bestFit="1" customWidth="1"/>
    <col min="13822" max="13822" width="46.33203125" bestFit="1" customWidth="1"/>
    <col min="13823" max="13823" width="11.88671875" customWidth="1"/>
    <col min="13824" max="13824" width="10.88671875" customWidth="1"/>
    <col min="13825" max="13825" width="9.33203125" customWidth="1"/>
    <col min="13826" max="13826" width="8.109375" customWidth="1"/>
    <col min="13827" max="13836" width="0" hidden="1" customWidth="1"/>
    <col min="13837" max="13837" width="8.5546875" customWidth="1"/>
    <col min="13838" max="13838" width="7.109375" customWidth="1"/>
    <col min="13839" max="13852" width="6.44140625" customWidth="1"/>
    <col min="13853" max="13853" width="6" customWidth="1"/>
    <col min="13854" max="13854" width="5.6640625" customWidth="1"/>
    <col min="13855" max="13855" width="6.109375" customWidth="1"/>
    <col min="13856" max="13856" width="5.109375" customWidth="1"/>
    <col min="13857" max="13857" width="6.109375" customWidth="1"/>
    <col min="13858" max="13858" width="5.5546875" customWidth="1"/>
    <col min="13859" max="13859" width="8.44140625" customWidth="1"/>
    <col min="13860" max="13860" width="8" customWidth="1"/>
    <col min="13861" max="13861" width="24.6640625" customWidth="1"/>
    <col min="13862" max="13862" width="19.33203125" customWidth="1"/>
    <col min="14072" max="14072" width="3.5546875" customWidth="1"/>
    <col min="14073" max="14073" width="31.6640625" customWidth="1"/>
    <col min="14074" max="14074" width="10" bestFit="1" customWidth="1"/>
    <col min="14076" max="14076" width="21.5546875" customWidth="1"/>
    <col min="14077" max="14077" width="17" bestFit="1" customWidth="1"/>
    <col min="14078" max="14078" width="46.33203125" bestFit="1" customWidth="1"/>
    <col min="14079" max="14079" width="11.88671875" customWidth="1"/>
    <col min="14080" max="14080" width="10.88671875" customWidth="1"/>
    <col min="14081" max="14081" width="9.33203125" customWidth="1"/>
    <col min="14082" max="14082" width="8.109375" customWidth="1"/>
    <col min="14083" max="14092" width="0" hidden="1" customWidth="1"/>
    <col min="14093" max="14093" width="8.5546875" customWidth="1"/>
    <col min="14094" max="14094" width="7.109375" customWidth="1"/>
    <col min="14095" max="14108" width="6.44140625" customWidth="1"/>
    <col min="14109" max="14109" width="6" customWidth="1"/>
    <col min="14110" max="14110" width="5.6640625" customWidth="1"/>
    <col min="14111" max="14111" width="6.109375" customWidth="1"/>
    <col min="14112" max="14112" width="5.109375" customWidth="1"/>
    <col min="14113" max="14113" width="6.109375" customWidth="1"/>
    <col min="14114" max="14114" width="5.5546875" customWidth="1"/>
    <col min="14115" max="14115" width="8.44140625" customWidth="1"/>
    <col min="14116" max="14116" width="8" customWidth="1"/>
    <col min="14117" max="14117" width="24.6640625" customWidth="1"/>
    <col min="14118" max="14118" width="19.33203125" customWidth="1"/>
    <col min="14328" max="14328" width="3.5546875" customWidth="1"/>
    <col min="14329" max="14329" width="31.6640625" customWidth="1"/>
    <col min="14330" max="14330" width="10" bestFit="1" customWidth="1"/>
    <col min="14332" max="14332" width="21.5546875" customWidth="1"/>
    <col min="14333" max="14333" width="17" bestFit="1" customWidth="1"/>
    <col min="14334" max="14334" width="46.33203125" bestFit="1" customWidth="1"/>
    <col min="14335" max="14335" width="11.88671875" customWidth="1"/>
    <col min="14336" max="14336" width="10.88671875" customWidth="1"/>
    <col min="14337" max="14337" width="9.33203125" customWidth="1"/>
    <col min="14338" max="14338" width="8.109375" customWidth="1"/>
    <col min="14339" max="14348" width="0" hidden="1" customWidth="1"/>
    <col min="14349" max="14349" width="8.5546875" customWidth="1"/>
    <col min="14350" max="14350" width="7.109375" customWidth="1"/>
    <col min="14351" max="14364" width="6.44140625" customWidth="1"/>
    <col min="14365" max="14365" width="6" customWidth="1"/>
    <col min="14366" max="14366" width="5.6640625" customWidth="1"/>
    <col min="14367" max="14367" width="6.109375" customWidth="1"/>
    <col min="14368" max="14368" width="5.109375" customWidth="1"/>
    <col min="14369" max="14369" width="6.109375" customWidth="1"/>
    <col min="14370" max="14370" width="5.5546875" customWidth="1"/>
    <col min="14371" max="14371" width="8.44140625" customWidth="1"/>
    <col min="14372" max="14372" width="8" customWidth="1"/>
    <col min="14373" max="14373" width="24.6640625" customWidth="1"/>
    <col min="14374" max="14374" width="19.33203125" customWidth="1"/>
    <col min="14584" max="14584" width="3.5546875" customWidth="1"/>
    <col min="14585" max="14585" width="31.6640625" customWidth="1"/>
    <col min="14586" max="14586" width="10" bestFit="1" customWidth="1"/>
    <col min="14588" max="14588" width="21.5546875" customWidth="1"/>
    <col min="14589" max="14589" width="17" bestFit="1" customWidth="1"/>
    <col min="14590" max="14590" width="46.33203125" bestFit="1" customWidth="1"/>
    <col min="14591" max="14591" width="11.88671875" customWidth="1"/>
    <col min="14592" max="14592" width="10.88671875" customWidth="1"/>
    <col min="14593" max="14593" width="9.33203125" customWidth="1"/>
    <col min="14594" max="14594" width="8.109375" customWidth="1"/>
    <col min="14595" max="14604" width="0" hidden="1" customWidth="1"/>
    <col min="14605" max="14605" width="8.5546875" customWidth="1"/>
    <col min="14606" max="14606" width="7.109375" customWidth="1"/>
    <col min="14607" max="14620" width="6.44140625" customWidth="1"/>
    <col min="14621" max="14621" width="6" customWidth="1"/>
    <col min="14622" max="14622" width="5.6640625" customWidth="1"/>
    <col min="14623" max="14623" width="6.109375" customWidth="1"/>
    <col min="14624" max="14624" width="5.109375" customWidth="1"/>
    <col min="14625" max="14625" width="6.109375" customWidth="1"/>
    <col min="14626" max="14626" width="5.5546875" customWidth="1"/>
    <col min="14627" max="14627" width="8.44140625" customWidth="1"/>
    <col min="14628" max="14628" width="8" customWidth="1"/>
    <col min="14629" max="14629" width="24.6640625" customWidth="1"/>
    <col min="14630" max="14630" width="19.33203125" customWidth="1"/>
    <col min="14840" max="14840" width="3.5546875" customWidth="1"/>
    <col min="14841" max="14841" width="31.6640625" customWidth="1"/>
    <col min="14842" max="14842" width="10" bestFit="1" customWidth="1"/>
    <col min="14844" max="14844" width="21.5546875" customWidth="1"/>
    <col min="14845" max="14845" width="17" bestFit="1" customWidth="1"/>
    <col min="14846" max="14846" width="46.33203125" bestFit="1" customWidth="1"/>
    <col min="14847" max="14847" width="11.88671875" customWidth="1"/>
    <col min="14848" max="14848" width="10.88671875" customWidth="1"/>
    <col min="14849" max="14849" width="9.33203125" customWidth="1"/>
    <col min="14850" max="14850" width="8.109375" customWidth="1"/>
    <col min="14851" max="14860" width="0" hidden="1" customWidth="1"/>
    <col min="14861" max="14861" width="8.5546875" customWidth="1"/>
    <col min="14862" max="14862" width="7.109375" customWidth="1"/>
    <col min="14863" max="14876" width="6.44140625" customWidth="1"/>
    <col min="14877" max="14877" width="6" customWidth="1"/>
    <col min="14878" max="14878" width="5.6640625" customWidth="1"/>
    <col min="14879" max="14879" width="6.109375" customWidth="1"/>
    <col min="14880" max="14880" width="5.109375" customWidth="1"/>
    <col min="14881" max="14881" width="6.109375" customWidth="1"/>
    <col min="14882" max="14882" width="5.5546875" customWidth="1"/>
    <col min="14883" max="14883" width="8.44140625" customWidth="1"/>
    <col min="14884" max="14884" width="8" customWidth="1"/>
    <col min="14885" max="14885" width="24.6640625" customWidth="1"/>
    <col min="14886" max="14886" width="19.33203125" customWidth="1"/>
    <col min="15096" max="15096" width="3.5546875" customWidth="1"/>
    <col min="15097" max="15097" width="31.6640625" customWidth="1"/>
    <col min="15098" max="15098" width="10" bestFit="1" customWidth="1"/>
    <col min="15100" max="15100" width="21.5546875" customWidth="1"/>
    <col min="15101" max="15101" width="17" bestFit="1" customWidth="1"/>
    <col min="15102" max="15102" width="46.33203125" bestFit="1" customWidth="1"/>
    <col min="15103" max="15103" width="11.88671875" customWidth="1"/>
    <col min="15104" max="15104" width="10.88671875" customWidth="1"/>
    <col min="15105" max="15105" width="9.33203125" customWidth="1"/>
    <col min="15106" max="15106" width="8.109375" customWidth="1"/>
    <col min="15107" max="15116" width="0" hidden="1" customWidth="1"/>
    <col min="15117" max="15117" width="8.5546875" customWidth="1"/>
    <col min="15118" max="15118" width="7.109375" customWidth="1"/>
    <col min="15119" max="15132" width="6.44140625" customWidth="1"/>
    <col min="15133" max="15133" width="6" customWidth="1"/>
    <col min="15134" max="15134" width="5.6640625" customWidth="1"/>
    <col min="15135" max="15135" width="6.109375" customWidth="1"/>
    <col min="15136" max="15136" width="5.109375" customWidth="1"/>
    <col min="15137" max="15137" width="6.109375" customWidth="1"/>
    <col min="15138" max="15138" width="5.5546875" customWidth="1"/>
    <col min="15139" max="15139" width="8.44140625" customWidth="1"/>
    <col min="15140" max="15140" width="8" customWidth="1"/>
    <col min="15141" max="15141" width="24.6640625" customWidth="1"/>
    <col min="15142" max="15142" width="19.33203125" customWidth="1"/>
    <col min="15352" max="15352" width="3.5546875" customWidth="1"/>
    <col min="15353" max="15353" width="31.6640625" customWidth="1"/>
    <col min="15354" max="15354" width="10" bestFit="1" customWidth="1"/>
    <col min="15356" max="15356" width="21.5546875" customWidth="1"/>
    <col min="15357" max="15357" width="17" bestFit="1" customWidth="1"/>
    <col min="15358" max="15358" width="46.33203125" bestFit="1" customWidth="1"/>
    <col min="15359" max="15359" width="11.88671875" customWidth="1"/>
    <col min="15360" max="15360" width="10.88671875" customWidth="1"/>
    <col min="15361" max="15361" width="9.33203125" customWidth="1"/>
    <col min="15362" max="15362" width="8.109375" customWidth="1"/>
    <col min="15363" max="15372" width="0" hidden="1" customWidth="1"/>
    <col min="15373" max="15373" width="8.5546875" customWidth="1"/>
    <col min="15374" max="15374" width="7.109375" customWidth="1"/>
    <col min="15375" max="15388" width="6.44140625" customWidth="1"/>
    <col min="15389" max="15389" width="6" customWidth="1"/>
    <col min="15390" max="15390" width="5.6640625" customWidth="1"/>
    <col min="15391" max="15391" width="6.109375" customWidth="1"/>
    <col min="15392" max="15392" width="5.109375" customWidth="1"/>
    <col min="15393" max="15393" width="6.109375" customWidth="1"/>
    <col min="15394" max="15394" width="5.5546875" customWidth="1"/>
    <col min="15395" max="15395" width="8.44140625" customWidth="1"/>
    <col min="15396" max="15396" width="8" customWidth="1"/>
    <col min="15397" max="15397" width="24.6640625" customWidth="1"/>
    <col min="15398" max="15398" width="19.33203125" customWidth="1"/>
    <col min="15608" max="15608" width="3.5546875" customWidth="1"/>
    <col min="15609" max="15609" width="31.6640625" customWidth="1"/>
    <col min="15610" max="15610" width="10" bestFit="1" customWidth="1"/>
    <col min="15612" max="15612" width="21.5546875" customWidth="1"/>
    <col min="15613" max="15613" width="17" bestFit="1" customWidth="1"/>
    <col min="15614" max="15614" width="46.33203125" bestFit="1" customWidth="1"/>
    <col min="15615" max="15615" width="11.88671875" customWidth="1"/>
    <col min="15616" max="15616" width="10.88671875" customWidth="1"/>
    <col min="15617" max="15617" width="9.33203125" customWidth="1"/>
    <col min="15618" max="15618" width="8.109375" customWidth="1"/>
    <col min="15619" max="15628" width="0" hidden="1" customWidth="1"/>
    <col min="15629" max="15629" width="8.5546875" customWidth="1"/>
    <col min="15630" max="15630" width="7.109375" customWidth="1"/>
    <col min="15631" max="15644" width="6.44140625" customWidth="1"/>
    <col min="15645" max="15645" width="6" customWidth="1"/>
    <col min="15646" max="15646" width="5.6640625" customWidth="1"/>
    <col min="15647" max="15647" width="6.109375" customWidth="1"/>
    <col min="15648" max="15648" width="5.109375" customWidth="1"/>
    <col min="15649" max="15649" width="6.109375" customWidth="1"/>
    <col min="15650" max="15650" width="5.5546875" customWidth="1"/>
    <col min="15651" max="15651" width="8.44140625" customWidth="1"/>
    <col min="15652" max="15652" width="8" customWidth="1"/>
    <col min="15653" max="15653" width="24.6640625" customWidth="1"/>
    <col min="15654" max="15654" width="19.33203125" customWidth="1"/>
    <col min="15864" max="15864" width="3.5546875" customWidth="1"/>
    <col min="15865" max="15865" width="31.6640625" customWidth="1"/>
    <col min="15866" max="15866" width="10" bestFit="1" customWidth="1"/>
    <col min="15868" max="15868" width="21.5546875" customWidth="1"/>
    <col min="15869" max="15869" width="17" bestFit="1" customWidth="1"/>
    <col min="15870" max="15870" width="46.33203125" bestFit="1" customWidth="1"/>
    <col min="15871" max="15871" width="11.88671875" customWidth="1"/>
    <col min="15872" max="15872" width="10.88671875" customWidth="1"/>
    <col min="15873" max="15873" width="9.33203125" customWidth="1"/>
    <col min="15874" max="15874" width="8.109375" customWidth="1"/>
    <col min="15875" max="15884" width="0" hidden="1" customWidth="1"/>
    <col min="15885" max="15885" width="8.5546875" customWidth="1"/>
    <col min="15886" max="15886" width="7.109375" customWidth="1"/>
    <col min="15887" max="15900" width="6.44140625" customWidth="1"/>
    <col min="15901" max="15901" width="6" customWidth="1"/>
    <col min="15902" max="15902" width="5.6640625" customWidth="1"/>
    <col min="15903" max="15903" width="6.109375" customWidth="1"/>
    <col min="15904" max="15904" width="5.109375" customWidth="1"/>
    <col min="15905" max="15905" width="6.109375" customWidth="1"/>
    <col min="15906" max="15906" width="5.5546875" customWidth="1"/>
    <col min="15907" max="15907" width="8.44140625" customWidth="1"/>
    <col min="15908" max="15908" width="8" customWidth="1"/>
    <col min="15909" max="15909" width="24.6640625" customWidth="1"/>
    <col min="15910" max="15910" width="19.33203125" customWidth="1"/>
    <col min="16120" max="16120" width="3.5546875" customWidth="1"/>
    <col min="16121" max="16121" width="31.6640625" customWidth="1"/>
    <col min="16122" max="16122" width="10" bestFit="1" customWidth="1"/>
    <col min="16124" max="16124" width="21.5546875" customWidth="1"/>
    <col min="16125" max="16125" width="17" bestFit="1" customWidth="1"/>
    <col min="16126" max="16126" width="46.33203125" bestFit="1" customWidth="1"/>
    <col min="16127" max="16127" width="11.88671875" customWidth="1"/>
    <col min="16128" max="16128" width="10.88671875" customWidth="1"/>
    <col min="16129" max="16129" width="9.33203125" customWidth="1"/>
    <col min="16130" max="16130" width="8.109375" customWidth="1"/>
    <col min="16131" max="16140" width="0" hidden="1" customWidth="1"/>
    <col min="16141" max="16141" width="8.5546875" customWidth="1"/>
    <col min="16142" max="16142" width="7.109375" customWidth="1"/>
    <col min="16143" max="16156" width="6.44140625" customWidth="1"/>
    <col min="16157" max="16157" width="6" customWidth="1"/>
    <col min="16158" max="16158" width="5.6640625" customWidth="1"/>
    <col min="16159" max="16159" width="6.109375" customWidth="1"/>
    <col min="16160" max="16160" width="5.109375" customWidth="1"/>
    <col min="16161" max="16161" width="6.109375" customWidth="1"/>
    <col min="16162" max="16162" width="5.5546875" customWidth="1"/>
    <col min="16163" max="16163" width="8.44140625" customWidth="1"/>
    <col min="16164" max="16164" width="8" customWidth="1"/>
    <col min="16165" max="16165" width="24.6640625" customWidth="1"/>
    <col min="16166" max="16166" width="19.33203125" customWidth="1"/>
  </cols>
  <sheetData>
    <row r="1" spans="4:24" ht="17.399999999999999" x14ac:dyDescent="0.3">
      <c r="G1" s="4" t="s">
        <v>0</v>
      </c>
    </row>
    <row r="2" spans="4:24" x14ac:dyDescent="0.3">
      <c r="G2" s="6" t="s">
        <v>1</v>
      </c>
    </row>
    <row r="3" spans="4:24" x14ac:dyDescent="0.3">
      <c r="G3" s="7" t="s">
        <v>2</v>
      </c>
    </row>
    <row r="4" spans="4:24" x14ac:dyDescent="0.3">
      <c r="G4" s="7" t="s">
        <v>3</v>
      </c>
    </row>
    <row r="5" spans="4:24" x14ac:dyDescent="0.3">
      <c r="G5" s="8"/>
    </row>
    <row r="6" spans="4:24" x14ac:dyDescent="0.3">
      <c r="G6" s="8"/>
    </row>
    <row r="7" spans="4:24" x14ac:dyDescent="0.3">
      <c r="G7" s="8"/>
    </row>
    <row r="8" spans="4:24" x14ac:dyDescent="0.3">
      <c r="G8" s="8"/>
    </row>
    <row r="9" spans="4:24" x14ac:dyDescent="0.3">
      <c r="G9" s="8"/>
    </row>
    <row r="10" spans="4:24" x14ac:dyDescent="0.3">
      <c r="G10" s="8"/>
    </row>
    <row r="11" spans="4:24" ht="27" x14ac:dyDescent="0.3">
      <c r="G11" s="8"/>
      <c r="I11" s="9" t="s">
        <v>4</v>
      </c>
    </row>
    <row r="12" spans="4:24" ht="27" x14ac:dyDescent="0.3">
      <c r="G12" s="8"/>
      <c r="I12" s="10" t="s">
        <v>5</v>
      </c>
    </row>
    <row r="13" spans="4:24" x14ac:dyDescent="0.3">
      <c r="G13" s="8"/>
    </row>
    <row r="14" spans="4:24" ht="106.2" x14ac:dyDescent="0.3">
      <c r="D14" s="3" t="s">
        <v>6</v>
      </c>
      <c r="G14" s="8"/>
      <c r="I14" s="10" t="s">
        <v>7</v>
      </c>
    </row>
    <row r="15" spans="4:24" x14ac:dyDescent="0.3">
      <c r="G15" s="8"/>
    </row>
    <row r="16" spans="4:24" ht="145.80000000000001" x14ac:dyDescent="0.3">
      <c r="G16" s="10" t="s">
        <v>8</v>
      </c>
      <c r="I16" s="10" t="s">
        <v>9</v>
      </c>
    </row>
    <row r="17" spans="1:48" x14ac:dyDescent="0.3">
      <c r="G17" s="8"/>
    </row>
    <row r="19" spans="1:48" ht="24.6" x14ac:dyDescent="0.4">
      <c r="G19" s="12" t="s">
        <v>10</v>
      </c>
      <c r="J19" s="13"/>
      <c r="K19" s="14"/>
      <c r="L19" s="14"/>
      <c r="M19" s="14"/>
      <c r="N19" s="574">
        <v>45304</v>
      </c>
      <c r="O19" s="574">
        <v>45318</v>
      </c>
      <c r="P19" s="574">
        <v>45332</v>
      </c>
      <c r="Q19" s="574">
        <v>45346</v>
      </c>
      <c r="R19" s="574">
        <v>45360</v>
      </c>
      <c r="S19" s="574">
        <v>45374</v>
      </c>
      <c r="T19" s="574">
        <v>45395</v>
      </c>
      <c r="U19" s="574"/>
    </row>
    <row r="20" spans="1:48" s="1" customFormat="1" ht="42" x14ac:dyDescent="0.3">
      <c r="A20" s="1" t="s">
        <v>11</v>
      </c>
      <c r="C20" s="21"/>
      <c r="D20" s="138" t="s">
        <v>12</v>
      </c>
      <c r="E20" s="138" t="s">
        <v>295</v>
      </c>
      <c r="F20" s="138" t="s">
        <v>296</v>
      </c>
      <c r="G20" s="138" t="s">
        <v>297</v>
      </c>
      <c r="H20" s="138" t="s">
        <v>298</v>
      </c>
      <c r="I20" s="138" t="s">
        <v>17</v>
      </c>
      <c r="J20" s="139" t="s">
        <v>1303</v>
      </c>
      <c r="K20" s="139" t="s">
        <v>19</v>
      </c>
      <c r="L20" s="566" t="s">
        <v>1302</v>
      </c>
      <c r="M20" s="139" t="s">
        <v>21</v>
      </c>
      <c r="N20" s="139" t="s">
        <v>1445</v>
      </c>
      <c r="O20" s="139" t="s">
        <v>1304</v>
      </c>
      <c r="P20" s="139" t="s">
        <v>1305</v>
      </c>
      <c r="Q20" s="139" t="s">
        <v>1306</v>
      </c>
      <c r="R20" s="139" t="s">
        <v>1307</v>
      </c>
      <c r="S20" s="139" t="s">
        <v>1308</v>
      </c>
      <c r="T20" s="139" t="s">
        <v>1313</v>
      </c>
      <c r="U20" s="140" t="s">
        <v>1312</v>
      </c>
      <c r="V20" s="141" t="s">
        <v>24</v>
      </c>
      <c r="W20" s="141" t="s">
        <v>25</v>
      </c>
      <c r="X20" s="141" t="s">
        <v>1092</v>
      </c>
      <c r="Y20" s="141" t="s">
        <v>288</v>
      </c>
      <c r="Z20" s="141" t="s">
        <v>293</v>
      </c>
      <c r="AA20" s="138" t="s">
        <v>292</v>
      </c>
      <c r="AB20" s="139" t="s">
        <v>1302</v>
      </c>
      <c r="AC20" s="139" t="s">
        <v>1729</v>
      </c>
      <c r="AD20" s="139" t="s">
        <v>1730</v>
      </c>
      <c r="AE20" s="139" t="s">
        <v>1731</v>
      </c>
      <c r="AF20" s="139" t="s">
        <v>1732</v>
      </c>
      <c r="AG20" s="139" t="s">
        <v>1733</v>
      </c>
      <c r="AH20" s="139" t="s">
        <v>1737</v>
      </c>
      <c r="AI20" s="139" t="s">
        <v>1739</v>
      </c>
      <c r="AJ20" s="139" t="s">
        <v>1738</v>
      </c>
      <c r="AK20" s="139" t="s">
        <v>1740</v>
      </c>
      <c r="AL20" s="139" t="s">
        <v>1741</v>
      </c>
      <c r="AM20" s="139" t="s">
        <v>1742</v>
      </c>
      <c r="AN20" s="139" t="s">
        <v>1743</v>
      </c>
      <c r="AO20" s="139" t="s">
        <v>1744</v>
      </c>
      <c r="AP20" s="139" t="s">
        <v>1745</v>
      </c>
      <c r="AQ20" s="139" t="s">
        <v>1746</v>
      </c>
      <c r="AR20" s="139" t="s">
        <v>1747</v>
      </c>
      <c r="AS20" s="139" t="s">
        <v>1748</v>
      </c>
      <c r="AT20" s="575" t="s">
        <v>340</v>
      </c>
      <c r="AU20" s="575" t="s">
        <v>343</v>
      </c>
      <c r="AV20" s="143" t="s">
        <v>339</v>
      </c>
    </row>
    <row r="21" spans="1:48" s="1" customFormat="1" ht="26.4" x14ac:dyDescent="0.3">
      <c r="A21" s="18">
        <v>1</v>
      </c>
      <c r="B21" s="20">
        <v>1</v>
      </c>
      <c r="C21" s="651">
        <v>1</v>
      </c>
      <c r="D21" s="652" t="s">
        <v>29</v>
      </c>
      <c r="E21" s="649">
        <v>1</v>
      </c>
      <c r="F21" s="153">
        <v>0</v>
      </c>
      <c r="G21" s="653"/>
      <c r="H21" s="649"/>
      <c r="I21" s="649"/>
      <c r="J21" s="649"/>
      <c r="K21" s="153">
        <f>SUM(J22)</f>
        <v>100</v>
      </c>
      <c r="L21" s="153">
        <f>+K21</f>
        <v>100</v>
      </c>
      <c r="M21" s="649"/>
      <c r="N21" s="649"/>
      <c r="O21" s="649"/>
      <c r="P21" s="649"/>
      <c r="Q21" s="637"/>
      <c r="R21" s="649"/>
      <c r="S21" s="649"/>
      <c r="T21" s="649"/>
      <c r="U21" s="649">
        <f>SUM(N21:T21)</f>
        <v>0</v>
      </c>
      <c r="V21" s="649"/>
      <c r="W21" s="649"/>
      <c r="X21" s="654"/>
      <c r="Y21" s="18">
        <f>+U21</f>
        <v>0</v>
      </c>
      <c r="Z21" s="28">
        <f>SUM(Y22)</f>
        <v>0</v>
      </c>
      <c r="AA21" s="149">
        <v>10</v>
      </c>
      <c r="AB21" s="28">
        <f>+K21</f>
        <v>100</v>
      </c>
      <c r="AC21" s="18"/>
      <c r="AD21" s="18"/>
      <c r="AE21" s="18"/>
      <c r="AF21" s="18"/>
      <c r="AG21" s="18"/>
      <c r="AH21" s="18"/>
      <c r="AI21" s="18"/>
      <c r="AJ21" s="18"/>
      <c r="AK21" s="18"/>
      <c r="AL21" s="18"/>
      <c r="AM21" s="18"/>
      <c r="AN21" s="18"/>
      <c r="AO21" s="18"/>
      <c r="AP21" s="18"/>
      <c r="AQ21" s="227"/>
      <c r="AR21" s="227"/>
      <c r="AS21" s="227"/>
      <c r="AT21" s="232"/>
      <c r="AU21" s="227">
        <f>SUM(AT22)</f>
        <v>99</v>
      </c>
      <c r="AV21" s="228">
        <f>+AU21+AA21</f>
        <v>109</v>
      </c>
    </row>
    <row r="22" spans="1:48" ht="13.2" x14ac:dyDescent="0.25">
      <c r="A22" s="18">
        <v>2</v>
      </c>
      <c r="B22" s="18">
        <f>+B21+1</f>
        <v>2</v>
      </c>
      <c r="C22" s="17"/>
      <c r="D22" s="169"/>
      <c r="E22" s="43">
        <v>1</v>
      </c>
      <c r="F22" s="43">
        <v>1</v>
      </c>
      <c r="G22" s="80">
        <v>1001</v>
      </c>
      <c r="H22" s="81">
        <v>-100</v>
      </c>
      <c r="I22" s="55" t="s">
        <v>30</v>
      </c>
      <c r="J22" s="23">
        <v>100</v>
      </c>
      <c r="K22" s="78"/>
      <c r="L22" s="564"/>
      <c r="M22" s="23" t="s">
        <v>31</v>
      </c>
      <c r="N22" s="23"/>
      <c r="O22" s="23"/>
      <c r="P22" s="23"/>
      <c r="Q22" s="23"/>
      <c r="R22" s="23"/>
      <c r="S22" s="23"/>
      <c r="T22" s="23"/>
      <c r="U22" s="649">
        <f t="shared" ref="U22:U97" si="0">SUM(N22:T22)</f>
        <v>0</v>
      </c>
      <c r="V22" s="23" t="s">
        <v>32</v>
      </c>
      <c r="W22" s="23"/>
      <c r="X22" s="23"/>
      <c r="Y22" s="18">
        <f t="shared" ref="Y22:Y97" si="1">+U22</f>
        <v>0</v>
      </c>
      <c r="Z22" s="78"/>
      <c r="AA22" s="150"/>
      <c r="AB22" s="28"/>
      <c r="AC22" s="18"/>
      <c r="AD22" s="18"/>
      <c r="AE22" s="18"/>
      <c r="AF22" s="18"/>
      <c r="AG22" s="18"/>
      <c r="AH22" s="18"/>
      <c r="AI22" s="18"/>
      <c r="AJ22" s="18"/>
      <c r="AK22" s="18"/>
      <c r="AL22" s="18"/>
      <c r="AM22" s="18"/>
      <c r="AN22" s="18"/>
      <c r="AO22" s="18">
        <v>72</v>
      </c>
      <c r="AP22" s="18">
        <v>27</v>
      </c>
      <c r="AQ22" s="227"/>
      <c r="AR22" s="227"/>
      <c r="AS22" s="227"/>
      <c r="AT22" s="232">
        <f>SUM(AC22:AS22)</f>
        <v>99</v>
      </c>
      <c r="AU22" s="227"/>
      <c r="AV22" s="228"/>
    </row>
    <row r="23" spans="1:48" ht="26.4" x14ac:dyDescent="0.3">
      <c r="A23" s="18">
        <v>4</v>
      </c>
      <c r="B23" s="18">
        <f t="shared" ref="B23:B88" si="2">+B22+1</f>
        <v>3</v>
      </c>
      <c r="C23" s="656">
        <v>2</v>
      </c>
      <c r="D23" s="657" t="s">
        <v>33</v>
      </c>
      <c r="E23" s="658">
        <v>2</v>
      </c>
      <c r="F23" s="658">
        <v>0</v>
      </c>
      <c r="G23" s="659"/>
      <c r="H23" s="660"/>
      <c r="I23" s="661"/>
      <c r="J23" s="655"/>
      <c r="K23" s="655">
        <f>+J24</f>
        <v>40</v>
      </c>
      <c r="L23" s="658">
        <f>+K23</f>
        <v>40</v>
      </c>
      <c r="M23" s="655"/>
      <c r="N23" s="655"/>
      <c r="O23" s="655"/>
      <c r="P23" s="655"/>
      <c r="Q23" s="23"/>
      <c r="R23" s="655"/>
      <c r="S23" s="655"/>
      <c r="T23" s="655"/>
      <c r="U23" s="649">
        <f t="shared" si="0"/>
        <v>0</v>
      </c>
      <c r="V23" s="655"/>
      <c r="W23" s="655"/>
      <c r="X23" s="655"/>
      <c r="Y23" s="18">
        <f t="shared" si="1"/>
        <v>0</v>
      </c>
      <c r="Z23" s="23">
        <f>+Y24</f>
        <v>0</v>
      </c>
      <c r="AA23" s="150">
        <v>5</v>
      </c>
      <c r="AB23" s="28">
        <f t="shared" ref="AB23:AB97" si="3">+K23</f>
        <v>40</v>
      </c>
      <c r="AC23" s="18"/>
      <c r="AD23" s="18"/>
      <c r="AE23" s="18"/>
      <c r="AF23" s="18"/>
      <c r="AG23" s="18"/>
      <c r="AH23" s="18"/>
      <c r="AI23" s="18"/>
      <c r="AJ23" s="18"/>
      <c r="AK23" s="18"/>
      <c r="AL23" s="18"/>
      <c r="AM23" s="18"/>
      <c r="AN23" s="18"/>
      <c r="AO23" s="18"/>
      <c r="AP23" s="18"/>
      <c r="AQ23" s="227"/>
      <c r="AR23" s="227"/>
      <c r="AS23" s="227"/>
      <c r="AT23" s="232"/>
      <c r="AU23" s="227">
        <f>SUM(AT24)</f>
        <v>40</v>
      </c>
      <c r="AV23" s="228">
        <f>+AU23+AA23</f>
        <v>45</v>
      </c>
    </row>
    <row r="24" spans="1:48" ht="13.2" x14ac:dyDescent="0.25">
      <c r="A24" s="18">
        <v>5</v>
      </c>
      <c r="B24" s="18">
        <f t="shared" si="2"/>
        <v>4</v>
      </c>
      <c r="C24" s="17"/>
      <c r="D24" s="169"/>
      <c r="E24" s="43">
        <v>2</v>
      </c>
      <c r="F24" s="43">
        <v>1</v>
      </c>
      <c r="G24" s="80">
        <v>1002</v>
      </c>
      <c r="H24" s="81">
        <v>-101</v>
      </c>
      <c r="I24" s="55" t="s">
        <v>34</v>
      </c>
      <c r="J24" s="23">
        <v>40</v>
      </c>
      <c r="K24" s="78"/>
      <c r="L24" s="564"/>
      <c r="M24" s="23" t="s">
        <v>31</v>
      </c>
      <c r="N24" s="23"/>
      <c r="O24" s="23"/>
      <c r="P24" s="23"/>
      <c r="Q24" s="23"/>
      <c r="R24" s="23"/>
      <c r="S24" s="23"/>
      <c r="T24" s="23"/>
      <c r="U24" s="649">
        <f t="shared" si="0"/>
        <v>0</v>
      </c>
      <c r="V24" s="23" t="s">
        <v>35</v>
      </c>
      <c r="W24" s="23"/>
      <c r="X24" s="23"/>
      <c r="Y24" s="18">
        <f t="shared" si="1"/>
        <v>0</v>
      </c>
      <c r="Z24" s="78"/>
      <c r="AA24" s="150"/>
      <c r="AB24" s="28"/>
      <c r="AC24" s="18"/>
      <c r="AD24" s="18"/>
      <c r="AE24" s="18"/>
      <c r="AF24" s="18"/>
      <c r="AG24" s="18"/>
      <c r="AH24" s="18"/>
      <c r="AI24" s="18"/>
      <c r="AJ24" s="18"/>
      <c r="AK24" s="18"/>
      <c r="AL24" s="18">
        <v>40</v>
      </c>
      <c r="AM24" s="18"/>
      <c r="AN24" s="18"/>
      <c r="AO24" s="18"/>
      <c r="AP24" s="18"/>
      <c r="AQ24" s="227"/>
      <c r="AR24" s="227"/>
      <c r="AS24" s="227"/>
      <c r="AT24" s="232">
        <f>SUM(AC24:AS24)</f>
        <v>40</v>
      </c>
      <c r="AU24" s="227"/>
      <c r="AV24" s="228"/>
    </row>
    <row r="25" spans="1:48" x14ac:dyDescent="0.3">
      <c r="A25" s="18"/>
      <c r="B25" s="18"/>
      <c r="C25" s="21"/>
      <c r="D25" s="169"/>
      <c r="E25" s="43"/>
      <c r="F25" s="43"/>
      <c r="G25" s="80"/>
      <c r="H25" s="91"/>
      <c r="I25" s="55"/>
      <c r="J25" s="23"/>
      <c r="K25" s="18"/>
      <c r="L25" s="18"/>
      <c r="M25" s="18"/>
      <c r="N25" s="18"/>
      <c r="O25" s="18"/>
      <c r="P25" s="18"/>
      <c r="Q25" s="18"/>
      <c r="R25" s="18"/>
      <c r="S25" s="18"/>
      <c r="T25" s="17"/>
      <c r="U25" s="17"/>
      <c r="V25" s="17"/>
      <c r="W25" s="18"/>
      <c r="X25" s="18"/>
      <c r="Y25" s="17"/>
      <c r="Z25" s="17"/>
      <c r="AA25" s="17"/>
      <c r="AB25" s="17"/>
      <c r="AC25" s="18"/>
      <c r="AD25" s="18"/>
      <c r="AE25" s="18"/>
      <c r="AF25" s="18"/>
      <c r="AG25" s="18"/>
      <c r="AH25" s="18"/>
      <c r="AI25" s="18"/>
      <c r="AJ25" s="18"/>
      <c r="AK25" s="18"/>
      <c r="AL25" s="18"/>
      <c r="AM25" s="18"/>
      <c r="AN25" s="18"/>
      <c r="AO25" s="18"/>
      <c r="AP25" s="18"/>
      <c r="AQ25" s="227"/>
      <c r="AR25" s="227"/>
      <c r="AS25" s="227"/>
      <c r="AT25" s="231"/>
      <c r="AU25" s="18"/>
      <c r="AV25" s="17"/>
    </row>
    <row r="26" spans="1:48" x14ac:dyDescent="0.3">
      <c r="A26" s="18">
        <v>8</v>
      </c>
      <c r="B26" s="18">
        <f>+B24+1</f>
        <v>5</v>
      </c>
      <c r="C26" s="656">
        <v>3</v>
      </c>
      <c r="D26" s="662" t="s">
        <v>36</v>
      </c>
      <c r="E26" s="658">
        <v>3</v>
      </c>
      <c r="F26" s="658">
        <v>0</v>
      </c>
      <c r="G26" s="752"/>
      <c r="H26" s="753"/>
      <c r="I26" s="754"/>
      <c r="J26" s="276"/>
      <c r="K26" s="658">
        <f>SUM(J27:J28)</f>
        <v>130</v>
      </c>
      <c r="L26" s="755"/>
      <c r="M26" s="755"/>
      <c r="N26" s="755"/>
      <c r="O26" s="755"/>
      <c r="P26" s="755"/>
      <c r="Q26" s="755"/>
      <c r="R26" s="755"/>
      <c r="S26" s="755"/>
      <c r="T26" s="756"/>
      <c r="U26" s="756"/>
      <c r="V26" s="17"/>
      <c r="W26" s="18"/>
      <c r="X26" s="18"/>
      <c r="Y26" s="17"/>
      <c r="Z26" s="17"/>
      <c r="AA26" s="150">
        <v>7</v>
      </c>
      <c r="AB26" s="17"/>
      <c r="AC26" s="18"/>
      <c r="AD26" s="18"/>
      <c r="AE26" s="18"/>
      <c r="AF26" s="18"/>
      <c r="AG26" s="18"/>
      <c r="AH26" s="18"/>
      <c r="AI26" s="18"/>
      <c r="AJ26" s="18"/>
      <c r="AK26" s="18"/>
      <c r="AL26" s="18"/>
      <c r="AM26" s="18"/>
      <c r="AN26" s="18"/>
      <c r="AO26" s="18"/>
      <c r="AP26" s="18"/>
      <c r="AQ26" s="227"/>
      <c r="AR26" s="227"/>
      <c r="AS26" s="227"/>
      <c r="AT26" s="231"/>
      <c r="AU26" s="18">
        <f>SUM(AT27:AT28)</f>
        <v>138</v>
      </c>
      <c r="AV26" s="228">
        <f>+AU26+AA26</f>
        <v>145</v>
      </c>
    </row>
    <row r="27" spans="1:48" ht="13.2" x14ac:dyDescent="0.25">
      <c r="B27" s="18">
        <f>+B26+1</f>
        <v>6</v>
      </c>
      <c r="C27" s="17"/>
      <c r="D27" s="169"/>
      <c r="E27" s="43">
        <v>3</v>
      </c>
      <c r="F27" s="43">
        <v>1</v>
      </c>
      <c r="G27" s="80">
        <v>1003</v>
      </c>
      <c r="H27" s="81">
        <v>-100</v>
      </c>
      <c r="I27" s="55" t="s">
        <v>37</v>
      </c>
      <c r="J27" s="23">
        <v>100</v>
      </c>
      <c r="L27" s="153">
        <f>+K26</f>
        <v>130</v>
      </c>
      <c r="M27" s="97"/>
      <c r="N27" s="97"/>
      <c r="O27" s="97"/>
      <c r="P27" s="97"/>
      <c r="Q27" s="25"/>
      <c r="R27" s="97"/>
      <c r="S27" s="97"/>
      <c r="T27" s="97"/>
      <c r="U27" s="649">
        <f>SUM(N27:T27)</f>
        <v>0</v>
      </c>
      <c r="V27" s="97"/>
      <c r="W27" s="97"/>
      <c r="X27" s="97"/>
      <c r="Y27" s="20">
        <f>+U27</f>
        <v>0</v>
      </c>
      <c r="Z27" s="25">
        <f>+Y28</f>
        <v>0</v>
      </c>
      <c r="AB27" s="28">
        <f>+K26</f>
        <v>130</v>
      </c>
      <c r="AC27" s="18"/>
      <c r="AD27" s="18"/>
      <c r="AE27" s="18"/>
      <c r="AF27" s="18"/>
      <c r="AG27" s="18"/>
      <c r="AH27" s="18"/>
      <c r="AI27" s="18"/>
      <c r="AJ27" s="18"/>
      <c r="AK27" s="18">
        <v>29</v>
      </c>
      <c r="AL27" s="18">
        <v>75</v>
      </c>
      <c r="AM27" s="18"/>
      <c r="AN27" s="18"/>
      <c r="AO27" s="18"/>
      <c r="AP27" s="18"/>
      <c r="AQ27" s="227">
        <v>5</v>
      </c>
      <c r="AR27" s="227"/>
      <c r="AS27" s="227"/>
      <c r="AT27" s="231">
        <f>SUM(AC27:AS27)</f>
        <v>109</v>
      </c>
      <c r="AU27" s="18"/>
      <c r="AV27" s="17"/>
    </row>
    <row r="28" spans="1:48" ht="13.2" x14ac:dyDescent="0.25">
      <c r="A28" s="18"/>
      <c r="B28" s="18">
        <f>+B27+1</f>
        <v>7</v>
      </c>
      <c r="C28" s="17"/>
      <c r="D28" s="169"/>
      <c r="E28" s="43">
        <v>3</v>
      </c>
      <c r="F28" s="43">
        <v>2</v>
      </c>
      <c r="G28" s="80"/>
      <c r="H28" s="81"/>
      <c r="I28" s="55" t="s">
        <v>1750</v>
      </c>
      <c r="J28" s="23">
        <v>30</v>
      </c>
      <c r="K28" s="78"/>
      <c r="L28" s="564"/>
      <c r="M28" s="23"/>
      <c r="N28" s="23"/>
      <c r="O28" s="23"/>
      <c r="P28" s="23"/>
      <c r="Q28" s="23"/>
      <c r="R28" s="23"/>
      <c r="S28" s="23"/>
      <c r="T28" s="23"/>
      <c r="U28" s="649"/>
      <c r="V28" s="23"/>
      <c r="W28" s="47"/>
      <c r="X28" s="23"/>
      <c r="Y28" s="18"/>
      <c r="Z28" s="78"/>
      <c r="AA28" s="150"/>
      <c r="AB28" s="28"/>
      <c r="AC28" s="18"/>
      <c r="AD28" s="18"/>
      <c r="AE28" s="18"/>
      <c r="AF28" s="18"/>
      <c r="AG28" s="18"/>
      <c r="AH28" s="18">
        <v>29</v>
      </c>
      <c r="AI28" s="18"/>
      <c r="AJ28" s="18"/>
      <c r="AK28" s="18"/>
      <c r="AL28" s="18"/>
      <c r="AM28" s="18"/>
      <c r="AN28" s="18"/>
      <c r="AO28" s="18"/>
      <c r="AP28" s="18"/>
      <c r="AQ28" s="227"/>
      <c r="AR28" s="227"/>
      <c r="AS28" s="227"/>
      <c r="AT28" s="232">
        <f>SUM(AC28:AS28)</f>
        <v>29</v>
      </c>
      <c r="AU28" s="227"/>
      <c r="AV28" s="228"/>
    </row>
    <row r="29" spans="1:48" x14ac:dyDescent="0.3">
      <c r="A29" s="18">
        <v>10</v>
      </c>
      <c r="B29" s="18">
        <f>+B28+1</f>
        <v>8</v>
      </c>
      <c r="C29" s="656">
        <v>4</v>
      </c>
      <c r="D29" s="662" t="s">
        <v>38</v>
      </c>
      <c r="E29" s="658">
        <v>4</v>
      </c>
      <c r="F29" s="658">
        <v>0</v>
      </c>
      <c r="G29" s="659"/>
      <c r="H29" s="664"/>
      <c r="I29" s="661"/>
      <c r="J29" s="655"/>
      <c r="K29" s="658">
        <f>SUM(J30:J45)</f>
        <v>330</v>
      </c>
      <c r="L29" s="658">
        <f>+K29</f>
        <v>330</v>
      </c>
      <c r="M29" s="655"/>
      <c r="N29" s="655"/>
      <c r="O29" s="655"/>
      <c r="P29" s="655"/>
      <c r="Q29" s="23"/>
      <c r="R29" s="655"/>
      <c r="S29" s="655"/>
      <c r="T29" s="655"/>
      <c r="U29" s="649">
        <f t="shared" si="0"/>
        <v>0</v>
      </c>
      <c r="V29" s="655"/>
      <c r="W29" s="655"/>
      <c r="X29" s="655"/>
      <c r="Y29" s="18">
        <f t="shared" si="1"/>
        <v>0</v>
      </c>
      <c r="Z29" s="43">
        <f>SUM(Y30:Y45)</f>
        <v>0</v>
      </c>
      <c r="AA29" s="150">
        <f>SUM(AA30:AA45)</f>
        <v>66</v>
      </c>
      <c r="AB29" s="28">
        <f t="shared" si="3"/>
        <v>330</v>
      </c>
      <c r="AC29" s="18"/>
      <c r="AD29" s="18"/>
      <c r="AE29" s="18"/>
      <c r="AF29" s="18"/>
      <c r="AG29" s="18"/>
      <c r="AH29" s="18"/>
      <c r="AI29" s="18"/>
      <c r="AJ29" s="18"/>
      <c r="AK29" s="18"/>
      <c r="AL29" s="18"/>
      <c r="AM29" s="18"/>
      <c r="AN29" s="18"/>
      <c r="AO29" s="18"/>
      <c r="AP29" s="18"/>
      <c r="AQ29" s="227"/>
      <c r="AR29" s="227"/>
      <c r="AS29" s="227"/>
      <c r="AT29" s="232"/>
      <c r="AU29" s="227">
        <f>SUM(AT30:AT45)</f>
        <v>331</v>
      </c>
      <c r="AV29" s="228">
        <f>+AU29+AA29</f>
        <v>397</v>
      </c>
    </row>
    <row r="30" spans="1:48" ht="31.5" customHeight="1" x14ac:dyDescent="0.3">
      <c r="A30" s="18">
        <v>11</v>
      </c>
      <c r="B30" s="18">
        <f t="shared" si="2"/>
        <v>9</v>
      </c>
      <c r="C30" s="21"/>
      <c r="D30" s="169"/>
      <c r="E30" s="43">
        <v>4</v>
      </c>
      <c r="F30" s="43">
        <v>1</v>
      </c>
      <c r="G30" s="80">
        <v>1004</v>
      </c>
      <c r="H30" s="81">
        <v>-100</v>
      </c>
      <c r="I30" s="55" t="s">
        <v>1209</v>
      </c>
      <c r="J30" s="23">
        <v>30</v>
      </c>
      <c r="K30" s="23"/>
      <c r="L30" s="564"/>
      <c r="M30" s="23"/>
      <c r="N30" s="23"/>
      <c r="O30" s="23"/>
      <c r="P30" s="23"/>
      <c r="Q30" s="23"/>
      <c r="R30" s="23"/>
      <c r="S30" s="23"/>
      <c r="T30" s="23"/>
      <c r="U30" s="649">
        <f t="shared" si="0"/>
        <v>0</v>
      </c>
      <c r="V30" s="23" t="s">
        <v>39</v>
      </c>
      <c r="W30" s="23"/>
      <c r="X30" s="23"/>
      <c r="Y30" s="18">
        <f t="shared" si="1"/>
        <v>0</v>
      </c>
      <c r="Z30" s="23"/>
      <c r="AA30" s="150">
        <v>11</v>
      </c>
      <c r="AB30" s="28">
        <f t="shared" si="3"/>
        <v>0</v>
      </c>
      <c r="AC30" s="18"/>
      <c r="AD30" s="18"/>
      <c r="AE30" s="18"/>
      <c r="AF30" s="18"/>
      <c r="AG30" s="18"/>
      <c r="AH30" s="18"/>
      <c r="AI30" s="18"/>
      <c r="AJ30" s="18"/>
      <c r="AK30" s="18">
        <v>32</v>
      </c>
      <c r="AL30" s="18"/>
      <c r="AM30" s="18"/>
      <c r="AN30" s="18"/>
      <c r="AO30" s="18"/>
      <c r="AP30" s="18"/>
      <c r="AQ30" s="227"/>
      <c r="AR30" s="227"/>
      <c r="AS30" s="227"/>
      <c r="AT30" s="232">
        <f t="shared" ref="AT30:AT43" si="4">SUM(AC30:AS30)</f>
        <v>32</v>
      </c>
      <c r="AU30" s="227"/>
      <c r="AV30" s="228"/>
    </row>
    <row r="31" spans="1:48" x14ac:dyDescent="0.3">
      <c r="A31" s="18">
        <v>12</v>
      </c>
      <c r="B31" s="18">
        <f t="shared" si="2"/>
        <v>10</v>
      </c>
      <c r="C31" s="21"/>
      <c r="D31" s="169"/>
      <c r="E31" s="43">
        <v>4</v>
      </c>
      <c r="F31" s="43">
        <v>2</v>
      </c>
      <c r="G31" s="80">
        <v>1004</v>
      </c>
      <c r="H31" s="81">
        <v>-101</v>
      </c>
      <c r="I31" s="55" t="s">
        <v>1204</v>
      </c>
      <c r="J31" s="23">
        <v>30</v>
      </c>
      <c r="K31" s="43"/>
      <c r="L31" s="565"/>
      <c r="M31" s="23"/>
      <c r="N31" s="23"/>
      <c r="O31" s="23"/>
      <c r="P31" s="23"/>
      <c r="Q31" s="23"/>
      <c r="R31" s="23"/>
      <c r="S31" s="23"/>
      <c r="T31" s="23"/>
      <c r="U31" s="649">
        <f t="shared" si="0"/>
        <v>0</v>
      </c>
      <c r="V31" s="23" t="s">
        <v>39</v>
      </c>
      <c r="W31" s="23"/>
      <c r="X31" s="23"/>
      <c r="Y31" s="18">
        <f t="shared" si="1"/>
        <v>0</v>
      </c>
      <c r="Z31" s="43"/>
      <c r="AA31" s="150">
        <v>7</v>
      </c>
      <c r="AB31" s="28">
        <f t="shared" si="3"/>
        <v>0</v>
      </c>
      <c r="AC31" s="18"/>
      <c r="AD31" s="18"/>
      <c r="AE31" s="18"/>
      <c r="AF31" s="18"/>
      <c r="AG31" s="18"/>
      <c r="AH31" s="18"/>
      <c r="AI31" s="18"/>
      <c r="AJ31" s="18"/>
      <c r="AK31" s="18"/>
      <c r="AL31" s="18"/>
      <c r="AM31" s="18"/>
      <c r="AN31" s="18"/>
      <c r="AO31" s="18"/>
      <c r="AP31" s="18"/>
      <c r="AQ31" s="227">
        <v>31</v>
      </c>
      <c r="AR31" s="227"/>
      <c r="AS31" s="227"/>
      <c r="AT31" s="232">
        <f t="shared" si="4"/>
        <v>31</v>
      </c>
      <c r="AU31" s="227"/>
      <c r="AV31" s="228"/>
    </row>
    <row r="32" spans="1:48" ht="27" x14ac:dyDescent="0.3">
      <c r="A32" s="18">
        <v>13</v>
      </c>
      <c r="B32" s="18">
        <f t="shared" si="2"/>
        <v>11</v>
      </c>
      <c r="C32" s="21"/>
      <c r="D32" s="169"/>
      <c r="E32" s="43">
        <v>4</v>
      </c>
      <c r="F32" s="43">
        <v>3</v>
      </c>
      <c r="G32" s="80">
        <v>1004</v>
      </c>
      <c r="H32" s="81">
        <v>-102</v>
      </c>
      <c r="I32" s="55" t="s">
        <v>1211</v>
      </c>
      <c r="J32" s="23">
        <v>30</v>
      </c>
      <c r="K32" s="43"/>
      <c r="L32" s="565"/>
      <c r="M32" s="23"/>
      <c r="N32" s="23"/>
      <c r="O32" s="23"/>
      <c r="P32" s="23"/>
      <c r="Q32" s="23"/>
      <c r="R32" s="23"/>
      <c r="S32" s="23"/>
      <c r="T32" s="23"/>
      <c r="U32" s="649">
        <f t="shared" si="0"/>
        <v>0</v>
      </c>
      <c r="V32" s="23" t="s">
        <v>39</v>
      </c>
      <c r="W32" s="23"/>
      <c r="X32" s="23"/>
      <c r="Y32" s="18">
        <f t="shared" si="1"/>
        <v>0</v>
      </c>
      <c r="Z32" s="43"/>
      <c r="AA32" s="150">
        <v>9</v>
      </c>
      <c r="AB32" s="28">
        <f t="shared" si="3"/>
        <v>0</v>
      </c>
      <c r="AC32" s="18"/>
      <c r="AD32" s="18"/>
      <c r="AE32" s="18"/>
      <c r="AF32" s="18"/>
      <c r="AG32" s="18"/>
      <c r="AH32" s="18"/>
      <c r="AI32" s="18"/>
      <c r="AJ32" s="18"/>
      <c r="AK32" s="18"/>
      <c r="AL32" s="18"/>
      <c r="AM32" s="18"/>
      <c r="AN32" s="18"/>
      <c r="AO32" s="18"/>
      <c r="AP32" s="18"/>
      <c r="AQ32" s="227"/>
      <c r="AR32" s="227">
        <v>44</v>
      </c>
      <c r="AS32" s="227"/>
      <c r="AT32" s="232">
        <f t="shared" si="4"/>
        <v>44</v>
      </c>
      <c r="AU32" s="227"/>
      <c r="AV32" s="228"/>
    </row>
    <row r="33" spans="1:48" ht="27" x14ac:dyDescent="0.3">
      <c r="A33" s="18">
        <v>14</v>
      </c>
      <c r="B33" s="18">
        <f t="shared" si="2"/>
        <v>12</v>
      </c>
      <c r="C33" s="21"/>
      <c r="D33" s="169"/>
      <c r="E33" s="43">
        <v>4</v>
      </c>
      <c r="F33" s="43">
        <v>4</v>
      </c>
      <c r="G33" s="80">
        <v>1004</v>
      </c>
      <c r="H33" s="81">
        <v>-103</v>
      </c>
      <c r="I33" s="55" t="s">
        <v>1210</v>
      </c>
      <c r="J33" s="23">
        <v>30</v>
      </c>
      <c r="K33" s="43"/>
      <c r="L33" s="565"/>
      <c r="M33" s="23"/>
      <c r="N33" s="23"/>
      <c r="O33" s="23"/>
      <c r="P33" s="23"/>
      <c r="Q33" s="23"/>
      <c r="R33" s="23"/>
      <c r="S33" s="23"/>
      <c r="T33" s="23"/>
      <c r="U33" s="649">
        <f t="shared" si="0"/>
        <v>0</v>
      </c>
      <c r="V33" s="23" t="s">
        <v>39</v>
      </c>
      <c r="W33" s="23"/>
      <c r="X33" s="23"/>
      <c r="Y33" s="18">
        <f t="shared" si="1"/>
        <v>0</v>
      </c>
      <c r="Z33" s="43"/>
      <c r="AA33" s="150">
        <v>10</v>
      </c>
      <c r="AB33" s="28">
        <f t="shared" si="3"/>
        <v>0</v>
      </c>
      <c r="AC33" s="18"/>
      <c r="AD33" s="18"/>
      <c r="AE33" s="18"/>
      <c r="AF33" s="18"/>
      <c r="AG33" s="18"/>
      <c r="AH33" s="18"/>
      <c r="AI33" s="18"/>
      <c r="AJ33" s="18"/>
      <c r="AK33" s="18">
        <v>60</v>
      </c>
      <c r="AL33" s="18"/>
      <c r="AM33" s="18"/>
      <c r="AN33" s="18"/>
      <c r="AO33" s="18"/>
      <c r="AP33" s="18"/>
      <c r="AQ33" s="227"/>
      <c r="AR33" s="227"/>
      <c r="AS33" s="227"/>
      <c r="AT33" s="232">
        <f t="shared" si="4"/>
        <v>60</v>
      </c>
      <c r="AU33" s="227"/>
      <c r="AV33" s="228"/>
    </row>
    <row r="34" spans="1:48" ht="27" x14ac:dyDescent="0.3">
      <c r="A34" s="18">
        <v>15</v>
      </c>
      <c r="B34" s="18">
        <f t="shared" si="2"/>
        <v>13</v>
      </c>
      <c r="C34" s="21"/>
      <c r="D34" s="169"/>
      <c r="E34" s="43">
        <v>4</v>
      </c>
      <c r="F34" s="43">
        <v>5</v>
      </c>
      <c r="G34" s="80">
        <v>1004</v>
      </c>
      <c r="H34" s="81">
        <v>-104</v>
      </c>
      <c r="I34" s="55" t="s">
        <v>253</v>
      </c>
      <c r="J34" s="23">
        <v>20</v>
      </c>
      <c r="K34" s="23"/>
      <c r="L34" s="167"/>
      <c r="M34" s="23"/>
      <c r="N34" s="23"/>
      <c r="O34" s="23"/>
      <c r="P34" s="23"/>
      <c r="Q34" s="23"/>
      <c r="R34" s="23"/>
      <c r="S34" s="23"/>
      <c r="T34" s="23"/>
      <c r="U34" s="649">
        <f t="shared" si="0"/>
        <v>0</v>
      </c>
      <c r="V34" s="23" t="s">
        <v>39</v>
      </c>
      <c r="W34" s="23"/>
      <c r="X34" s="23"/>
      <c r="Y34" s="18">
        <f t="shared" si="1"/>
        <v>0</v>
      </c>
      <c r="Z34" s="23"/>
      <c r="AA34" s="150">
        <v>3</v>
      </c>
      <c r="AB34" s="28">
        <f t="shared" si="3"/>
        <v>0</v>
      </c>
      <c r="AC34" s="18"/>
      <c r="AD34" s="18"/>
      <c r="AE34" s="18"/>
      <c r="AF34" s="18">
        <v>27</v>
      </c>
      <c r="AG34" s="18"/>
      <c r="AH34" s="18"/>
      <c r="AI34" s="18">
        <v>2</v>
      </c>
      <c r="AJ34" s="18"/>
      <c r="AK34" s="18"/>
      <c r="AL34" s="18"/>
      <c r="AM34" s="18"/>
      <c r="AN34" s="18"/>
      <c r="AO34" s="18"/>
      <c r="AP34" s="18"/>
      <c r="AQ34" s="227"/>
      <c r="AR34" s="227"/>
      <c r="AS34" s="227"/>
      <c r="AT34" s="232">
        <f t="shared" si="4"/>
        <v>29</v>
      </c>
      <c r="AU34" s="227"/>
      <c r="AV34" s="228"/>
    </row>
    <row r="35" spans="1:48" ht="27" x14ac:dyDescent="0.3">
      <c r="A35" s="18">
        <v>16</v>
      </c>
      <c r="B35" s="18">
        <f t="shared" si="2"/>
        <v>14</v>
      </c>
      <c r="C35" s="21"/>
      <c r="D35" s="169"/>
      <c r="E35" s="43">
        <v>4</v>
      </c>
      <c r="F35" s="43">
        <v>6</v>
      </c>
      <c r="G35" s="80">
        <v>1004</v>
      </c>
      <c r="H35" s="81">
        <v>-105</v>
      </c>
      <c r="I35" s="55" t="s">
        <v>254</v>
      </c>
      <c r="J35" s="23">
        <v>20</v>
      </c>
      <c r="K35" s="43"/>
      <c r="L35" s="565"/>
      <c r="M35" s="23"/>
      <c r="N35" s="23"/>
      <c r="O35" s="23"/>
      <c r="P35" s="23"/>
      <c r="Q35" s="23"/>
      <c r="R35" s="23"/>
      <c r="S35" s="23"/>
      <c r="T35" s="23"/>
      <c r="U35" s="649">
        <f t="shared" si="0"/>
        <v>0</v>
      </c>
      <c r="V35" s="23" t="s">
        <v>39</v>
      </c>
      <c r="W35" s="23"/>
      <c r="X35" s="23"/>
      <c r="Y35" s="18">
        <f t="shared" si="1"/>
        <v>0</v>
      </c>
      <c r="Z35" s="43"/>
      <c r="AA35" s="150">
        <v>15</v>
      </c>
      <c r="AB35" s="28">
        <f t="shared" si="3"/>
        <v>0</v>
      </c>
      <c r="AC35" s="18"/>
      <c r="AD35" s="18"/>
      <c r="AE35" s="18"/>
      <c r="AF35" s="18"/>
      <c r="AG35" s="18"/>
      <c r="AH35" s="18"/>
      <c r="AI35" s="18">
        <v>26</v>
      </c>
      <c r="AJ35" s="18"/>
      <c r="AK35" s="18"/>
      <c r="AL35" s="18"/>
      <c r="AM35" s="18"/>
      <c r="AN35" s="18"/>
      <c r="AO35" s="18"/>
      <c r="AP35" s="18"/>
      <c r="AQ35" s="227"/>
      <c r="AR35" s="227"/>
      <c r="AS35" s="227"/>
      <c r="AT35" s="232">
        <f t="shared" si="4"/>
        <v>26</v>
      </c>
      <c r="AU35" s="227"/>
      <c r="AV35" s="228"/>
    </row>
    <row r="36" spans="1:48" ht="27" x14ac:dyDescent="0.3">
      <c r="A36" s="18">
        <v>17</v>
      </c>
      <c r="B36" s="18">
        <f t="shared" si="2"/>
        <v>15</v>
      </c>
      <c r="C36" s="21"/>
      <c r="D36" s="169"/>
      <c r="E36" s="43">
        <v>4</v>
      </c>
      <c r="F36" s="43">
        <v>7</v>
      </c>
      <c r="G36" s="80">
        <v>1004</v>
      </c>
      <c r="H36" s="81">
        <v>-106</v>
      </c>
      <c r="I36" s="55" t="s">
        <v>255</v>
      </c>
      <c r="J36" s="23"/>
      <c r="K36" s="43"/>
      <c r="L36" s="565"/>
      <c r="M36" s="23"/>
      <c r="N36" s="23"/>
      <c r="O36" s="23"/>
      <c r="P36" s="23"/>
      <c r="Q36" s="23"/>
      <c r="R36" s="23"/>
      <c r="S36" s="23"/>
      <c r="T36" s="23"/>
      <c r="U36" s="649">
        <f t="shared" si="0"/>
        <v>0</v>
      </c>
      <c r="V36" s="23" t="s">
        <v>39</v>
      </c>
      <c r="W36" s="23"/>
      <c r="X36" s="23"/>
      <c r="Y36" s="18">
        <f t="shared" si="1"/>
        <v>0</v>
      </c>
      <c r="Z36" s="43"/>
      <c r="AA36" s="150"/>
      <c r="AB36" s="28">
        <f t="shared" si="3"/>
        <v>0</v>
      </c>
      <c r="AC36" s="18"/>
      <c r="AD36" s="18"/>
      <c r="AE36" s="18"/>
      <c r="AF36" s="18"/>
      <c r="AG36" s="18"/>
      <c r="AH36" s="18"/>
      <c r="AI36" s="18"/>
      <c r="AJ36" s="18"/>
      <c r="AK36" s="18"/>
      <c r="AL36" s="18"/>
      <c r="AM36" s="18"/>
      <c r="AN36" s="18"/>
      <c r="AO36" s="18"/>
      <c r="AP36" s="18"/>
      <c r="AQ36" s="227"/>
      <c r="AR36" s="227"/>
      <c r="AS36" s="227"/>
      <c r="AT36" s="232">
        <f t="shared" si="4"/>
        <v>0</v>
      </c>
      <c r="AU36" s="227"/>
      <c r="AV36" s="228"/>
    </row>
    <row r="37" spans="1:48" x14ac:dyDescent="0.3">
      <c r="A37" s="18">
        <v>18</v>
      </c>
      <c r="B37" s="18">
        <f t="shared" si="2"/>
        <v>16</v>
      </c>
      <c r="C37" s="21"/>
      <c r="D37" s="169"/>
      <c r="E37" s="43">
        <v>4</v>
      </c>
      <c r="F37" s="43">
        <v>8</v>
      </c>
      <c r="G37" s="80">
        <v>1004</v>
      </c>
      <c r="H37" s="86" t="s">
        <v>40</v>
      </c>
      <c r="I37" s="55" t="s">
        <v>256</v>
      </c>
      <c r="J37" s="23"/>
      <c r="K37" s="43"/>
      <c r="L37" s="565"/>
      <c r="M37" s="23"/>
      <c r="N37" s="23"/>
      <c r="O37" s="23"/>
      <c r="P37" s="23"/>
      <c r="Q37" s="23"/>
      <c r="R37" s="23"/>
      <c r="S37" s="23"/>
      <c r="T37" s="23"/>
      <c r="U37" s="649">
        <f t="shared" si="0"/>
        <v>0</v>
      </c>
      <c r="V37" s="23" t="s">
        <v>39</v>
      </c>
      <c r="W37" s="23"/>
      <c r="X37" s="23"/>
      <c r="Y37" s="18">
        <f t="shared" si="1"/>
        <v>0</v>
      </c>
      <c r="Z37" s="43"/>
      <c r="AA37" s="150"/>
      <c r="AB37" s="28">
        <f t="shared" si="3"/>
        <v>0</v>
      </c>
      <c r="AC37" s="18"/>
      <c r="AD37" s="18"/>
      <c r="AE37" s="18"/>
      <c r="AF37" s="18"/>
      <c r="AG37" s="18"/>
      <c r="AH37" s="18"/>
      <c r="AI37" s="18"/>
      <c r="AJ37" s="18"/>
      <c r="AK37" s="18"/>
      <c r="AL37" s="18"/>
      <c r="AM37" s="18"/>
      <c r="AN37" s="18"/>
      <c r="AO37" s="18"/>
      <c r="AP37" s="18"/>
      <c r="AQ37" s="227"/>
      <c r="AR37" s="227"/>
      <c r="AS37" s="227"/>
      <c r="AT37" s="232">
        <f t="shared" si="4"/>
        <v>0</v>
      </c>
      <c r="AU37" s="227"/>
      <c r="AV37" s="228"/>
    </row>
    <row r="38" spans="1:48" ht="27" x14ac:dyDescent="0.3">
      <c r="A38" s="18">
        <v>34</v>
      </c>
      <c r="B38" s="18">
        <f t="shared" si="2"/>
        <v>17</v>
      </c>
      <c r="C38" s="21"/>
      <c r="D38" s="169"/>
      <c r="E38" s="43">
        <v>4</v>
      </c>
      <c r="F38" s="43">
        <v>9</v>
      </c>
      <c r="G38" s="80">
        <v>1006</v>
      </c>
      <c r="H38" s="86" t="s">
        <v>47</v>
      </c>
      <c r="I38" s="55" t="s">
        <v>257</v>
      </c>
      <c r="J38" s="23">
        <v>20</v>
      </c>
      <c r="K38" s="43"/>
      <c r="L38" s="565"/>
      <c r="M38" s="23"/>
      <c r="N38" s="23"/>
      <c r="O38" s="23"/>
      <c r="P38" s="23"/>
      <c r="Q38" s="23"/>
      <c r="R38" s="23"/>
      <c r="S38" s="23"/>
      <c r="T38" s="23"/>
      <c r="U38" s="649">
        <f t="shared" si="0"/>
        <v>0</v>
      </c>
      <c r="V38" s="23" t="s">
        <v>39</v>
      </c>
      <c r="W38" s="23"/>
      <c r="X38" s="23"/>
      <c r="Y38" s="18">
        <f t="shared" si="1"/>
        <v>0</v>
      </c>
      <c r="Z38" s="43"/>
      <c r="AA38" s="150">
        <v>8</v>
      </c>
      <c r="AB38" s="28">
        <f t="shared" si="3"/>
        <v>0</v>
      </c>
      <c r="AC38" s="18"/>
      <c r="AD38" s="18"/>
      <c r="AE38" s="18"/>
      <c r="AF38" s="18">
        <v>23</v>
      </c>
      <c r="AG38" s="18"/>
      <c r="AH38" s="18"/>
      <c r="AI38" s="18">
        <v>2</v>
      </c>
      <c r="AJ38" s="18"/>
      <c r="AK38" s="18"/>
      <c r="AL38" s="18"/>
      <c r="AM38" s="18"/>
      <c r="AN38" s="18"/>
      <c r="AO38" s="18"/>
      <c r="AP38" s="18"/>
      <c r="AQ38" s="227"/>
      <c r="AR38" s="227"/>
      <c r="AS38" s="227"/>
      <c r="AT38" s="232">
        <f t="shared" si="4"/>
        <v>25</v>
      </c>
      <c r="AU38" s="227"/>
      <c r="AV38" s="228"/>
    </row>
    <row r="39" spans="1:48" x14ac:dyDescent="0.3">
      <c r="A39" s="18"/>
      <c r="B39" s="18">
        <f t="shared" si="2"/>
        <v>18</v>
      </c>
      <c r="C39" s="21"/>
      <c r="D39" s="169"/>
      <c r="E39" s="43">
        <v>4</v>
      </c>
      <c r="F39" s="43">
        <v>10</v>
      </c>
      <c r="G39" s="80">
        <v>1006</v>
      </c>
      <c r="H39" s="86" t="s">
        <v>284</v>
      </c>
      <c r="I39" s="55" t="s">
        <v>258</v>
      </c>
      <c r="J39" s="23">
        <v>20</v>
      </c>
      <c r="K39" s="43"/>
      <c r="L39" s="565"/>
      <c r="M39" s="23"/>
      <c r="N39" s="23"/>
      <c r="O39" s="23"/>
      <c r="P39" s="23"/>
      <c r="Q39" s="23"/>
      <c r="R39" s="23"/>
      <c r="S39" s="23"/>
      <c r="T39" s="23"/>
      <c r="U39" s="649">
        <f t="shared" si="0"/>
        <v>0</v>
      </c>
      <c r="V39" s="23" t="s">
        <v>39</v>
      </c>
      <c r="W39" s="23"/>
      <c r="X39" s="23"/>
      <c r="Y39" s="18">
        <f t="shared" si="1"/>
        <v>0</v>
      </c>
      <c r="Z39" s="43"/>
      <c r="AA39" s="150">
        <v>3</v>
      </c>
      <c r="AB39" s="28">
        <f t="shared" si="3"/>
        <v>0</v>
      </c>
      <c r="AC39" s="18"/>
      <c r="AD39" s="18"/>
      <c r="AE39" s="18"/>
      <c r="AF39" s="18"/>
      <c r="AG39" s="18"/>
      <c r="AH39" s="18"/>
      <c r="AI39" s="18">
        <v>25</v>
      </c>
      <c r="AJ39" s="18"/>
      <c r="AK39" s="18"/>
      <c r="AL39" s="18"/>
      <c r="AM39" s="18"/>
      <c r="AN39" s="18"/>
      <c r="AO39" s="18"/>
      <c r="AP39" s="18"/>
      <c r="AQ39" s="227"/>
      <c r="AR39" s="227"/>
      <c r="AS39" s="227"/>
      <c r="AT39" s="232">
        <f t="shared" si="4"/>
        <v>25</v>
      </c>
      <c r="AU39" s="227"/>
      <c r="AV39" s="228"/>
    </row>
    <row r="40" spans="1:48" ht="42.75" customHeight="1" x14ac:dyDescent="0.3">
      <c r="A40" s="18">
        <v>22</v>
      </c>
      <c r="B40" s="18">
        <f t="shared" si="2"/>
        <v>19</v>
      </c>
      <c r="C40" s="21"/>
      <c r="D40" s="169"/>
      <c r="E40" s="43">
        <v>4</v>
      </c>
      <c r="F40" s="43">
        <v>11</v>
      </c>
      <c r="G40" s="80" t="s">
        <v>283</v>
      </c>
      <c r="H40" s="81" t="s">
        <v>41</v>
      </c>
      <c r="I40" s="771" t="s">
        <v>1205</v>
      </c>
      <c r="J40" s="23">
        <v>20</v>
      </c>
      <c r="K40" s="43"/>
      <c r="L40" s="565"/>
      <c r="M40" s="23"/>
      <c r="N40" s="23"/>
      <c r="O40" s="23"/>
      <c r="P40" s="23"/>
      <c r="Q40" s="23"/>
      <c r="R40" s="23"/>
      <c r="S40" s="23"/>
      <c r="T40" s="23"/>
      <c r="U40" s="649">
        <f t="shared" si="0"/>
        <v>0</v>
      </c>
      <c r="V40" s="23" t="s">
        <v>39</v>
      </c>
      <c r="W40" s="48"/>
      <c r="X40" s="23"/>
      <c r="Y40" s="18">
        <f t="shared" si="1"/>
        <v>0</v>
      </c>
      <c r="Z40" s="43"/>
      <c r="AA40" s="150"/>
      <c r="AB40" s="28">
        <f t="shared" si="3"/>
        <v>0</v>
      </c>
      <c r="AC40" s="18"/>
      <c r="AD40" s="18"/>
      <c r="AE40" s="18"/>
      <c r="AF40" s="18"/>
      <c r="AG40" s="18"/>
      <c r="AH40" s="18"/>
      <c r="AI40" s="18"/>
      <c r="AJ40" s="18"/>
      <c r="AK40" s="18"/>
      <c r="AL40" s="18"/>
      <c r="AM40" s="18"/>
      <c r="AN40" s="18"/>
      <c r="AO40" s="18"/>
      <c r="AP40" s="18"/>
      <c r="AQ40" s="227"/>
      <c r="AR40" s="227"/>
      <c r="AS40" s="227"/>
      <c r="AT40" s="232">
        <f t="shared" si="4"/>
        <v>0</v>
      </c>
      <c r="AU40" s="227"/>
      <c r="AV40" s="228"/>
    </row>
    <row r="41" spans="1:48" ht="33.75" customHeight="1" x14ac:dyDescent="0.3">
      <c r="A41" s="18">
        <v>19</v>
      </c>
      <c r="B41" s="18">
        <f t="shared" si="2"/>
        <v>20</v>
      </c>
      <c r="C41" s="21"/>
      <c r="D41" s="55" t="s">
        <v>1310</v>
      </c>
      <c r="E41" s="43">
        <v>4</v>
      </c>
      <c r="F41" s="43">
        <v>12</v>
      </c>
      <c r="G41" s="80" t="s">
        <v>283</v>
      </c>
      <c r="H41" s="81" t="s">
        <v>42</v>
      </c>
      <c r="I41" s="771" t="s">
        <v>1206</v>
      </c>
      <c r="J41" s="23">
        <v>20</v>
      </c>
      <c r="K41" s="43"/>
      <c r="L41" s="565"/>
      <c r="M41" s="23"/>
      <c r="N41" s="23"/>
      <c r="O41" s="23"/>
      <c r="P41" s="23"/>
      <c r="Q41" s="23"/>
      <c r="R41" s="23"/>
      <c r="S41" s="23"/>
      <c r="T41" s="23"/>
      <c r="U41" s="649">
        <f t="shared" si="0"/>
        <v>0</v>
      </c>
      <c r="V41" s="23" t="s">
        <v>39</v>
      </c>
      <c r="W41" s="48"/>
      <c r="X41" s="23"/>
      <c r="Y41" s="18">
        <f t="shared" si="1"/>
        <v>0</v>
      </c>
      <c r="Z41" s="43"/>
      <c r="AA41" s="150"/>
      <c r="AB41" s="28">
        <f t="shared" si="3"/>
        <v>0</v>
      </c>
      <c r="AC41" s="18"/>
      <c r="AD41" s="18"/>
      <c r="AE41" s="18"/>
      <c r="AF41" s="18"/>
      <c r="AG41" s="18"/>
      <c r="AH41" s="18"/>
      <c r="AI41" s="18"/>
      <c r="AJ41" s="18"/>
      <c r="AK41" s="18"/>
      <c r="AL41" s="18"/>
      <c r="AM41" s="18"/>
      <c r="AN41" s="18"/>
      <c r="AO41" s="18"/>
      <c r="AP41" s="18"/>
      <c r="AQ41" s="227"/>
      <c r="AR41" s="227"/>
      <c r="AS41" s="227"/>
      <c r="AT41" s="232">
        <f t="shared" si="4"/>
        <v>0</v>
      </c>
      <c r="AU41" s="227"/>
      <c r="AV41" s="228"/>
    </row>
    <row r="42" spans="1:48" ht="32.25" customHeight="1" x14ac:dyDescent="0.3">
      <c r="A42" s="18">
        <v>20</v>
      </c>
      <c r="B42" s="18">
        <f t="shared" si="2"/>
        <v>21</v>
      </c>
      <c r="C42" s="21"/>
      <c r="D42" s="55" t="s">
        <v>1310</v>
      </c>
      <c r="E42" s="43">
        <v>4</v>
      </c>
      <c r="F42" s="43">
        <v>13</v>
      </c>
      <c r="G42" s="80" t="s">
        <v>283</v>
      </c>
      <c r="H42" s="81" t="s">
        <v>43</v>
      </c>
      <c r="I42" s="771" t="s">
        <v>1207</v>
      </c>
      <c r="J42" s="23">
        <v>20</v>
      </c>
      <c r="K42" s="43"/>
      <c r="L42" s="565"/>
      <c r="M42" s="23"/>
      <c r="N42" s="23"/>
      <c r="O42" s="23"/>
      <c r="P42" s="23"/>
      <c r="Q42" s="23"/>
      <c r="R42" s="23"/>
      <c r="S42" s="23"/>
      <c r="T42" s="23"/>
      <c r="U42" s="649">
        <f t="shared" si="0"/>
        <v>0</v>
      </c>
      <c r="V42" s="23" t="s">
        <v>39</v>
      </c>
      <c r="W42" s="48"/>
      <c r="X42" s="23"/>
      <c r="Y42" s="18">
        <f t="shared" si="1"/>
        <v>0</v>
      </c>
      <c r="Z42" s="43"/>
      <c r="AA42" s="150"/>
      <c r="AB42" s="28">
        <f t="shared" si="3"/>
        <v>0</v>
      </c>
      <c r="AC42" s="18"/>
      <c r="AD42" s="18"/>
      <c r="AE42" s="18"/>
      <c r="AF42" s="18"/>
      <c r="AG42" s="18"/>
      <c r="AH42" s="18"/>
      <c r="AI42" s="18">
        <v>2</v>
      </c>
      <c r="AJ42" s="18"/>
      <c r="AK42" s="18"/>
      <c r="AL42" s="18"/>
      <c r="AM42" s="18"/>
      <c r="AN42" s="18"/>
      <c r="AO42" s="18"/>
      <c r="AP42" s="18"/>
      <c r="AQ42" s="227"/>
      <c r="AR42" s="227"/>
      <c r="AS42" s="227"/>
      <c r="AT42" s="232">
        <f t="shared" si="4"/>
        <v>2</v>
      </c>
      <c r="AU42" s="227"/>
      <c r="AV42" s="228"/>
    </row>
    <row r="43" spans="1:48" ht="32.25" customHeight="1" x14ac:dyDescent="0.3">
      <c r="A43" s="18">
        <v>21</v>
      </c>
      <c r="B43" s="18">
        <f t="shared" si="2"/>
        <v>22</v>
      </c>
      <c r="C43" s="21"/>
      <c r="D43" s="55" t="s">
        <v>1310</v>
      </c>
      <c r="E43" s="43">
        <v>4</v>
      </c>
      <c r="F43" s="43">
        <v>14</v>
      </c>
      <c r="G43" s="80" t="s">
        <v>283</v>
      </c>
      <c r="H43" s="81" t="s">
        <v>44</v>
      </c>
      <c r="I43" s="771" t="s">
        <v>1208</v>
      </c>
      <c r="J43" s="23">
        <v>40</v>
      </c>
      <c r="K43" s="43"/>
      <c r="L43" s="565"/>
      <c r="M43" s="23"/>
      <c r="N43" s="23"/>
      <c r="O43" s="23"/>
      <c r="P43" s="23"/>
      <c r="Q43" s="23"/>
      <c r="R43" s="23"/>
      <c r="S43" s="23"/>
      <c r="T43" s="23"/>
      <c r="U43" s="649">
        <f t="shared" si="0"/>
        <v>0</v>
      </c>
      <c r="V43" s="23" t="s">
        <v>39</v>
      </c>
      <c r="W43" s="48"/>
      <c r="X43" s="23"/>
      <c r="Y43" s="18">
        <f t="shared" si="1"/>
        <v>0</v>
      </c>
      <c r="Z43" s="43"/>
      <c r="AA43" s="150"/>
      <c r="AB43" s="28">
        <f t="shared" si="3"/>
        <v>0</v>
      </c>
      <c r="AC43" s="18"/>
      <c r="AD43" s="18"/>
      <c r="AE43" s="18"/>
      <c r="AF43" s="18"/>
      <c r="AG43" s="18"/>
      <c r="AH43" s="18"/>
      <c r="AI43" s="18">
        <v>25</v>
      </c>
      <c r="AJ43" s="18"/>
      <c r="AK43" s="18"/>
      <c r="AL43" s="18"/>
      <c r="AM43" s="18"/>
      <c r="AN43" s="18"/>
      <c r="AO43" s="18"/>
      <c r="AP43" s="18"/>
      <c r="AQ43" s="227"/>
      <c r="AR43" s="227"/>
      <c r="AS43" s="227"/>
      <c r="AT43" s="232">
        <f t="shared" si="4"/>
        <v>25</v>
      </c>
      <c r="AU43" s="227"/>
      <c r="AV43" s="228"/>
    </row>
    <row r="44" spans="1:48" ht="27" x14ac:dyDescent="0.3">
      <c r="A44" s="18"/>
      <c r="B44" s="18">
        <f t="shared" si="2"/>
        <v>23</v>
      </c>
      <c r="C44" s="21"/>
      <c r="D44" s="55" t="s">
        <v>1310</v>
      </c>
      <c r="E44" s="43">
        <v>4</v>
      </c>
      <c r="F44" s="43">
        <v>15</v>
      </c>
      <c r="G44" s="80">
        <v>1006</v>
      </c>
      <c r="H44" s="81">
        <v>-103</v>
      </c>
      <c r="I44" s="771" t="s">
        <v>278</v>
      </c>
      <c r="J44" s="23"/>
      <c r="K44" s="43"/>
      <c r="L44" s="565"/>
      <c r="M44" s="23"/>
      <c r="N44" s="23"/>
      <c r="O44" s="23"/>
      <c r="P44" s="23"/>
      <c r="Q44" s="23"/>
      <c r="R44" s="23"/>
      <c r="S44" s="23"/>
      <c r="T44" s="23"/>
      <c r="U44" s="649"/>
      <c r="V44" s="23"/>
      <c r="W44" s="48"/>
      <c r="X44" s="23"/>
      <c r="Y44" s="18">
        <v>0</v>
      </c>
      <c r="Z44" s="43"/>
      <c r="AA44" s="150"/>
      <c r="AB44" s="28"/>
      <c r="AC44" s="18"/>
      <c r="AD44" s="18"/>
      <c r="AE44" s="18"/>
      <c r="AF44" s="18"/>
      <c r="AG44" s="18"/>
      <c r="AH44" s="18"/>
      <c r="AI44" s="18"/>
      <c r="AJ44" s="18"/>
      <c r="AK44" s="18"/>
      <c r="AL44" s="18"/>
      <c r="AM44" s="18"/>
      <c r="AN44" s="18"/>
      <c r="AO44" s="18"/>
      <c r="AP44" s="18"/>
      <c r="AQ44" s="227"/>
      <c r="AR44" s="227"/>
      <c r="AS44" s="227"/>
      <c r="AT44" s="232"/>
      <c r="AU44" s="227"/>
      <c r="AV44" s="228"/>
    </row>
    <row r="45" spans="1:48" ht="21" customHeight="1" x14ac:dyDescent="0.3">
      <c r="A45" s="18">
        <v>32</v>
      </c>
      <c r="B45" s="18">
        <f t="shared" si="2"/>
        <v>24</v>
      </c>
      <c r="C45" s="21"/>
      <c r="D45" s="644" t="s">
        <v>1109</v>
      </c>
      <c r="E45" s="43">
        <v>4</v>
      </c>
      <c r="F45" s="43">
        <v>16</v>
      </c>
      <c r="G45" s="80">
        <v>1004</v>
      </c>
      <c r="H45" s="81" t="s">
        <v>59</v>
      </c>
      <c r="I45" s="11" t="s">
        <v>1139</v>
      </c>
      <c r="J45" s="23">
        <v>30</v>
      </c>
      <c r="K45" s="43"/>
      <c r="L45" s="565"/>
      <c r="M45" s="23"/>
      <c r="N45" s="23"/>
      <c r="O45" s="23"/>
      <c r="P45" s="23"/>
      <c r="Q45" s="23"/>
      <c r="R45" s="23"/>
      <c r="S45" s="23"/>
      <c r="T45" s="23"/>
      <c r="U45" s="649">
        <f t="shared" si="0"/>
        <v>0</v>
      </c>
      <c r="V45" s="23" t="s">
        <v>39</v>
      </c>
      <c r="W45" s="23"/>
      <c r="X45" s="23"/>
      <c r="Y45" s="18">
        <f t="shared" si="1"/>
        <v>0</v>
      </c>
      <c r="Z45" s="43"/>
      <c r="AA45" s="150"/>
      <c r="AB45" s="28">
        <f t="shared" si="3"/>
        <v>0</v>
      </c>
      <c r="AC45" s="18"/>
      <c r="AD45" s="18"/>
      <c r="AE45" s="18"/>
      <c r="AF45" s="18"/>
      <c r="AG45" s="18"/>
      <c r="AH45" s="18">
        <v>32</v>
      </c>
      <c r="AI45" s="18"/>
      <c r="AJ45" s="18"/>
      <c r="AK45" s="18"/>
      <c r="AL45" s="18"/>
      <c r="AM45" s="18"/>
      <c r="AN45" s="18"/>
      <c r="AO45" s="18"/>
      <c r="AP45" s="18"/>
      <c r="AQ45" s="227"/>
      <c r="AR45" s="227"/>
      <c r="AS45" s="227"/>
      <c r="AT45" s="232">
        <f>SUM(AC45:AS45)</f>
        <v>32</v>
      </c>
      <c r="AU45" s="227"/>
      <c r="AV45" s="228"/>
    </row>
    <row r="46" spans="1:48" x14ac:dyDescent="0.3">
      <c r="A46" s="18"/>
      <c r="B46" s="18">
        <f t="shared" si="2"/>
        <v>25</v>
      </c>
      <c r="C46" s="656">
        <v>5</v>
      </c>
      <c r="D46" s="662" t="s">
        <v>171</v>
      </c>
      <c r="E46" s="658">
        <v>5</v>
      </c>
      <c r="F46" s="658">
        <v>0</v>
      </c>
      <c r="G46" s="659"/>
      <c r="H46" s="665"/>
      <c r="I46" s="661"/>
      <c r="J46" s="655"/>
      <c r="K46" s="658">
        <f>SUM(J47:J65)</f>
        <v>165</v>
      </c>
      <c r="L46" s="658">
        <f>+K46</f>
        <v>165</v>
      </c>
      <c r="M46" s="655"/>
      <c r="N46" s="655"/>
      <c r="O46" s="655"/>
      <c r="P46" s="655"/>
      <c r="Q46" s="23"/>
      <c r="R46" s="655"/>
      <c r="S46" s="655"/>
      <c r="T46" s="655"/>
      <c r="U46" s="649">
        <f t="shared" si="0"/>
        <v>0</v>
      </c>
      <c r="V46" s="655"/>
      <c r="W46" s="655"/>
      <c r="X46" s="655"/>
      <c r="Y46" s="282">
        <f t="shared" si="1"/>
        <v>0</v>
      </c>
      <c r="Z46" s="658">
        <f>SUM(Y47:Y64)</f>
        <v>0</v>
      </c>
      <c r="AA46" s="150">
        <v>0</v>
      </c>
      <c r="AB46" s="28">
        <f t="shared" si="3"/>
        <v>165</v>
      </c>
      <c r="AC46" s="18"/>
      <c r="AD46" s="18"/>
      <c r="AE46" s="18"/>
      <c r="AF46" s="18"/>
      <c r="AG46" s="18"/>
      <c r="AH46" s="18"/>
      <c r="AI46" s="18"/>
      <c r="AJ46" s="18"/>
      <c r="AK46" s="18"/>
      <c r="AL46" s="18"/>
      <c r="AM46" s="18"/>
      <c r="AN46" s="18"/>
      <c r="AO46" s="18"/>
      <c r="AP46" s="18"/>
      <c r="AQ46" s="227"/>
      <c r="AR46" s="227"/>
      <c r="AS46" s="227"/>
      <c r="AT46" s="232"/>
      <c r="AU46" s="227">
        <f>SUM(AT47:AT65)</f>
        <v>130</v>
      </c>
      <c r="AV46" s="228">
        <f>+AU46+AA46</f>
        <v>130</v>
      </c>
    </row>
    <row r="47" spans="1:48" x14ac:dyDescent="0.3">
      <c r="A47" s="18">
        <v>29</v>
      </c>
      <c r="B47" s="18">
        <f t="shared" si="2"/>
        <v>26</v>
      </c>
      <c r="C47" s="21"/>
      <c r="D47" s="169"/>
      <c r="E47" s="43">
        <v>5</v>
      </c>
      <c r="F47" s="43">
        <v>1</v>
      </c>
      <c r="G47" s="80">
        <v>1006</v>
      </c>
      <c r="H47" s="81">
        <v>-100</v>
      </c>
      <c r="I47" s="55" t="s">
        <v>246</v>
      </c>
      <c r="J47" s="23">
        <v>30</v>
      </c>
      <c r="K47" s="78"/>
      <c r="L47" s="564"/>
      <c r="M47" s="23"/>
      <c r="N47" s="23"/>
      <c r="O47" s="23"/>
      <c r="P47" s="23"/>
      <c r="Q47" s="23"/>
      <c r="R47" s="23"/>
      <c r="S47" s="23"/>
      <c r="T47" s="23"/>
      <c r="U47" s="649">
        <f t="shared" si="0"/>
        <v>0</v>
      </c>
      <c r="V47" s="23" t="s">
        <v>39</v>
      </c>
      <c r="W47" s="23"/>
      <c r="X47" s="23"/>
      <c r="Y47" s="18">
        <f t="shared" si="1"/>
        <v>0</v>
      </c>
      <c r="Z47" s="78"/>
      <c r="AA47" s="150"/>
      <c r="AB47" s="28">
        <f t="shared" si="3"/>
        <v>0</v>
      </c>
      <c r="AC47" s="18"/>
      <c r="AD47" s="18"/>
      <c r="AE47" s="18"/>
      <c r="AF47" s="18"/>
      <c r="AG47" s="18"/>
      <c r="AH47" s="18"/>
      <c r="AI47" s="18">
        <v>2</v>
      </c>
      <c r="AJ47" s="18"/>
      <c r="AK47" s="18"/>
      <c r="AL47" s="18"/>
      <c r="AM47" s="18"/>
      <c r="AN47" s="18"/>
      <c r="AO47" s="18"/>
      <c r="AP47" s="18"/>
      <c r="AQ47" s="227"/>
      <c r="AR47" s="227"/>
      <c r="AS47" s="227"/>
      <c r="AT47" s="232">
        <f t="shared" ref="AT47:AT65" si="5">SUM(AC47:AS47)</f>
        <v>2</v>
      </c>
      <c r="AU47" s="227"/>
      <c r="AV47" s="228"/>
    </row>
    <row r="48" spans="1:48" x14ac:dyDescent="0.3">
      <c r="A48" s="18">
        <v>30</v>
      </c>
      <c r="B48" s="18">
        <f t="shared" si="2"/>
        <v>27</v>
      </c>
      <c r="C48" s="21"/>
      <c r="D48" s="169"/>
      <c r="E48" s="43">
        <v>5</v>
      </c>
      <c r="F48" s="43">
        <v>2</v>
      </c>
      <c r="G48" s="80">
        <v>1006</v>
      </c>
      <c r="H48" s="81">
        <v>-101</v>
      </c>
      <c r="I48" s="55" t="s">
        <v>245</v>
      </c>
      <c r="J48" s="23"/>
      <c r="K48" s="43"/>
      <c r="L48" s="565"/>
      <c r="M48" s="23"/>
      <c r="N48" s="23"/>
      <c r="O48" s="23"/>
      <c r="P48" s="23"/>
      <c r="Q48" s="23"/>
      <c r="R48" s="23"/>
      <c r="S48" s="23"/>
      <c r="T48" s="23"/>
      <c r="U48" s="649">
        <f t="shared" si="0"/>
        <v>0</v>
      </c>
      <c r="V48" s="23" t="s">
        <v>39</v>
      </c>
      <c r="W48" s="23"/>
      <c r="X48" s="23"/>
      <c r="Y48" s="18">
        <f t="shared" si="1"/>
        <v>0</v>
      </c>
      <c r="Z48" s="43"/>
      <c r="AA48" s="150"/>
      <c r="AB48" s="28">
        <f t="shared" si="3"/>
        <v>0</v>
      </c>
      <c r="AC48" s="18"/>
      <c r="AD48" s="18"/>
      <c r="AE48" s="18"/>
      <c r="AF48" s="18"/>
      <c r="AG48" s="18"/>
      <c r="AH48" s="18"/>
      <c r="AI48" s="18"/>
      <c r="AJ48" s="18"/>
      <c r="AK48" s="18"/>
      <c r="AL48" s="18"/>
      <c r="AM48" s="18"/>
      <c r="AN48" s="18"/>
      <c r="AO48" s="18"/>
      <c r="AP48" s="18"/>
      <c r="AQ48" s="227"/>
      <c r="AR48" s="227"/>
      <c r="AS48" s="227"/>
      <c r="AT48" s="232">
        <f t="shared" si="5"/>
        <v>0</v>
      </c>
      <c r="AU48" s="227"/>
      <c r="AV48" s="228"/>
    </row>
    <row r="49" spans="1:55" x14ac:dyDescent="0.3">
      <c r="A49" s="18">
        <v>31</v>
      </c>
      <c r="B49" s="18">
        <f t="shared" si="2"/>
        <v>28</v>
      </c>
      <c r="C49" s="21"/>
      <c r="D49" s="169"/>
      <c r="E49" s="43">
        <v>5</v>
      </c>
      <c r="F49" s="43">
        <v>3</v>
      </c>
      <c r="G49" s="80">
        <v>1006</v>
      </c>
      <c r="H49" s="81">
        <v>-102</v>
      </c>
      <c r="I49" s="55" t="s">
        <v>261</v>
      </c>
      <c r="J49" s="23"/>
      <c r="K49" s="43"/>
      <c r="L49" s="565"/>
      <c r="M49" s="23"/>
      <c r="N49" s="23"/>
      <c r="O49" s="23"/>
      <c r="P49" s="23"/>
      <c r="Q49" s="23"/>
      <c r="R49" s="23"/>
      <c r="S49" s="23"/>
      <c r="T49" s="23"/>
      <c r="U49" s="649">
        <f t="shared" si="0"/>
        <v>0</v>
      </c>
      <c r="V49" s="23" t="s">
        <v>39</v>
      </c>
      <c r="W49" s="23"/>
      <c r="X49" s="23"/>
      <c r="Y49" s="18">
        <f t="shared" si="1"/>
        <v>0</v>
      </c>
      <c r="Z49" s="43"/>
      <c r="AA49" s="150"/>
      <c r="AB49" s="28">
        <f t="shared" si="3"/>
        <v>0</v>
      </c>
      <c r="AC49" s="18"/>
      <c r="AD49" s="18"/>
      <c r="AE49" s="18"/>
      <c r="AF49" s="18"/>
      <c r="AG49" s="18"/>
      <c r="AH49" s="18"/>
      <c r="AI49" s="18"/>
      <c r="AJ49" s="18"/>
      <c r="AK49" s="18"/>
      <c r="AL49" s="18"/>
      <c r="AM49" s="18"/>
      <c r="AN49" s="18"/>
      <c r="AO49" s="18"/>
      <c r="AP49" s="18"/>
      <c r="AQ49" s="227"/>
      <c r="AR49" s="227"/>
      <c r="AS49" s="227"/>
      <c r="AT49" s="232">
        <f t="shared" si="5"/>
        <v>0</v>
      </c>
      <c r="AU49" s="227"/>
      <c r="AV49" s="228"/>
    </row>
    <row r="50" spans="1:55" x14ac:dyDescent="0.3">
      <c r="A50" s="18">
        <v>43</v>
      </c>
      <c r="B50" s="18">
        <f t="shared" si="2"/>
        <v>29</v>
      </c>
      <c r="C50" s="21"/>
      <c r="D50" s="169"/>
      <c r="E50" s="43">
        <v>5</v>
      </c>
      <c r="F50" s="43">
        <v>6</v>
      </c>
      <c r="G50" s="80">
        <v>1006</v>
      </c>
      <c r="H50" s="86" t="s">
        <v>60</v>
      </c>
      <c r="I50" s="55" t="s">
        <v>61</v>
      </c>
      <c r="J50" s="23"/>
      <c r="K50" s="43"/>
      <c r="L50" s="565"/>
      <c r="M50" s="23"/>
      <c r="N50" s="23"/>
      <c r="O50" s="23"/>
      <c r="P50" s="23"/>
      <c r="Q50" s="23"/>
      <c r="R50" s="23"/>
      <c r="S50" s="23"/>
      <c r="T50" s="23"/>
      <c r="U50" s="649">
        <f t="shared" si="0"/>
        <v>0</v>
      </c>
      <c r="V50" s="23" t="s">
        <v>39</v>
      </c>
      <c r="W50" s="23"/>
      <c r="X50" s="23"/>
      <c r="Y50" s="18">
        <f t="shared" si="1"/>
        <v>0</v>
      </c>
      <c r="Z50" s="43"/>
      <c r="AA50" s="150"/>
      <c r="AB50" s="28">
        <f t="shared" si="3"/>
        <v>0</v>
      </c>
      <c r="AC50" s="18"/>
      <c r="AD50" s="18"/>
      <c r="AE50" s="18"/>
      <c r="AF50" s="18"/>
      <c r="AG50" s="18"/>
      <c r="AH50" s="18"/>
      <c r="AI50" s="18"/>
      <c r="AJ50" s="18"/>
      <c r="AK50" s="18"/>
      <c r="AL50" s="18"/>
      <c r="AM50" s="18"/>
      <c r="AN50" s="18"/>
      <c r="AO50" s="18"/>
      <c r="AP50" s="18"/>
      <c r="AQ50" s="227"/>
      <c r="AR50" s="227"/>
      <c r="AS50" s="227"/>
      <c r="AT50" s="232">
        <f t="shared" si="5"/>
        <v>0</v>
      </c>
      <c r="AU50" s="227"/>
      <c r="AV50" s="228"/>
    </row>
    <row r="51" spans="1:55" x14ac:dyDescent="0.3">
      <c r="A51" s="18">
        <v>62</v>
      </c>
      <c r="B51" s="18">
        <f t="shared" si="2"/>
        <v>30</v>
      </c>
      <c r="C51" s="21"/>
      <c r="D51" s="169"/>
      <c r="E51" s="43">
        <v>5</v>
      </c>
      <c r="F51" s="43">
        <v>7</v>
      </c>
      <c r="G51" s="80">
        <v>1007</v>
      </c>
      <c r="H51" s="81">
        <v>-101</v>
      </c>
      <c r="I51" s="55" t="s">
        <v>240</v>
      </c>
      <c r="J51" s="23"/>
      <c r="K51" s="43"/>
      <c r="L51" s="565"/>
      <c r="M51" s="23"/>
      <c r="N51" s="23"/>
      <c r="O51" s="23"/>
      <c r="P51" s="23"/>
      <c r="Q51" s="23"/>
      <c r="R51" s="23"/>
      <c r="S51" s="23"/>
      <c r="T51" s="23"/>
      <c r="U51" s="649">
        <f t="shared" si="0"/>
        <v>0</v>
      </c>
      <c r="V51" s="23" t="s">
        <v>39</v>
      </c>
      <c r="W51" s="23"/>
      <c r="X51" s="23"/>
      <c r="Y51" s="18">
        <f t="shared" si="1"/>
        <v>0</v>
      </c>
      <c r="Z51" s="43"/>
      <c r="AA51" s="150"/>
      <c r="AB51" s="28">
        <f t="shared" si="3"/>
        <v>0</v>
      </c>
      <c r="AC51" s="18"/>
      <c r="AD51" s="18"/>
      <c r="AE51" s="18"/>
      <c r="AF51" s="18"/>
      <c r="AG51" s="18"/>
      <c r="AH51" s="18"/>
      <c r="AI51" s="18"/>
      <c r="AJ51" s="18"/>
      <c r="AK51" s="18"/>
      <c r="AL51" s="18"/>
      <c r="AM51" s="18"/>
      <c r="AN51" s="18"/>
      <c r="AO51" s="18"/>
      <c r="AP51" s="18"/>
      <c r="AQ51" s="227"/>
      <c r="AR51" s="227"/>
      <c r="AS51" s="227"/>
      <c r="AT51" s="232">
        <f t="shared" si="5"/>
        <v>0</v>
      </c>
      <c r="AU51" s="227"/>
      <c r="AV51" s="228"/>
      <c r="BC51">
        <f>BD51</f>
        <v>0</v>
      </c>
    </row>
    <row r="52" spans="1:55" x14ac:dyDescent="0.3">
      <c r="A52" s="18">
        <v>63</v>
      </c>
      <c r="B52" s="18">
        <f t="shared" si="2"/>
        <v>31</v>
      </c>
      <c r="C52" s="21"/>
      <c r="D52" s="169"/>
      <c r="E52" s="43">
        <v>5</v>
      </c>
      <c r="F52" s="43">
        <v>8</v>
      </c>
      <c r="G52" s="80">
        <v>1007</v>
      </c>
      <c r="H52" s="81">
        <v>-102</v>
      </c>
      <c r="I52" s="55" t="s">
        <v>239</v>
      </c>
      <c r="J52" s="23">
        <v>20</v>
      </c>
      <c r="K52" s="43"/>
      <c r="L52" s="565"/>
      <c r="M52" s="23"/>
      <c r="N52" s="23"/>
      <c r="O52" s="23"/>
      <c r="P52" s="23"/>
      <c r="Q52" s="23"/>
      <c r="R52" s="23"/>
      <c r="S52" s="23"/>
      <c r="T52" s="23"/>
      <c r="U52" s="649">
        <f t="shared" si="0"/>
        <v>0</v>
      </c>
      <c r="V52" s="23" t="s">
        <v>39</v>
      </c>
      <c r="W52" s="23"/>
      <c r="X52" s="23"/>
      <c r="Y52" s="18">
        <f t="shared" si="1"/>
        <v>0</v>
      </c>
      <c r="Z52" s="43"/>
      <c r="AA52" s="150"/>
      <c r="AB52" s="28">
        <f t="shared" si="3"/>
        <v>0</v>
      </c>
      <c r="AC52" s="18"/>
      <c r="AD52" s="18"/>
      <c r="AE52" s="18">
        <v>22</v>
      </c>
      <c r="AF52" s="18"/>
      <c r="AG52" s="18"/>
      <c r="AH52" s="18"/>
      <c r="AI52" s="18"/>
      <c r="AJ52" s="18"/>
      <c r="AK52" s="18"/>
      <c r="AL52" s="18"/>
      <c r="AM52" s="18"/>
      <c r="AN52" s="18"/>
      <c r="AO52" s="18"/>
      <c r="AP52" s="18"/>
      <c r="AQ52" s="227"/>
      <c r="AR52" s="227"/>
      <c r="AS52" s="227"/>
      <c r="AT52" s="232">
        <f t="shared" si="5"/>
        <v>22</v>
      </c>
      <c r="AU52" s="227"/>
      <c r="AV52" s="228"/>
    </row>
    <row r="53" spans="1:55" x14ac:dyDescent="0.3">
      <c r="A53" s="18"/>
      <c r="B53" s="18">
        <f t="shared" si="2"/>
        <v>32</v>
      </c>
      <c r="C53" s="21"/>
      <c r="D53" s="169"/>
      <c r="E53" s="43">
        <v>5</v>
      </c>
      <c r="F53" s="43">
        <v>9</v>
      </c>
      <c r="G53" s="80"/>
      <c r="H53" s="81"/>
      <c r="I53" s="55" t="s">
        <v>289</v>
      </c>
      <c r="J53" s="23"/>
      <c r="K53" s="43"/>
      <c r="L53" s="565"/>
      <c r="M53" s="23"/>
      <c r="N53" s="23"/>
      <c r="O53" s="23"/>
      <c r="P53" s="23"/>
      <c r="Q53" s="23"/>
      <c r="R53" s="23"/>
      <c r="S53" s="23"/>
      <c r="T53" s="23"/>
      <c r="U53" s="649">
        <f t="shared" si="0"/>
        <v>0</v>
      </c>
      <c r="V53" s="23"/>
      <c r="W53" s="23"/>
      <c r="X53" s="23"/>
      <c r="Y53" s="18">
        <f t="shared" si="1"/>
        <v>0</v>
      </c>
      <c r="Z53" s="43"/>
      <c r="AA53" s="150"/>
      <c r="AB53" s="28">
        <f t="shared" si="3"/>
        <v>0</v>
      </c>
      <c r="AC53" s="18"/>
      <c r="AD53" s="18"/>
      <c r="AE53" s="18"/>
      <c r="AF53" s="18"/>
      <c r="AG53" s="18"/>
      <c r="AH53" s="18"/>
      <c r="AI53" s="18"/>
      <c r="AJ53" s="18"/>
      <c r="AK53" s="18"/>
      <c r="AL53" s="18"/>
      <c r="AM53" s="18"/>
      <c r="AN53" s="18"/>
      <c r="AO53" s="18"/>
      <c r="AP53" s="18"/>
      <c r="AQ53" s="227"/>
      <c r="AR53" s="227"/>
      <c r="AS53" s="227"/>
      <c r="AT53" s="232">
        <f t="shared" si="5"/>
        <v>0</v>
      </c>
      <c r="AU53" s="227"/>
      <c r="AV53" s="228"/>
    </row>
    <row r="54" spans="1:55" x14ac:dyDescent="0.3">
      <c r="A54" s="18">
        <v>70</v>
      </c>
      <c r="B54" s="18">
        <f t="shared" si="2"/>
        <v>33</v>
      </c>
      <c r="C54" s="21"/>
      <c r="D54" s="169"/>
      <c r="E54" s="43">
        <v>5</v>
      </c>
      <c r="F54" s="43">
        <v>10</v>
      </c>
      <c r="G54" s="80">
        <v>1007</v>
      </c>
      <c r="H54" s="81">
        <v>-109</v>
      </c>
      <c r="I54" s="55" t="s">
        <v>184</v>
      </c>
      <c r="J54" s="23">
        <v>20</v>
      </c>
      <c r="K54" s="43"/>
      <c r="L54" s="565"/>
      <c r="M54" s="23"/>
      <c r="N54" s="23"/>
      <c r="O54" s="23"/>
      <c r="P54" s="23"/>
      <c r="Q54" s="23"/>
      <c r="R54" s="23"/>
      <c r="S54" s="23"/>
      <c r="T54" s="23"/>
      <c r="U54" s="649">
        <f t="shared" si="0"/>
        <v>0</v>
      </c>
      <c r="V54" s="23" t="s">
        <v>39</v>
      </c>
      <c r="W54" s="23"/>
      <c r="X54" s="23"/>
      <c r="Y54" s="18">
        <f t="shared" si="1"/>
        <v>0</v>
      </c>
      <c r="Z54" s="43"/>
      <c r="AA54" s="150"/>
      <c r="AB54" s="28">
        <f t="shared" si="3"/>
        <v>0</v>
      </c>
      <c r="AC54" s="18"/>
      <c r="AD54" s="18"/>
      <c r="AE54" s="18"/>
      <c r="AF54" s="18"/>
      <c r="AG54" s="18"/>
      <c r="AH54" s="18"/>
      <c r="AI54" s="18"/>
      <c r="AJ54" s="18"/>
      <c r="AK54" s="18"/>
      <c r="AL54" s="18"/>
      <c r="AM54" s="18"/>
      <c r="AN54" s="18"/>
      <c r="AO54" s="18"/>
      <c r="AP54" s="18"/>
      <c r="AQ54" s="227"/>
      <c r="AR54" s="227"/>
      <c r="AS54" s="227"/>
      <c r="AT54" s="232">
        <f t="shared" si="5"/>
        <v>0</v>
      </c>
      <c r="AU54" s="227"/>
      <c r="AV54" s="228"/>
    </row>
    <row r="55" spans="1:55" x14ac:dyDescent="0.3">
      <c r="A55" s="18">
        <v>71</v>
      </c>
      <c r="B55" s="18">
        <f t="shared" si="2"/>
        <v>34</v>
      </c>
      <c r="C55" s="21"/>
      <c r="D55" s="169"/>
      <c r="E55" s="43">
        <v>5</v>
      </c>
      <c r="F55" s="43">
        <v>11</v>
      </c>
      <c r="G55" s="80">
        <v>1007</v>
      </c>
      <c r="H55" s="81">
        <v>-110</v>
      </c>
      <c r="I55" s="55" t="s">
        <v>243</v>
      </c>
      <c r="J55" s="23"/>
      <c r="K55" s="43"/>
      <c r="L55" s="565"/>
      <c r="M55" s="23"/>
      <c r="N55" s="23"/>
      <c r="O55" s="23"/>
      <c r="P55" s="23"/>
      <c r="Q55" s="23"/>
      <c r="R55" s="23"/>
      <c r="S55" s="23"/>
      <c r="T55" s="23"/>
      <c r="U55" s="649">
        <f t="shared" si="0"/>
        <v>0</v>
      </c>
      <c r="V55" s="23" t="s">
        <v>39</v>
      </c>
      <c r="W55" s="23"/>
      <c r="X55" s="23"/>
      <c r="Y55" s="18">
        <f t="shared" si="1"/>
        <v>0</v>
      </c>
      <c r="Z55" s="43"/>
      <c r="AA55" s="150"/>
      <c r="AB55" s="28">
        <f t="shared" si="3"/>
        <v>0</v>
      </c>
      <c r="AC55" s="18"/>
      <c r="AD55" s="18"/>
      <c r="AE55" s="18"/>
      <c r="AF55" s="18"/>
      <c r="AG55" s="18"/>
      <c r="AH55" s="18"/>
      <c r="AI55" s="18"/>
      <c r="AJ55" s="18"/>
      <c r="AK55" s="18"/>
      <c r="AL55" s="18"/>
      <c r="AM55" s="18"/>
      <c r="AN55" s="18"/>
      <c r="AO55" s="18"/>
      <c r="AP55" s="18"/>
      <c r="AQ55" s="227"/>
      <c r="AR55" s="227"/>
      <c r="AS55" s="227"/>
      <c r="AT55" s="232">
        <f t="shared" si="5"/>
        <v>0</v>
      </c>
      <c r="AU55" s="227"/>
      <c r="AV55" s="228"/>
    </row>
    <row r="56" spans="1:55" x14ac:dyDescent="0.3">
      <c r="A56" s="18">
        <v>72</v>
      </c>
      <c r="B56" s="18">
        <f t="shared" si="2"/>
        <v>35</v>
      </c>
      <c r="C56" s="21"/>
      <c r="D56" s="169"/>
      <c r="E56" s="43">
        <v>5</v>
      </c>
      <c r="F56" s="43">
        <v>12</v>
      </c>
      <c r="G56" s="80">
        <v>1007</v>
      </c>
      <c r="H56" s="81">
        <v>-111</v>
      </c>
      <c r="I56" s="55" t="s">
        <v>244</v>
      </c>
      <c r="J56" s="23"/>
      <c r="K56" s="43"/>
      <c r="L56" s="565"/>
      <c r="M56" s="23"/>
      <c r="N56" s="23"/>
      <c r="O56" s="23"/>
      <c r="P56" s="23"/>
      <c r="Q56" s="23"/>
      <c r="R56" s="23"/>
      <c r="S56" s="23"/>
      <c r="T56" s="23"/>
      <c r="U56" s="649">
        <f t="shared" si="0"/>
        <v>0</v>
      </c>
      <c r="V56" s="23" t="s">
        <v>39</v>
      </c>
      <c r="W56" s="23"/>
      <c r="X56" s="23"/>
      <c r="Y56" s="18">
        <f t="shared" si="1"/>
        <v>0</v>
      </c>
      <c r="Z56" s="43"/>
      <c r="AA56" s="150"/>
      <c r="AB56" s="28">
        <f t="shared" si="3"/>
        <v>0</v>
      </c>
      <c r="AC56" s="18"/>
      <c r="AD56" s="18"/>
      <c r="AE56" s="18"/>
      <c r="AF56" s="18"/>
      <c r="AG56" s="18"/>
      <c r="AH56" s="18"/>
      <c r="AI56" s="18"/>
      <c r="AJ56" s="18"/>
      <c r="AK56" s="18"/>
      <c r="AL56" s="18"/>
      <c r="AM56" s="18"/>
      <c r="AN56" s="18"/>
      <c r="AO56" s="18"/>
      <c r="AP56" s="18"/>
      <c r="AQ56" s="227"/>
      <c r="AR56" s="227"/>
      <c r="AS56" s="227"/>
      <c r="AT56" s="232">
        <f t="shared" si="5"/>
        <v>0</v>
      </c>
      <c r="AU56" s="227"/>
      <c r="AV56" s="228"/>
    </row>
    <row r="57" spans="1:55" x14ac:dyDescent="0.3">
      <c r="A57" s="18">
        <v>73</v>
      </c>
      <c r="B57" s="18">
        <f t="shared" si="2"/>
        <v>36</v>
      </c>
      <c r="C57" s="21"/>
      <c r="D57" s="169"/>
      <c r="E57" s="43">
        <v>5</v>
      </c>
      <c r="F57" s="43">
        <v>13</v>
      </c>
      <c r="G57" s="80">
        <v>1007</v>
      </c>
      <c r="H57" s="81">
        <v>-112</v>
      </c>
      <c r="I57" s="55" t="s">
        <v>242</v>
      </c>
      <c r="J57" s="23"/>
      <c r="K57" s="43"/>
      <c r="L57" s="565"/>
      <c r="M57" s="23"/>
      <c r="N57" s="23"/>
      <c r="O57" s="23"/>
      <c r="P57" s="23"/>
      <c r="Q57" s="23"/>
      <c r="R57" s="23"/>
      <c r="S57" s="23"/>
      <c r="T57" s="23"/>
      <c r="U57" s="649">
        <f t="shared" si="0"/>
        <v>0</v>
      </c>
      <c r="V57" s="23" t="s">
        <v>39</v>
      </c>
      <c r="W57" s="23"/>
      <c r="X57" s="23"/>
      <c r="Y57" s="18">
        <f t="shared" si="1"/>
        <v>0</v>
      </c>
      <c r="Z57" s="43"/>
      <c r="AA57" s="150"/>
      <c r="AB57" s="28">
        <f t="shared" si="3"/>
        <v>0</v>
      </c>
      <c r="AC57" s="18"/>
      <c r="AD57" s="18"/>
      <c r="AE57" s="18"/>
      <c r="AF57" s="18"/>
      <c r="AG57" s="18"/>
      <c r="AH57" s="18"/>
      <c r="AI57" s="18"/>
      <c r="AJ57" s="18"/>
      <c r="AK57" s="18"/>
      <c r="AL57" s="18"/>
      <c r="AM57" s="18"/>
      <c r="AN57" s="18"/>
      <c r="AO57" s="18"/>
      <c r="AP57" s="18"/>
      <c r="AQ57" s="227"/>
      <c r="AR57" s="227"/>
      <c r="AS57" s="227"/>
      <c r="AT57" s="232">
        <f t="shared" si="5"/>
        <v>0</v>
      </c>
      <c r="AU57" s="227"/>
      <c r="AV57" s="228"/>
    </row>
    <row r="58" spans="1:55" x14ac:dyDescent="0.3">
      <c r="A58" s="18">
        <v>74</v>
      </c>
      <c r="B58" s="18">
        <f t="shared" si="2"/>
        <v>37</v>
      </c>
      <c r="C58" s="21"/>
      <c r="D58" s="169"/>
      <c r="E58" s="43">
        <v>5</v>
      </c>
      <c r="F58" s="43">
        <v>14</v>
      </c>
      <c r="G58" s="80">
        <v>1007</v>
      </c>
      <c r="H58" s="81">
        <v>-113</v>
      </c>
      <c r="I58" s="55" t="s">
        <v>241</v>
      </c>
      <c r="J58" s="23"/>
      <c r="K58" s="43"/>
      <c r="L58" s="565"/>
      <c r="M58" s="23"/>
      <c r="N58" s="23"/>
      <c r="O58" s="23"/>
      <c r="P58" s="23"/>
      <c r="Q58" s="23"/>
      <c r="R58" s="23"/>
      <c r="S58" s="23"/>
      <c r="T58" s="23"/>
      <c r="U58" s="649">
        <f t="shared" si="0"/>
        <v>0</v>
      </c>
      <c r="V58" s="23" t="s">
        <v>39</v>
      </c>
      <c r="W58" s="23"/>
      <c r="X58" s="23"/>
      <c r="Y58" s="18">
        <f t="shared" si="1"/>
        <v>0</v>
      </c>
      <c r="Z58" s="43"/>
      <c r="AA58" s="150"/>
      <c r="AB58" s="28">
        <f t="shared" si="3"/>
        <v>0</v>
      </c>
      <c r="AC58" s="18"/>
      <c r="AD58" s="18"/>
      <c r="AE58" s="18"/>
      <c r="AF58" s="18"/>
      <c r="AG58" s="18"/>
      <c r="AH58" s="18"/>
      <c r="AI58" s="18"/>
      <c r="AJ58" s="18"/>
      <c r="AK58" s="18"/>
      <c r="AL58" s="18"/>
      <c r="AM58" s="18"/>
      <c r="AN58" s="18"/>
      <c r="AO58" s="18"/>
      <c r="AP58" s="18"/>
      <c r="AQ58" s="227"/>
      <c r="AR58" s="227"/>
      <c r="AS58" s="227"/>
      <c r="AT58" s="232">
        <f t="shared" si="5"/>
        <v>0</v>
      </c>
      <c r="AU58" s="227"/>
      <c r="AV58" s="228"/>
    </row>
    <row r="59" spans="1:55" x14ac:dyDescent="0.3">
      <c r="A59" s="18">
        <v>76</v>
      </c>
      <c r="B59" s="18">
        <f t="shared" si="2"/>
        <v>38</v>
      </c>
      <c r="C59" s="21"/>
      <c r="D59" s="169"/>
      <c r="E59" s="43">
        <v>5</v>
      </c>
      <c r="F59" s="43">
        <v>15</v>
      </c>
      <c r="G59" s="80">
        <v>1007</v>
      </c>
      <c r="H59" s="86" t="s">
        <v>89</v>
      </c>
      <c r="I59" s="55" t="s">
        <v>90</v>
      </c>
      <c r="J59" s="23"/>
      <c r="K59" s="43"/>
      <c r="L59" s="565"/>
      <c r="M59" s="23"/>
      <c r="N59" s="23"/>
      <c r="O59" s="23"/>
      <c r="P59" s="23"/>
      <c r="Q59" s="23"/>
      <c r="R59" s="23"/>
      <c r="S59" s="23"/>
      <c r="T59" s="23"/>
      <c r="U59" s="649">
        <f t="shared" si="0"/>
        <v>0</v>
      </c>
      <c r="V59" s="23" t="s">
        <v>39</v>
      </c>
      <c r="W59" s="23"/>
      <c r="X59" s="23"/>
      <c r="Y59" s="18">
        <f t="shared" si="1"/>
        <v>0</v>
      </c>
      <c r="Z59" s="43"/>
      <c r="AA59" s="150"/>
      <c r="AB59" s="28">
        <f t="shared" si="3"/>
        <v>0</v>
      </c>
      <c r="AC59" s="18"/>
      <c r="AD59" s="18"/>
      <c r="AE59" s="18"/>
      <c r="AF59" s="18"/>
      <c r="AG59" s="18"/>
      <c r="AH59" s="18"/>
      <c r="AI59" s="18"/>
      <c r="AJ59" s="18"/>
      <c r="AK59" s="18"/>
      <c r="AL59" s="18"/>
      <c r="AM59" s="18"/>
      <c r="AN59" s="18"/>
      <c r="AO59" s="18"/>
      <c r="AP59" s="18"/>
      <c r="AQ59" s="227"/>
      <c r="AR59" s="227"/>
      <c r="AS59" s="227"/>
      <c r="AT59" s="232">
        <f t="shared" si="5"/>
        <v>0</v>
      </c>
      <c r="AU59" s="227"/>
      <c r="AV59" s="228"/>
    </row>
    <row r="60" spans="1:55" x14ac:dyDescent="0.3">
      <c r="A60" s="18">
        <v>20</v>
      </c>
      <c r="B60" s="18">
        <f t="shared" si="2"/>
        <v>39</v>
      </c>
      <c r="C60" s="21"/>
      <c r="D60" s="169"/>
      <c r="E60" s="43">
        <v>5</v>
      </c>
      <c r="F60" s="43">
        <v>16</v>
      </c>
      <c r="G60" s="80">
        <v>1007</v>
      </c>
      <c r="H60" s="86" t="s">
        <v>91</v>
      </c>
      <c r="I60" s="55" t="s">
        <v>92</v>
      </c>
      <c r="J60" s="23">
        <v>20</v>
      </c>
      <c r="K60" s="43"/>
      <c r="L60" s="565"/>
      <c r="M60" s="23"/>
      <c r="N60" s="23"/>
      <c r="O60" s="23"/>
      <c r="P60" s="23"/>
      <c r="Q60" s="23"/>
      <c r="R60" s="23"/>
      <c r="S60" s="23"/>
      <c r="T60" s="23"/>
      <c r="U60" s="649">
        <f t="shared" si="0"/>
        <v>0</v>
      </c>
      <c r="V60" s="23" t="s">
        <v>39</v>
      </c>
      <c r="W60" s="23"/>
      <c r="X60" s="23"/>
      <c r="Y60" s="18">
        <f t="shared" si="1"/>
        <v>0</v>
      </c>
      <c r="Z60" s="43"/>
      <c r="AA60" s="150"/>
      <c r="AB60" s="28">
        <f t="shared" si="3"/>
        <v>0</v>
      </c>
      <c r="AC60" s="18"/>
      <c r="AD60" s="18"/>
      <c r="AE60" s="18"/>
      <c r="AF60" s="18">
        <v>16</v>
      </c>
      <c r="AG60" s="18"/>
      <c r="AH60" s="18"/>
      <c r="AI60" s="18">
        <v>6</v>
      </c>
      <c r="AJ60" s="18"/>
      <c r="AK60" s="18"/>
      <c r="AL60" s="18"/>
      <c r="AM60" s="18"/>
      <c r="AN60" s="18"/>
      <c r="AO60" s="18"/>
      <c r="AP60" s="18"/>
      <c r="AQ60" s="227"/>
      <c r="AR60" s="227"/>
      <c r="AS60" s="227"/>
      <c r="AT60" s="232">
        <f t="shared" si="5"/>
        <v>22</v>
      </c>
      <c r="AU60" s="227"/>
      <c r="AV60" s="228"/>
    </row>
    <row r="61" spans="1:55" x14ac:dyDescent="0.3">
      <c r="A61" s="18">
        <v>78</v>
      </c>
      <c r="B61" s="18">
        <f t="shared" si="2"/>
        <v>40</v>
      </c>
      <c r="C61" s="21"/>
      <c r="D61" s="169"/>
      <c r="E61" s="43">
        <v>5</v>
      </c>
      <c r="F61" s="43">
        <v>17</v>
      </c>
      <c r="G61" s="80">
        <v>1007</v>
      </c>
      <c r="H61" s="86" t="s">
        <v>93</v>
      </c>
      <c r="I61" s="55" t="s">
        <v>94</v>
      </c>
      <c r="J61" s="23"/>
      <c r="K61" s="43"/>
      <c r="L61" s="565"/>
      <c r="M61" s="23"/>
      <c r="N61" s="23"/>
      <c r="O61" s="23"/>
      <c r="P61" s="23"/>
      <c r="Q61" s="23"/>
      <c r="R61" s="23"/>
      <c r="S61" s="23"/>
      <c r="T61" s="23"/>
      <c r="U61" s="649">
        <f t="shared" si="0"/>
        <v>0</v>
      </c>
      <c r="V61" s="23" t="s">
        <v>39</v>
      </c>
      <c r="W61" s="23"/>
      <c r="X61" s="23"/>
      <c r="Y61" s="18">
        <f t="shared" si="1"/>
        <v>0</v>
      </c>
      <c r="Z61" s="43"/>
      <c r="AA61" s="150"/>
      <c r="AB61" s="28">
        <f t="shared" si="3"/>
        <v>0</v>
      </c>
      <c r="AC61" s="18"/>
      <c r="AD61" s="18"/>
      <c r="AE61" s="18"/>
      <c r="AF61" s="18"/>
      <c r="AG61" s="18"/>
      <c r="AH61" s="18"/>
      <c r="AI61" s="18"/>
      <c r="AJ61" s="18"/>
      <c r="AK61" s="18"/>
      <c r="AL61" s="18"/>
      <c r="AM61" s="18"/>
      <c r="AN61" s="18"/>
      <c r="AO61" s="18"/>
      <c r="AP61" s="18"/>
      <c r="AQ61" s="227"/>
      <c r="AR61" s="227"/>
      <c r="AS61" s="227"/>
      <c r="AT61" s="232">
        <f t="shared" si="5"/>
        <v>0</v>
      </c>
      <c r="AU61" s="227"/>
      <c r="AV61" s="228"/>
    </row>
    <row r="62" spans="1:55" x14ac:dyDescent="0.3">
      <c r="A62" s="18">
        <v>79</v>
      </c>
      <c r="B62" s="18">
        <f t="shared" si="2"/>
        <v>41</v>
      </c>
      <c r="C62" s="21"/>
      <c r="D62" s="169"/>
      <c r="E62" s="43">
        <v>5</v>
      </c>
      <c r="F62" s="43">
        <v>18</v>
      </c>
      <c r="G62" s="80">
        <v>1007</v>
      </c>
      <c r="H62" s="86" t="s">
        <v>95</v>
      </c>
      <c r="I62" s="55" t="s">
        <v>96</v>
      </c>
      <c r="J62" s="23"/>
      <c r="K62" s="43"/>
      <c r="L62" s="565"/>
      <c r="M62" s="23"/>
      <c r="N62" s="23"/>
      <c r="O62" s="23"/>
      <c r="P62" s="23"/>
      <c r="Q62" s="23"/>
      <c r="R62" s="23"/>
      <c r="S62" s="23"/>
      <c r="T62" s="23"/>
      <c r="U62" s="649">
        <f t="shared" si="0"/>
        <v>0</v>
      </c>
      <c r="V62" s="23" t="s">
        <v>39</v>
      </c>
      <c r="W62" s="23"/>
      <c r="X62" s="23"/>
      <c r="Y62" s="18">
        <f t="shared" si="1"/>
        <v>0</v>
      </c>
      <c r="Z62" s="43"/>
      <c r="AA62" s="150"/>
      <c r="AB62" s="28">
        <f t="shared" si="3"/>
        <v>0</v>
      </c>
      <c r="AC62" s="18"/>
      <c r="AD62" s="18"/>
      <c r="AE62" s="18"/>
      <c r="AF62" s="18"/>
      <c r="AG62" s="18"/>
      <c r="AH62" s="18"/>
      <c r="AI62" s="18"/>
      <c r="AJ62" s="18"/>
      <c r="AK62" s="18"/>
      <c r="AL62" s="18"/>
      <c r="AM62" s="18"/>
      <c r="AN62" s="18"/>
      <c r="AO62" s="18"/>
      <c r="AP62" s="18"/>
      <c r="AQ62" s="227"/>
      <c r="AR62" s="227"/>
      <c r="AS62" s="227"/>
      <c r="AT62" s="232">
        <f t="shared" si="5"/>
        <v>0</v>
      </c>
      <c r="AU62" s="227"/>
      <c r="AV62" s="228"/>
    </row>
    <row r="63" spans="1:55" x14ac:dyDescent="0.3">
      <c r="A63" s="18"/>
      <c r="B63" s="18">
        <f t="shared" si="2"/>
        <v>42</v>
      </c>
      <c r="C63" s="21"/>
      <c r="D63" s="644" t="s">
        <v>1109</v>
      </c>
      <c r="E63" s="43">
        <v>5</v>
      </c>
      <c r="F63" s="43">
        <v>19</v>
      </c>
      <c r="G63" s="80" t="s">
        <v>1108</v>
      </c>
      <c r="H63" s="86" t="s">
        <v>47</v>
      </c>
      <c r="I63" s="55" t="s">
        <v>1099</v>
      </c>
      <c r="J63" s="23">
        <v>25</v>
      </c>
      <c r="K63" s="43"/>
      <c r="L63" s="565"/>
      <c r="M63" s="23"/>
      <c r="N63" s="23"/>
      <c r="O63" s="23"/>
      <c r="P63" s="23"/>
      <c r="Q63" s="23"/>
      <c r="R63" s="23"/>
      <c r="S63" s="23"/>
      <c r="T63" s="23"/>
      <c r="U63" s="649">
        <f t="shared" si="0"/>
        <v>0</v>
      </c>
      <c r="V63" s="23" t="s">
        <v>1117</v>
      </c>
      <c r="W63" s="23"/>
      <c r="X63" s="23"/>
      <c r="Y63" s="18">
        <f t="shared" si="1"/>
        <v>0</v>
      </c>
      <c r="Z63" s="43"/>
      <c r="AA63" s="150"/>
      <c r="AB63" s="28"/>
      <c r="AC63" s="18"/>
      <c r="AD63" s="18"/>
      <c r="AE63" s="18">
        <v>25</v>
      </c>
      <c r="AF63" s="18"/>
      <c r="AG63" s="18"/>
      <c r="AH63" s="18"/>
      <c r="AI63" s="18"/>
      <c r="AJ63" s="18"/>
      <c r="AK63" s="18"/>
      <c r="AL63" s="18"/>
      <c r="AM63" s="18"/>
      <c r="AN63" s="18"/>
      <c r="AO63" s="18"/>
      <c r="AP63" s="18"/>
      <c r="AQ63" s="227"/>
      <c r="AR63" s="227"/>
      <c r="AS63" s="227"/>
      <c r="AT63" s="232">
        <f t="shared" si="5"/>
        <v>25</v>
      </c>
      <c r="AU63" s="227"/>
      <c r="AV63" s="228"/>
    </row>
    <row r="64" spans="1:55" x14ac:dyDescent="0.3">
      <c r="A64" s="18"/>
      <c r="B64" s="18">
        <f t="shared" si="2"/>
        <v>43</v>
      </c>
      <c r="C64" s="21"/>
      <c r="D64" s="644" t="s">
        <v>1109</v>
      </c>
      <c r="E64" s="43">
        <v>5</v>
      </c>
      <c r="F64" s="43">
        <v>20</v>
      </c>
      <c r="G64" s="80" t="s">
        <v>1108</v>
      </c>
      <c r="H64" s="86" t="s">
        <v>156</v>
      </c>
      <c r="I64" s="55" t="s">
        <v>1100</v>
      </c>
      <c r="J64" s="23">
        <v>25</v>
      </c>
      <c r="K64" s="43"/>
      <c r="L64" s="565"/>
      <c r="M64" s="23"/>
      <c r="N64" s="23"/>
      <c r="O64" s="23"/>
      <c r="P64" s="23"/>
      <c r="Q64" s="23"/>
      <c r="R64" s="23"/>
      <c r="S64" s="23"/>
      <c r="T64" s="23"/>
      <c r="U64" s="649">
        <f t="shared" si="0"/>
        <v>0</v>
      </c>
      <c r="V64" s="23" t="s">
        <v>1117</v>
      </c>
      <c r="W64" s="23"/>
      <c r="X64" s="23"/>
      <c r="Y64" s="18">
        <f t="shared" si="1"/>
        <v>0</v>
      </c>
      <c r="Z64" s="43"/>
      <c r="AA64" s="150"/>
      <c r="AB64" s="28"/>
      <c r="AC64" s="18"/>
      <c r="AD64" s="18"/>
      <c r="AE64" s="18">
        <v>32</v>
      </c>
      <c r="AF64" s="18"/>
      <c r="AG64" s="18"/>
      <c r="AH64" s="18"/>
      <c r="AI64" s="18"/>
      <c r="AJ64" s="18"/>
      <c r="AK64" s="18"/>
      <c r="AL64" s="18"/>
      <c r="AM64" s="18"/>
      <c r="AN64" s="18"/>
      <c r="AO64" s="18"/>
      <c r="AP64" s="18"/>
      <c r="AQ64" s="227"/>
      <c r="AR64" s="227"/>
      <c r="AS64" s="227"/>
      <c r="AT64" s="232">
        <f t="shared" si="5"/>
        <v>32</v>
      </c>
      <c r="AU64" s="227"/>
      <c r="AV64" s="228"/>
    </row>
    <row r="65" spans="1:48" x14ac:dyDescent="0.3">
      <c r="A65" s="18"/>
      <c r="B65" s="18">
        <f t="shared" si="2"/>
        <v>44</v>
      </c>
      <c r="C65" s="21"/>
      <c r="D65" s="644" t="s">
        <v>1109</v>
      </c>
      <c r="E65" s="43">
        <v>5</v>
      </c>
      <c r="F65" s="43">
        <v>21</v>
      </c>
      <c r="G65" s="80" t="s">
        <v>1134</v>
      </c>
      <c r="H65" s="86" t="s">
        <v>1214</v>
      </c>
      <c r="I65" s="55" t="s">
        <v>1143</v>
      </c>
      <c r="J65" s="23">
        <v>25</v>
      </c>
      <c r="K65" s="43"/>
      <c r="L65" s="565"/>
      <c r="M65" s="23"/>
      <c r="N65" s="23"/>
      <c r="O65" s="23"/>
      <c r="P65" s="23"/>
      <c r="Q65" s="23"/>
      <c r="R65" s="23"/>
      <c r="S65" s="23"/>
      <c r="T65" s="23"/>
      <c r="U65" s="649"/>
      <c r="V65" s="23"/>
      <c r="W65" s="23"/>
      <c r="X65" s="23"/>
      <c r="Y65" s="18">
        <v>20</v>
      </c>
      <c r="Z65" s="43"/>
      <c r="AA65" s="150"/>
      <c r="AB65" s="28"/>
      <c r="AC65" s="18"/>
      <c r="AD65" s="18"/>
      <c r="AE65" s="18"/>
      <c r="AF65" s="18">
        <v>27</v>
      </c>
      <c r="AG65" s="18"/>
      <c r="AH65" s="18"/>
      <c r="AI65" s="18"/>
      <c r="AJ65" s="18"/>
      <c r="AK65" s="18"/>
      <c r="AL65" s="18"/>
      <c r="AM65" s="18"/>
      <c r="AN65" s="18"/>
      <c r="AO65" s="18"/>
      <c r="AP65" s="18"/>
      <c r="AQ65" s="227"/>
      <c r="AR65" s="227"/>
      <c r="AS65" s="227"/>
      <c r="AT65" s="232">
        <f t="shared" si="5"/>
        <v>27</v>
      </c>
      <c r="AU65" s="227"/>
      <c r="AV65" s="228"/>
    </row>
    <row r="66" spans="1:48" x14ac:dyDescent="0.3">
      <c r="A66" s="18"/>
      <c r="B66" s="18">
        <f t="shared" si="2"/>
        <v>45</v>
      </c>
      <c r="C66" s="21"/>
      <c r="D66" s="568"/>
      <c r="E66" s="43"/>
      <c r="F66" s="43"/>
      <c r="G66" s="80"/>
      <c r="H66" s="86"/>
      <c r="I66" s="55"/>
      <c r="J66" s="23"/>
      <c r="K66" s="43"/>
      <c r="L66" s="565"/>
      <c r="M66" s="23"/>
      <c r="N66" s="23"/>
      <c r="O66" s="23"/>
      <c r="P66" s="23"/>
      <c r="Q66" s="23"/>
      <c r="R66" s="23"/>
      <c r="S66" s="23"/>
      <c r="T66" s="23"/>
      <c r="U66" s="649"/>
      <c r="V66" s="23"/>
      <c r="W66" s="23"/>
      <c r="X66" s="23"/>
      <c r="Y66" s="18"/>
      <c r="Z66" s="43"/>
      <c r="AA66" s="150"/>
      <c r="AB66" s="28"/>
      <c r="AC66" s="18"/>
      <c r="AD66" s="18"/>
      <c r="AE66" s="18"/>
      <c r="AF66" s="18"/>
      <c r="AG66" s="18"/>
      <c r="AH66" s="18"/>
      <c r="AI66" s="18"/>
      <c r="AJ66" s="18"/>
      <c r="AK66" s="18"/>
      <c r="AL66" s="18"/>
      <c r="AM66" s="18"/>
      <c r="AN66" s="18"/>
      <c r="AO66" s="18"/>
      <c r="AP66" s="18"/>
      <c r="AQ66" s="227"/>
      <c r="AR66" s="227"/>
      <c r="AS66" s="227"/>
      <c r="AT66" s="232"/>
      <c r="AU66" s="227"/>
      <c r="AV66" s="228"/>
    </row>
    <row r="67" spans="1:48" x14ac:dyDescent="0.3">
      <c r="A67" s="18">
        <v>28</v>
      </c>
      <c r="B67" s="18">
        <f t="shared" si="2"/>
        <v>46</v>
      </c>
      <c r="C67" s="656">
        <v>6</v>
      </c>
      <c r="D67" s="662" t="s">
        <v>46</v>
      </c>
      <c r="E67" s="658">
        <v>6</v>
      </c>
      <c r="F67" s="658">
        <v>0</v>
      </c>
      <c r="G67" s="659"/>
      <c r="H67" s="664"/>
      <c r="I67" s="661"/>
      <c r="J67" s="655"/>
      <c r="K67" s="658">
        <f>SUM(J68:J90)</f>
        <v>215</v>
      </c>
      <c r="L67" s="658">
        <f>+K67</f>
        <v>215</v>
      </c>
      <c r="M67" s="655"/>
      <c r="N67" s="655"/>
      <c r="O67" s="655"/>
      <c r="P67" s="655"/>
      <c r="Q67" s="23"/>
      <c r="R67" s="655"/>
      <c r="S67" s="655"/>
      <c r="T67" s="655"/>
      <c r="U67" s="649">
        <f t="shared" si="0"/>
        <v>0</v>
      </c>
      <c r="V67" s="655"/>
      <c r="W67" s="655"/>
      <c r="X67" s="655"/>
      <c r="Y67" s="282">
        <f t="shared" si="1"/>
        <v>0</v>
      </c>
      <c r="Z67" s="43">
        <f>SUM(Y68:Y88)</f>
        <v>35</v>
      </c>
      <c r="AA67" s="150">
        <v>0</v>
      </c>
      <c r="AB67" s="28">
        <f t="shared" si="3"/>
        <v>215</v>
      </c>
      <c r="AC67" s="18"/>
      <c r="AD67" s="18"/>
      <c r="AE67" s="18"/>
      <c r="AF67" s="18"/>
      <c r="AG67" s="18"/>
      <c r="AH67" s="18"/>
      <c r="AI67" s="18"/>
      <c r="AJ67" s="18"/>
      <c r="AK67" s="18"/>
      <c r="AL67" s="18"/>
      <c r="AM67" s="18"/>
      <c r="AN67" s="18"/>
      <c r="AO67" s="18"/>
      <c r="AP67" s="18"/>
      <c r="AQ67" s="227"/>
      <c r="AR67" s="227"/>
      <c r="AS67" s="227"/>
      <c r="AT67" s="232"/>
      <c r="AU67" s="227">
        <f>SUM(AT68:AT90)</f>
        <v>251</v>
      </c>
      <c r="AV67" s="228">
        <f>+AU67+AA67</f>
        <v>251</v>
      </c>
    </row>
    <row r="68" spans="1:48" ht="40.200000000000003" x14ac:dyDescent="0.3">
      <c r="A68" s="18">
        <v>33</v>
      </c>
      <c r="B68" s="18">
        <f t="shared" si="2"/>
        <v>47</v>
      </c>
      <c r="C68" s="21"/>
      <c r="D68" s="169"/>
      <c r="E68" s="43">
        <v>6</v>
      </c>
      <c r="F68" s="43">
        <v>1</v>
      </c>
      <c r="G68" s="80">
        <v>1006</v>
      </c>
      <c r="H68" s="81">
        <v>-104</v>
      </c>
      <c r="I68" s="55" t="s">
        <v>281</v>
      </c>
      <c r="J68" s="23">
        <v>30</v>
      </c>
      <c r="K68" s="43"/>
      <c r="L68" s="565"/>
      <c r="M68" s="23"/>
      <c r="N68" s="23"/>
      <c r="O68" s="23"/>
      <c r="P68" s="23"/>
      <c r="Q68" s="23"/>
      <c r="R68" s="23"/>
      <c r="S68" s="23"/>
      <c r="T68" s="23"/>
      <c r="U68" s="649">
        <f t="shared" si="0"/>
        <v>0</v>
      </c>
      <c r="V68" s="23" t="s">
        <v>39</v>
      </c>
      <c r="W68" s="23"/>
      <c r="X68" s="23"/>
      <c r="Y68" s="18">
        <f t="shared" si="1"/>
        <v>0</v>
      </c>
      <c r="Z68" s="43"/>
      <c r="AA68" s="150"/>
      <c r="AB68" s="28">
        <f t="shared" si="3"/>
        <v>0</v>
      </c>
      <c r="AC68" s="18"/>
      <c r="AD68" s="18"/>
      <c r="AE68" s="18"/>
      <c r="AF68" s="18"/>
      <c r="AG68" s="18">
        <v>33</v>
      </c>
      <c r="AH68" s="18"/>
      <c r="AI68" s="18"/>
      <c r="AJ68" s="18"/>
      <c r="AK68" s="18"/>
      <c r="AL68" s="18"/>
      <c r="AM68" s="18"/>
      <c r="AN68" s="18"/>
      <c r="AO68" s="18"/>
      <c r="AP68" s="18"/>
      <c r="AQ68" s="227">
        <v>1</v>
      </c>
      <c r="AR68" s="227"/>
      <c r="AS68" s="227"/>
      <c r="AT68" s="232">
        <f t="shared" ref="AT68:AT90" si="6">SUM(AC68:AS68)</f>
        <v>34</v>
      </c>
      <c r="AU68" s="227"/>
      <c r="AV68" s="228"/>
    </row>
    <row r="69" spans="1:48" ht="40.200000000000003" x14ac:dyDescent="0.3">
      <c r="A69" s="18">
        <v>35</v>
      </c>
      <c r="B69" s="18">
        <f t="shared" si="2"/>
        <v>48</v>
      </c>
      <c r="C69" s="21"/>
      <c r="D69" s="169"/>
      <c r="E69" s="43">
        <v>6</v>
      </c>
      <c r="F69" s="43">
        <v>2</v>
      </c>
      <c r="G69" s="80">
        <v>1006</v>
      </c>
      <c r="H69" s="81">
        <v>-106</v>
      </c>
      <c r="I69" s="55" t="s">
        <v>282</v>
      </c>
      <c r="J69" s="23">
        <v>30</v>
      </c>
      <c r="K69" s="43"/>
      <c r="L69" s="565"/>
      <c r="M69" s="23"/>
      <c r="N69" s="23"/>
      <c r="O69" s="23"/>
      <c r="P69" s="23"/>
      <c r="Q69" s="23"/>
      <c r="R69" s="23"/>
      <c r="S69" s="23"/>
      <c r="T69" s="23"/>
      <c r="U69" s="649">
        <f t="shared" si="0"/>
        <v>0</v>
      </c>
      <c r="V69" s="23" t="s">
        <v>45</v>
      </c>
      <c r="W69" s="23"/>
      <c r="X69" s="23"/>
      <c r="Y69" s="18">
        <f t="shared" si="1"/>
        <v>0</v>
      </c>
      <c r="Z69" s="43"/>
      <c r="AA69" s="150"/>
      <c r="AB69" s="28">
        <f t="shared" si="3"/>
        <v>0</v>
      </c>
      <c r="AC69" s="18"/>
      <c r="AD69" s="18"/>
      <c r="AE69" s="18">
        <v>27</v>
      </c>
      <c r="AF69" s="18"/>
      <c r="AG69" s="18">
        <v>30</v>
      </c>
      <c r="AH69" s="18"/>
      <c r="AI69" s="18"/>
      <c r="AJ69" s="18"/>
      <c r="AK69" s="18"/>
      <c r="AL69" s="18"/>
      <c r="AM69" s="18"/>
      <c r="AN69" s="18"/>
      <c r="AO69" s="18"/>
      <c r="AP69" s="18"/>
      <c r="AQ69" s="227"/>
      <c r="AR69" s="227"/>
      <c r="AS69" s="227"/>
      <c r="AT69" s="232">
        <f t="shared" si="6"/>
        <v>57</v>
      </c>
      <c r="AU69" s="227"/>
      <c r="AV69" s="228"/>
    </row>
    <row r="70" spans="1:48" ht="27" x14ac:dyDescent="0.3">
      <c r="A70" s="18">
        <v>36</v>
      </c>
      <c r="B70" s="18">
        <f t="shared" si="2"/>
        <v>49</v>
      </c>
      <c r="C70" s="21"/>
      <c r="D70" s="169"/>
      <c r="E70" s="43">
        <v>6</v>
      </c>
      <c r="F70" s="43">
        <v>3</v>
      </c>
      <c r="G70" s="80">
        <v>1006</v>
      </c>
      <c r="H70" s="86" t="s">
        <v>48</v>
      </c>
      <c r="I70" s="55" t="s">
        <v>277</v>
      </c>
      <c r="J70" s="23"/>
      <c r="K70" s="43"/>
      <c r="L70" s="565"/>
      <c r="M70" s="23"/>
      <c r="N70" s="23"/>
      <c r="O70" s="23"/>
      <c r="P70" s="23"/>
      <c r="Q70" s="23"/>
      <c r="R70" s="23"/>
      <c r="S70" s="23"/>
      <c r="T70" s="23"/>
      <c r="U70" s="649">
        <f t="shared" si="0"/>
        <v>0</v>
      </c>
      <c r="V70" s="23" t="s">
        <v>39</v>
      </c>
      <c r="W70" s="23"/>
      <c r="X70" s="23"/>
      <c r="Y70" s="18">
        <f t="shared" si="1"/>
        <v>0</v>
      </c>
      <c r="Z70" s="43"/>
      <c r="AA70" s="150"/>
      <c r="AB70" s="28">
        <f t="shared" si="3"/>
        <v>0</v>
      </c>
      <c r="AC70" s="18"/>
      <c r="AD70" s="18"/>
      <c r="AE70" s="18"/>
      <c r="AF70" s="18"/>
      <c r="AG70" s="18"/>
      <c r="AH70" s="18"/>
      <c r="AI70" s="18"/>
      <c r="AJ70" s="18"/>
      <c r="AK70" s="18"/>
      <c r="AL70" s="18"/>
      <c r="AM70" s="18"/>
      <c r="AN70" s="18"/>
      <c r="AO70" s="18"/>
      <c r="AP70" s="18"/>
      <c r="AQ70" s="227"/>
      <c r="AR70" s="227"/>
      <c r="AS70" s="227"/>
      <c r="AT70" s="232">
        <f t="shared" si="6"/>
        <v>0</v>
      </c>
      <c r="AU70" s="227"/>
      <c r="AV70" s="228"/>
    </row>
    <row r="71" spans="1:48" x14ac:dyDescent="0.3">
      <c r="A71" s="18">
        <v>37</v>
      </c>
      <c r="B71" s="18">
        <f t="shared" si="2"/>
        <v>50</v>
      </c>
      <c r="C71" s="21"/>
      <c r="D71" s="169"/>
      <c r="E71" s="43">
        <v>6</v>
      </c>
      <c r="F71" s="43">
        <v>4</v>
      </c>
      <c r="G71" s="80">
        <v>1006</v>
      </c>
      <c r="H71" s="86" t="s">
        <v>49</v>
      </c>
      <c r="I71" s="55" t="s">
        <v>50</v>
      </c>
      <c r="J71" s="23"/>
      <c r="K71" s="43"/>
      <c r="L71" s="565"/>
      <c r="M71" s="23"/>
      <c r="N71" s="23"/>
      <c r="O71" s="23"/>
      <c r="P71" s="23"/>
      <c r="Q71" s="23"/>
      <c r="R71" s="23"/>
      <c r="S71" s="23"/>
      <c r="T71" s="23"/>
      <c r="U71" s="649">
        <f t="shared" si="0"/>
        <v>0</v>
      </c>
      <c r="V71" s="23" t="s">
        <v>39</v>
      </c>
      <c r="W71" s="23"/>
      <c r="X71" s="23"/>
      <c r="Y71" s="18">
        <f t="shared" si="1"/>
        <v>0</v>
      </c>
      <c r="Z71" s="43"/>
      <c r="AA71" s="150"/>
      <c r="AB71" s="28">
        <f t="shared" si="3"/>
        <v>0</v>
      </c>
      <c r="AC71" s="18"/>
      <c r="AD71" s="18"/>
      <c r="AE71" s="18"/>
      <c r="AF71" s="18"/>
      <c r="AG71" s="18"/>
      <c r="AH71" s="18"/>
      <c r="AI71" s="18"/>
      <c r="AJ71" s="18"/>
      <c r="AK71" s="18"/>
      <c r="AL71" s="18"/>
      <c r="AM71" s="18"/>
      <c r="AN71" s="18"/>
      <c r="AO71" s="18"/>
      <c r="AP71" s="18"/>
      <c r="AQ71" s="227"/>
      <c r="AR71" s="227"/>
      <c r="AS71" s="227"/>
      <c r="AT71" s="232">
        <f t="shared" si="6"/>
        <v>0</v>
      </c>
      <c r="AU71" s="227"/>
      <c r="AV71" s="228"/>
    </row>
    <row r="72" spans="1:48" ht="27" x14ac:dyDescent="0.3">
      <c r="A72" s="18">
        <v>38</v>
      </c>
      <c r="B72" s="18">
        <f t="shared" si="2"/>
        <v>51</v>
      </c>
      <c r="C72" s="21"/>
      <c r="D72" s="169"/>
      <c r="E72" s="43">
        <v>6</v>
      </c>
      <c r="F72" s="43">
        <v>5</v>
      </c>
      <c r="G72" s="80">
        <v>1006</v>
      </c>
      <c r="H72" s="86" t="s">
        <v>51</v>
      </c>
      <c r="I72" s="55" t="s">
        <v>52</v>
      </c>
      <c r="J72" s="23">
        <v>30</v>
      </c>
      <c r="K72" s="43"/>
      <c r="L72" s="565"/>
      <c r="M72" s="23"/>
      <c r="N72" s="23"/>
      <c r="O72" s="23"/>
      <c r="P72" s="23"/>
      <c r="Q72" s="23"/>
      <c r="R72" s="23"/>
      <c r="S72" s="23"/>
      <c r="T72" s="23"/>
      <c r="U72" s="649">
        <f t="shared" si="0"/>
        <v>0</v>
      </c>
      <c r="V72" s="23" t="s">
        <v>39</v>
      </c>
      <c r="W72" s="23"/>
      <c r="X72" s="23"/>
      <c r="Y72" s="18">
        <f t="shared" si="1"/>
        <v>0</v>
      </c>
      <c r="Z72" s="43"/>
      <c r="AA72" s="150"/>
      <c r="AB72" s="28">
        <f t="shared" si="3"/>
        <v>0</v>
      </c>
      <c r="AC72" s="18"/>
      <c r="AD72" s="18"/>
      <c r="AE72" s="18"/>
      <c r="AF72" s="18"/>
      <c r="AG72" s="18"/>
      <c r="AH72" s="18"/>
      <c r="AI72" s="18"/>
      <c r="AJ72" s="18"/>
      <c r="AK72" s="18"/>
      <c r="AL72" s="18"/>
      <c r="AM72" s="18"/>
      <c r="AN72" s="18"/>
      <c r="AO72" s="18"/>
      <c r="AP72" s="18"/>
      <c r="AQ72" s="227"/>
      <c r="AR72" s="227"/>
      <c r="AS72" s="227"/>
      <c r="AT72" s="232">
        <f t="shared" si="6"/>
        <v>0</v>
      </c>
      <c r="AU72" s="227"/>
      <c r="AV72" s="228"/>
    </row>
    <row r="73" spans="1:48" x14ac:dyDescent="0.3">
      <c r="A73" s="18">
        <v>39</v>
      </c>
      <c r="B73" s="18">
        <f t="shared" si="2"/>
        <v>52</v>
      </c>
      <c r="C73" s="21"/>
      <c r="D73" s="169"/>
      <c r="E73" s="43">
        <v>6</v>
      </c>
      <c r="F73" s="43">
        <v>6</v>
      </c>
      <c r="G73" s="80">
        <v>1006</v>
      </c>
      <c r="H73" s="86" t="s">
        <v>53</v>
      </c>
      <c r="I73" s="55" t="s">
        <v>54</v>
      </c>
      <c r="J73" s="23"/>
      <c r="K73" s="43"/>
      <c r="L73" s="565"/>
      <c r="M73" s="23"/>
      <c r="N73" s="23"/>
      <c r="O73" s="23"/>
      <c r="P73" s="23"/>
      <c r="Q73" s="23"/>
      <c r="R73" s="23"/>
      <c r="S73" s="23"/>
      <c r="T73" s="23"/>
      <c r="U73" s="649">
        <f t="shared" si="0"/>
        <v>0</v>
      </c>
      <c r="V73" s="23" t="s">
        <v>39</v>
      </c>
      <c r="W73" s="23"/>
      <c r="X73" s="23"/>
      <c r="Y73" s="18">
        <f t="shared" si="1"/>
        <v>0</v>
      </c>
      <c r="Z73" s="43"/>
      <c r="AA73" s="150"/>
      <c r="AB73" s="28">
        <f t="shared" si="3"/>
        <v>0</v>
      </c>
      <c r="AC73" s="18"/>
      <c r="AD73" s="18"/>
      <c r="AE73" s="18"/>
      <c r="AF73" s="18"/>
      <c r="AG73" s="18"/>
      <c r="AH73" s="18"/>
      <c r="AI73" s="18"/>
      <c r="AJ73" s="18"/>
      <c r="AK73" s="18"/>
      <c r="AL73" s="18"/>
      <c r="AM73" s="18"/>
      <c r="AN73" s="18"/>
      <c r="AO73" s="18"/>
      <c r="AP73" s="18"/>
      <c r="AQ73" s="227"/>
      <c r="AR73" s="227"/>
      <c r="AS73" s="227"/>
      <c r="AT73" s="232">
        <f t="shared" si="6"/>
        <v>0</v>
      </c>
      <c r="AU73" s="227"/>
      <c r="AV73" s="228"/>
    </row>
    <row r="74" spans="1:48" x14ac:dyDescent="0.3">
      <c r="A74" s="18">
        <v>40</v>
      </c>
      <c r="B74" s="18">
        <f t="shared" si="2"/>
        <v>53</v>
      </c>
      <c r="C74" s="21"/>
      <c r="D74" s="169"/>
      <c r="E74" s="43">
        <v>6</v>
      </c>
      <c r="F74" s="43">
        <v>7</v>
      </c>
      <c r="G74" s="80">
        <v>1006</v>
      </c>
      <c r="H74" s="86" t="s">
        <v>55</v>
      </c>
      <c r="I74" s="55" t="s">
        <v>56</v>
      </c>
      <c r="J74" s="23"/>
      <c r="K74" s="43"/>
      <c r="L74" s="565"/>
      <c r="M74" s="23"/>
      <c r="N74" s="23"/>
      <c r="O74" s="23"/>
      <c r="P74" s="23"/>
      <c r="Q74" s="23"/>
      <c r="R74" s="23"/>
      <c r="S74" s="23"/>
      <c r="T74" s="23"/>
      <c r="U74" s="649">
        <f t="shared" si="0"/>
        <v>0</v>
      </c>
      <c r="V74" s="23" t="s">
        <v>39</v>
      </c>
      <c r="W74" s="23"/>
      <c r="X74" s="23"/>
      <c r="Y74" s="18">
        <f t="shared" si="1"/>
        <v>0</v>
      </c>
      <c r="Z74" s="43"/>
      <c r="AA74" s="150"/>
      <c r="AB74" s="28">
        <f t="shared" si="3"/>
        <v>0</v>
      </c>
      <c r="AC74" s="18"/>
      <c r="AD74" s="18"/>
      <c r="AE74" s="18"/>
      <c r="AF74" s="18"/>
      <c r="AG74" s="18"/>
      <c r="AH74" s="18"/>
      <c r="AI74" s="18"/>
      <c r="AJ74" s="18"/>
      <c r="AK74" s="18"/>
      <c r="AL74" s="18"/>
      <c r="AM74" s="18"/>
      <c r="AN74" s="18"/>
      <c r="AO74" s="18"/>
      <c r="AP74" s="18"/>
      <c r="AQ74" s="227"/>
      <c r="AR74" s="227"/>
      <c r="AS74" s="227"/>
      <c r="AT74" s="232">
        <f t="shared" si="6"/>
        <v>0</v>
      </c>
      <c r="AU74" s="227"/>
      <c r="AV74" s="228"/>
    </row>
    <row r="75" spans="1:48" ht="27" x14ac:dyDescent="0.3">
      <c r="A75" s="18">
        <v>41</v>
      </c>
      <c r="B75" s="18">
        <f t="shared" si="2"/>
        <v>54</v>
      </c>
      <c r="C75" s="21"/>
      <c r="D75" s="169"/>
      <c r="E75" s="43">
        <v>6</v>
      </c>
      <c r="F75" s="43">
        <v>8</v>
      </c>
      <c r="G75" s="80">
        <v>1006</v>
      </c>
      <c r="H75" s="86" t="s">
        <v>57</v>
      </c>
      <c r="I75" s="55" t="s">
        <v>58</v>
      </c>
      <c r="J75" s="23"/>
      <c r="K75" s="43"/>
      <c r="L75" s="565"/>
      <c r="M75" s="23"/>
      <c r="N75" s="23"/>
      <c r="O75" s="23"/>
      <c r="P75" s="23"/>
      <c r="Q75" s="23"/>
      <c r="R75" s="23"/>
      <c r="S75" s="23"/>
      <c r="T75" s="23"/>
      <c r="U75" s="649">
        <f t="shared" si="0"/>
        <v>0</v>
      </c>
      <c r="V75" s="23" t="s">
        <v>39</v>
      </c>
      <c r="W75" s="23"/>
      <c r="X75" s="23"/>
      <c r="Y75" s="18">
        <f t="shared" si="1"/>
        <v>0</v>
      </c>
      <c r="Z75" s="43"/>
      <c r="AA75" s="150"/>
      <c r="AB75" s="28">
        <f t="shared" si="3"/>
        <v>0</v>
      </c>
      <c r="AC75" s="18"/>
      <c r="AD75" s="18"/>
      <c r="AE75" s="18"/>
      <c r="AF75" s="18"/>
      <c r="AG75" s="18"/>
      <c r="AH75" s="18"/>
      <c r="AI75" s="18"/>
      <c r="AJ75" s="18"/>
      <c r="AK75" s="18"/>
      <c r="AL75" s="18"/>
      <c r="AM75" s="18"/>
      <c r="AN75" s="18"/>
      <c r="AO75" s="18"/>
      <c r="AP75" s="18"/>
      <c r="AQ75" s="227"/>
      <c r="AR75" s="227"/>
      <c r="AS75" s="227"/>
      <c r="AT75" s="232">
        <f t="shared" si="6"/>
        <v>0</v>
      </c>
      <c r="AU75" s="227"/>
      <c r="AV75" s="228"/>
    </row>
    <row r="76" spans="1:48" x14ac:dyDescent="0.3">
      <c r="A76" s="18">
        <v>42</v>
      </c>
      <c r="B76" s="18">
        <f t="shared" si="2"/>
        <v>55</v>
      </c>
      <c r="C76" s="21"/>
      <c r="D76" s="169"/>
      <c r="E76" s="43">
        <v>6</v>
      </c>
      <c r="F76" s="43">
        <v>9</v>
      </c>
      <c r="G76" s="80">
        <v>1006</v>
      </c>
      <c r="H76" s="86" t="s">
        <v>59</v>
      </c>
      <c r="I76" s="55" t="s">
        <v>276</v>
      </c>
      <c r="J76" s="23"/>
      <c r="K76" s="43"/>
      <c r="L76" s="565"/>
      <c r="M76" s="23"/>
      <c r="N76" s="23"/>
      <c r="O76" s="23"/>
      <c r="P76" s="23"/>
      <c r="Q76" s="23"/>
      <c r="R76" s="23"/>
      <c r="S76" s="23"/>
      <c r="T76" s="23"/>
      <c r="U76" s="649">
        <f t="shared" si="0"/>
        <v>0</v>
      </c>
      <c r="V76" s="23" t="s">
        <v>39</v>
      </c>
      <c r="W76" s="23"/>
      <c r="X76" s="23"/>
      <c r="Y76" s="18">
        <f t="shared" si="1"/>
        <v>0</v>
      </c>
      <c r="Z76" s="43"/>
      <c r="AA76" s="150"/>
      <c r="AB76" s="28">
        <f t="shared" si="3"/>
        <v>0</v>
      </c>
      <c r="AC76" s="18"/>
      <c r="AD76" s="18"/>
      <c r="AE76" s="18"/>
      <c r="AF76" s="18"/>
      <c r="AG76" s="18"/>
      <c r="AH76" s="18"/>
      <c r="AI76" s="18"/>
      <c r="AJ76" s="18"/>
      <c r="AK76" s="18"/>
      <c r="AL76" s="18"/>
      <c r="AM76" s="18"/>
      <c r="AN76" s="18"/>
      <c r="AO76" s="18"/>
      <c r="AP76" s="18"/>
      <c r="AQ76" s="227"/>
      <c r="AR76" s="227"/>
      <c r="AS76" s="227"/>
      <c r="AT76" s="232">
        <f t="shared" si="6"/>
        <v>0</v>
      </c>
      <c r="AU76" s="227"/>
      <c r="AV76" s="228"/>
    </row>
    <row r="77" spans="1:48" x14ac:dyDescent="0.3">
      <c r="A77" s="18">
        <v>44</v>
      </c>
      <c r="B77" s="18">
        <f t="shared" si="2"/>
        <v>56</v>
      </c>
      <c r="C77" s="21"/>
      <c r="D77" s="169"/>
      <c r="E77" s="43">
        <v>6</v>
      </c>
      <c r="F77" s="43">
        <v>10</v>
      </c>
      <c r="G77" s="80">
        <v>1006</v>
      </c>
      <c r="H77" s="86" t="s">
        <v>62</v>
      </c>
      <c r="I77" s="55" t="s">
        <v>275</v>
      </c>
      <c r="J77" s="23"/>
      <c r="K77" s="43"/>
      <c r="L77" s="565"/>
      <c r="M77" s="23"/>
      <c r="N77" s="23"/>
      <c r="O77" s="23"/>
      <c r="P77" s="23"/>
      <c r="Q77" s="23"/>
      <c r="R77" s="23"/>
      <c r="S77" s="23"/>
      <c r="T77" s="23"/>
      <c r="U77" s="649">
        <f t="shared" si="0"/>
        <v>0</v>
      </c>
      <c r="V77" s="23" t="s">
        <v>39</v>
      </c>
      <c r="W77" s="23"/>
      <c r="X77" s="23"/>
      <c r="Y77" s="18">
        <f t="shared" si="1"/>
        <v>0</v>
      </c>
      <c r="Z77" s="43"/>
      <c r="AA77" s="150"/>
      <c r="AB77" s="28">
        <f t="shared" si="3"/>
        <v>0</v>
      </c>
      <c r="AC77" s="18"/>
      <c r="AD77" s="18"/>
      <c r="AE77" s="18"/>
      <c r="AF77" s="18"/>
      <c r="AG77" s="18"/>
      <c r="AH77" s="18"/>
      <c r="AI77" s="18"/>
      <c r="AJ77" s="18"/>
      <c r="AK77" s="18"/>
      <c r="AL77" s="18"/>
      <c r="AM77" s="18"/>
      <c r="AN77" s="18"/>
      <c r="AO77" s="18"/>
      <c r="AP77" s="18"/>
      <c r="AQ77" s="227"/>
      <c r="AR77" s="227"/>
      <c r="AS77" s="227"/>
      <c r="AT77" s="232">
        <f t="shared" si="6"/>
        <v>0</v>
      </c>
      <c r="AU77" s="227"/>
      <c r="AV77" s="228"/>
    </row>
    <row r="78" spans="1:48" ht="27" x14ac:dyDescent="0.3">
      <c r="A78" s="18">
        <v>141</v>
      </c>
      <c r="B78" s="18">
        <f t="shared" si="2"/>
        <v>57</v>
      </c>
      <c r="C78" s="21"/>
      <c r="D78" s="169"/>
      <c r="E78" s="43">
        <v>6</v>
      </c>
      <c r="F78" s="43">
        <v>11</v>
      </c>
      <c r="G78" s="80">
        <v>1016</v>
      </c>
      <c r="H78" s="86">
        <v>-106</v>
      </c>
      <c r="I78" s="55" t="s">
        <v>141</v>
      </c>
      <c r="J78" s="23"/>
      <c r="K78" s="43"/>
      <c r="L78" s="565"/>
      <c r="M78" s="23"/>
      <c r="N78" s="23"/>
      <c r="O78" s="23"/>
      <c r="P78" s="23"/>
      <c r="Q78" s="23"/>
      <c r="R78" s="23"/>
      <c r="S78" s="23"/>
      <c r="T78" s="23"/>
      <c r="U78" s="649">
        <f t="shared" si="0"/>
        <v>0</v>
      </c>
      <c r="V78" s="23" t="s">
        <v>39</v>
      </c>
      <c r="W78" s="23"/>
      <c r="X78" s="23"/>
      <c r="Y78" s="18">
        <f t="shared" si="1"/>
        <v>0</v>
      </c>
      <c r="Z78" s="43"/>
      <c r="AA78" s="150"/>
      <c r="AB78" s="28">
        <f t="shared" si="3"/>
        <v>0</v>
      </c>
      <c r="AC78" s="18"/>
      <c r="AD78" s="18"/>
      <c r="AE78" s="18"/>
      <c r="AF78" s="18"/>
      <c r="AG78" s="18"/>
      <c r="AH78" s="18"/>
      <c r="AI78" s="18"/>
      <c r="AJ78" s="18"/>
      <c r="AK78" s="18"/>
      <c r="AL78" s="18"/>
      <c r="AM78" s="18"/>
      <c r="AN78" s="18"/>
      <c r="AO78" s="18"/>
      <c r="AP78" s="18"/>
      <c r="AQ78" s="227"/>
      <c r="AR78" s="227"/>
      <c r="AS78" s="227"/>
      <c r="AT78" s="232">
        <f t="shared" si="6"/>
        <v>0</v>
      </c>
      <c r="AU78" s="227"/>
      <c r="AV78" s="228"/>
    </row>
    <row r="79" spans="1:48" x14ac:dyDescent="0.3">
      <c r="A79" s="18">
        <v>45</v>
      </c>
      <c r="B79" s="18">
        <f t="shared" si="2"/>
        <v>58</v>
      </c>
      <c r="C79" s="21"/>
      <c r="D79" s="169"/>
      <c r="E79" s="43">
        <v>6</v>
      </c>
      <c r="F79" s="43">
        <v>12</v>
      </c>
      <c r="G79" s="80">
        <v>1006</v>
      </c>
      <c r="H79" s="86" t="s">
        <v>63</v>
      </c>
      <c r="I79" s="55" t="s">
        <v>64</v>
      </c>
      <c r="J79" s="23"/>
      <c r="K79" s="43"/>
      <c r="L79" s="565"/>
      <c r="M79" s="23"/>
      <c r="N79" s="23"/>
      <c r="O79" s="23"/>
      <c r="P79" s="23"/>
      <c r="Q79" s="23"/>
      <c r="R79" s="23"/>
      <c r="S79" s="23"/>
      <c r="T79" s="23"/>
      <c r="U79" s="649">
        <f t="shared" si="0"/>
        <v>0</v>
      </c>
      <c r="V79" s="23" t="s">
        <v>39</v>
      </c>
      <c r="W79" s="23"/>
      <c r="X79" s="23"/>
      <c r="Y79" s="18">
        <f t="shared" si="1"/>
        <v>0</v>
      </c>
      <c r="Z79" s="43"/>
      <c r="AA79" s="150"/>
      <c r="AB79" s="28">
        <f t="shared" si="3"/>
        <v>0</v>
      </c>
      <c r="AC79" s="18"/>
      <c r="AD79" s="18"/>
      <c r="AE79" s="18"/>
      <c r="AF79" s="18"/>
      <c r="AG79" s="18"/>
      <c r="AH79" s="18"/>
      <c r="AI79" s="18"/>
      <c r="AJ79" s="18"/>
      <c r="AK79" s="18"/>
      <c r="AL79" s="18"/>
      <c r="AM79" s="18"/>
      <c r="AN79" s="18"/>
      <c r="AO79" s="18"/>
      <c r="AP79" s="18"/>
      <c r="AQ79" s="227"/>
      <c r="AR79" s="227"/>
      <c r="AS79" s="227"/>
      <c r="AT79" s="232">
        <f t="shared" si="6"/>
        <v>0</v>
      </c>
      <c r="AU79" s="227"/>
      <c r="AV79" s="228"/>
    </row>
    <row r="80" spans="1:48" x14ac:dyDescent="0.3">
      <c r="A80" s="18">
        <v>46</v>
      </c>
      <c r="B80" s="18">
        <f t="shared" si="2"/>
        <v>59</v>
      </c>
      <c r="C80" s="21"/>
      <c r="D80" s="169"/>
      <c r="E80" s="43">
        <v>6</v>
      </c>
      <c r="F80" s="43">
        <v>13</v>
      </c>
      <c r="G80" s="80">
        <v>1006</v>
      </c>
      <c r="H80" s="86" t="s">
        <v>65</v>
      </c>
      <c r="I80" s="55" t="s">
        <v>66</v>
      </c>
      <c r="J80" s="23"/>
      <c r="K80" s="43"/>
      <c r="L80" s="565"/>
      <c r="M80" s="23"/>
      <c r="N80" s="23"/>
      <c r="O80" s="23"/>
      <c r="P80" s="23"/>
      <c r="Q80" s="23"/>
      <c r="R80" s="23"/>
      <c r="S80" s="23"/>
      <c r="T80" s="23"/>
      <c r="U80" s="649">
        <f t="shared" si="0"/>
        <v>0</v>
      </c>
      <c r="V80" s="23" t="s">
        <v>39</v>
      </c>
      <c r="W80" s="23"/>
      <c r="X80" s="23"/>
      <c r="Y80" s="18">
        <f t="shared" si="1"/>
        <v>0</v>
      </c>
      <c r="Z80" s="43"/>
      <c r="AA80" s="150"/>
      <c r="AB80" s="28">
        <f t="shared" si="3"/>
        <v>0</v>
      </c>
      <c r="AC80" s="18"/>
      <c r="AD80" s="18"/>
      <c r="AE80" s="18"/>
      <c r="AF80" s="18"/>
      <c r="AG80" s="18"/>
      <c r="AH80" s="18"/>
      <c r="AI80" s="18"/>
      <c r="AJ80" s="18"/>
      <c r="AK80" s="18"/>
      <c r="AL80" s="18"/>
      <c r="AM80" s="18"/>
      <c r="AN80" s="18"/>
      <c r="AO80" s="18"/>
      <c r="AP80" s="18"/>
      <c r="AQ80" s="227"/>
      <c r="AR80" s="227"/>
      <c r="AS80" s="227"/>
      <c r="AT80" s="232">
        <f t="shared" si="6"/>
        <v>0</v>
      </c>
      <c r="AU80" s="227"/>
      <c r="AV80" s="228"/>
    </row>
    <row r="81" spans="1:48" ht="27" x14ac:dyDescent="0.3">
      <c r="A81" s="18">
        <v>47</v>
      </c>
      <c r="B81" s="18">
        <f t="shared" si="2"/>
        <v>60</v>
      </c>
      <c r="C81" s="21"/>
      <c r="D81" s="169"/>
      <c r="E81" s="43">
        <v>6</v>
      </c>
      <c r="F81" s="43">
        <v>14</v>
      </c>
      <c r="G81" s="80">
        <v>1006</v>
      </c>
      <c r="H81" s="86" t="s">
        <v>67</v>
      </c>
      <c r="I81" s="55" t="s">
        <v>68</v>
      </c>
      <c r="J81" s="23"/>
      <c r="K81" s="43"/>
      <c r="L81" s="565"/>
      <c r="M81" s="23"/>
      <c r="N81" s="23"/>
      <c r="O81" s="23"/>
      <c r="P81" s="23"/>
      <c r="Q81" s="23"/>
      <c r="R81" s="23"/>
      <c r="S81" s="23"/>
      <c r="T81" s="23"/>
      <c r="U81" s="649">
        <f t="shared" si="0"/>
        <v>0</v>
      </c>
      <c r="V81" s="23" t="s">
        <v>39</v>
      </c>
      <c r="W81" s="23"/>
      <c r="X81" s="23"/>
      <c r="Y81" s="18">
        <f t="shared" si="1"/>
        <v>0</v>
      </c>
      <c r="Z81" s="43"/>
      <c r="AA81" s="150"/>
      <c r="AB81" s="28">
        <f t="shared" si="3"/>
        <v>0</v>
      </c>
      <c r="AC81" s="18"/>
      <c r="AD81" s="18"/>
      <c r="AE81" s="18"/>
      <c r="AF81" s="18"/>
      <c r="AG81" s="18"/>
      <c r="AH81" s="18"/>
      <c r="AI81" s="18"/>
      <c r="AJ81" s="18"/>
      <c r="AK81" s="18"/>
      <c r="AL81" s="18"/>
      <c r="AM81" s="18"/>
      <c r="AN81" s="18"/>
      <c r="AO81" s="18"/>
      <c r="AP81" s="18"/>
      <c r="AQ81" s="227"/>
      <c r="AR81" s="227"/>
      <c r="AS81" s="227"/>
      <c r="AT81" s="232">
        <f t="shared" si="6"/>
        <v>0</v>
      </c>
      <c r="AU81" s="227"/>
      <c r="AV81" s="228"/>
    </row>
    <row r="82" spans="1:48" ht="27" x14ac:dyDescent="0.3">
      <c r="A82" s="18">
        <v>48</v>
      </c>
      <c r="B82" s="18">
        <f t="shared" si="2"/>
        <v>61</v>
      </c>
      <c r="C82" s="21"/>
      <c r="D82" s="169"/>
      <c r="E82" s="43">
        <v>6</v>
      </c>
      <c r="F82" s="43">
        <v>15</v>
      </c>
      <c r="G82" s="80">
        <v>1006</v>
      </c>
      <c r="H82" s="86" t="s">
        <v>69</v>
      </c>
      <c r="I82" s="55" t="s">
        <v>70</v>
      </c>
      <c r="J82" s="23"/>
      <c r="K82" s="43"/>
      <c r="L82" s="565"/>
      <c r="M82" s="23"/>
      <c r="N82" s="23"/>
      <c r="O82" s="23"/>
      <c r="P82" s="23"/>
      <c r="Q82" s="23"/>
      <c r="R82" s="23"/>
      <c r="S82" s="23"/>
      <c r="T82" s="23"/>
      <c r="U82" s="649">
        <f t="shared" si="0"/>
        <v>0</v>
      </c>
      <c r="V82" s="23" t="s">
        <v>39</v>
      </c>
      <c r="W82" s="23"/>
      <c r="X82" s="23"/>
      <c r="Y82" s="18">
        <f t="shared" si="1"/>
        <v>0</v>
      </c>
      <c r="Z82" s="43"/>
      <c r="AA82" s="150"/>
      <c r="AB82" s="28">
        <f t="shared" si="3"/>
        <v>0</v>
      </c>
      <c r="AC82" s="18"/>
      <c r="AD82" s="18"/>
      <c r="AE82" s="18"/>
      <c r="AF82" s="18"/>
      <c r="AG82" s="18"/>
      <c r="AH82" s="18"/>
      <c r="AI82" s="18"/>
      <c r="AJ82" s="18"/>
      <c r="AK82" s="18"/>
      <c r="AL82" s="18"/>
      <c r="AM82" s="18"/>
      <c r="AN82" s="18"/>
      <c r="AO82" s="18"/>
      <c r="AP82" s="18"/>
      <c r="AQ82" s="227"/>
      <c r="AR82" s="227"/>
      <c r="AS82" s="227"/>
      <c r="AT82" s="232">
        <f t="shared" si="6"/>
        <v>0</v>
      </c>
      <c r="AU82" s="227"/>
      <c r="AV82" s="228"/>
    </row>
    <row r="83" spans="1:48" x14ac:dyDescent="0.3">
      <c r="A83" s="18">
        <v>49</v>
      </c>
      <c r="B83" s="18">
        <f t="shared" si="2"/>
        <v>62</v>
      </c>
      <c r="C83" s="21"/>
      <c r="D83" s="169"/>
      <c r="E83" s="43">
        <v>6</v>
      </c>
      <c r="F83" s="43">
        <v>16</v>
      </c>
      <c r="G83" s="80">
        <v>1006</v>
      </c>
      <c r="H83" s="86" t="s">
        <v>71</v>
      </c>
      <c r="I83" s="55" t="s">
        <v>72</v>
      </c>
      <c r="J83" s="23"/>
      <c r="K83" s="43"/>
      <c r="L83" s="565"/>
      <c r="M83" s="23"/>
      <c r="N83" s="23"/>
      <c r="O83" s="23"/>
      <c r="P83" s="23"/>
      <c r="Q83" s="23"/>
      <c r="R83" s="23"/>
      <c r="S83" s="23"/>
      <c r="T83" s="23"/>
      <c r="U83" s="649">
        <f t="shared" si="0"/>
        <v>0</v>
      </c>
      <c r="V83" s="23" t="s">
        <v>39</v>
      </c>
      <c r="W83" s="23"/>
      <c r="X83" s="23"/>
      <c r="Y83" s="18">
        <f t="shared" si="1"/>
        <v>0</v>
      </c>
      <c r="Z83" s="43"/>
      <c r="AA83" s="150"/>
      <c r="AB83" s="28">
        <f t="shared" si="3"/>
        <v>0</v>
      </c>
      <c r="AC83" s="18"/>
      <c r="AD83" s="18"/>
      <c r="AE83" s="18"/>
      <c r="AF83" s="18"/>
      <c r="AG83" s="18"/>
      <c r="AH83" s="18"/>
      <c r="AI83" s="18"/>
      <c r="AJ83" s="18"/>
      <c r="AK83" s="18"/>
      <c r="AL83" s="18"/>
      <c r="AM83" s="18"/>
      <c r="AN83" s="18"/>
      <c r="AO83" s="18"/>
      <c r="AP83" s="18"/>
      <c r="AQ83" s="227"/>
      <c r="AR83" s="227"/>
      <c r="AS83" s="227"/>
      <c r="AT83" s="232">
        <f t="shared" si="6"/>
        <v>0</v>
      </c>
      <c r="AU83" s="227"/>
      <c r="AV83" s="228"/>
    </row>
    <row r="84" spans="1:48" x14ac:dyDescent="0.3">
      <c r="A84" s="18">
        <v>149</v>
      </c>
      <c r="B84" s="18">
        <f t="shared" si="2"/>
        <v>63</v>
      </c>
      <c r="C84" s="21"/>
      <c r="D84" s="169"/>
      <c r="E84" s="43">
        <v>6</v>
      </c>
      <c r="F84" s="43">
        <v>17</v>
      </c>
      <c r="G84" s="80">
        <v>1016</v>
      </c>
      <c r="H84" s="86">
        <v>-114</v>
      </c>
      <c r="I84" s="55" t="s">
        <v>147</v>
      </c>
      <c r="J84" s="23"/>
      <c r="K84" s="43"/>
      <c r="L84" s="565"/>
      <c r="M84" s="23"/>
      <c r="N84" s="23"/>
      <c r="O84" s="23"/>
      <c r="P84" s="23"/>
      <c r="Q84" s="23"/>
      <c r="R84" s="23"/>
      <c r="S84" s="23"/>
      <c r="T84" s="23"/>
      <c r="U84" s="649">
        <f t="shared" si="0"/>
        <v>0</v>
      </c>
      <c r="V84" s="52" t="s">
        <v>39</v>
      </c>
      <c r="W84" s="52"/>
      <c r="X84" s="52"/>
      <c r="Y84" s="18">
        <f t="shared" si="1"/>
        <v>0</v>
      </c>
      <c r="Z84" s="43"/>
      <c r="AA84" s="150"/>
      <c r="AB84" s="28">
        <f t="shared" si="3"/>
        <v>0</v>
      </c>
      <c r="AC84" s="18"/>
      <c r="AD84" s="18"/>
      <c r="AE84" s="18"/>
      <c r="AF84" s="18"/>
      <c r="AG84" s="18"/>
      <c r="AH84" s="18"/>
      <c r="AI84" s="18"/>
      <c r="AJ84" s="18"/>
      <c r="AK84" s="18"/>
      <c r="AL84" s="18"/>
      <c r="AM84" s="18"/>
      <c r="AN84" s="18"/>
      <c r="AO84" s="18"/>
      <c r="AP84" s="18"/>
      <c r="AQ84" s="227"/>
      <c r="AR84" s="227"/>
      <c r="AS84" s="227"/>
      <c r="AT84" s="232">
        <f t="shared" si="6"/>
        <v>0</v>
      </c>
      <c r="AU84" s="227"/>
      <c r="AV84" s="228"/>
    </row>
    <row r="85" spans="1:48" x14ac:dyDescent="0.3">
      <c r="A85" s="18">
        <v>75</v>
      </c>
      <c r="B85" s="18">
        <f t="shared" si="2"/>
        <v>64</v>
      </c>
      <c r="C85" s="21"/>
      <c r="D85" s="169"/>
      <c r="E85" s="43">
        <v>6</v>
      </c>
      <c r="F85" s="43">
        <v>18</v>
      </c>
      <c r="G85" s="80">
        <v>1007</v>
      </c>
      <c r="H85" s="81">
        <v>-114</v>
      </c>
      <c r="I85" s="55" t="s">
        <v>88</v>
      </c>
      <c r="J85" s="23"/>
      <c r="K85" s="43"/>
      <c r="L85" s="565"/>
      <c r="M85" s="23"/>
      <c r="N85" s="23"/>
      <c r="O85" s="23"/>
      <c r="P85" s="23"/>
      <c r="Q85" s="23"/>
      <c r="R85" s="23"/>
      <c r="S85" s="23"/>
      <c r="T85" s="23"/>
      <c r="U85" s="649">
        <f>SUM(N85:T85)</f>
        <v>0</v>
      </c>
      <c r="V85" s="23" t="s">
        <v>39</v>
      </c>
      <c r="W85" s="23"/>
      <c r="X85" s="23"/>
      <c r="Y85" s="18">
        <f>+U85</f>
        <v>0</v>
      </c>
      <c r="Z85" s="43"/>
      <c r="AA85" s="150"/>
      <c r="AB85" s="28">
        <f>+K85</f>
        <v>0</v>
      </c>
      <c r="AC85" s="18"/>
      <c r="AD85" s="18"/>
      <c r="AE85" s="18"/>
      <c r="AF85" s="18"/>
      <c r="AG85" s="18"/>
      <c r="AH85" s="18"/>
      <c r="AI85" s="18"/>
      <c r="AJ85" s="18"/>
      <c r="AK85" s="18"/>
      <c r="AL85" s="18"/>
      <c r="AM85" s="18"/>
      <c r="AN85" s="18"/>
      <c r="AO85" s="18"/>
      <c r="AP85" s="18"/>
      <c r="AQ85" s="227"/>
      <c r="AR85" s="227"/>
      <c r="AS85" s="227"/>
      <c r="AT85" s="232">
        <f t="shared" si="6"/>
        <v>0</v>
      </c>
      <c r="AU85" s="227"/>
      <c r="AV85" s="228"/>
    </row>
    <row r="86" spans="1:48" x14ac:dyDescent="0.3">
      <c r="A86" s="18"/>
      <c r="B86" s="18">
        <f t="shared" si="2"/>
        <v>65</v>
      </c>
      <c r="C86" s="21"/>
      <c r="D86" s="644" t="s">
        <v>1109</v>
      </c>
      <c r="E86" s="43">
        <v>6</v>
      </c>
      <c r="F86" s="43">
        <v>19</v>
      </c>
      <c r="G86" s="80" t="s">
        <v>1108</v>
      </c>
      <c r="H86" s="86" t="s">
        <v>138</v>
      </c>
      <c r="I86" s="55" t="s">
        <v>1096</v>
      </c>
      <c r="J86" s="23">
        <v>25</v>
      </c>
      <c r="K86" s="43"/>
      <c r="L86" s="565"/>
      <c r="M86" s="23"/>
      <c r="N86" s="23"/>
      <c r="O86" s="23"/>
      <c r="P86" s="23"/>
      <c r="Q86" s="23"/>
      <c r="R86" s="23"/>
      <c r="S86" s="23"/>
      <c r="T86" s="23"/>
      <c r="U86" s="649">
        <f t="shared" ref="U86:U87" si="7">SUM(N86:T86)</f>
        <v>0</v>
      </c>
      <c r="V86" s="23" t="s">
        <v>1117</v>
      </c>
      <c r="W86" s="52"/>
      <c r="X86" s="52"/>
      <c r="Y86" s="18">
        <f t="shared" ref="Y86:Y87" si="8">+U86</f>
        <v>0</v>
      </c>
      <c r="Z86" s="43"/>
      <c r="AA86" s="150"/>
      <c r="AB86" s="28">
        <f t="shared" ref="AB86:AB88" si="9">+K86</f>
        <v>0</v>
      </c>
      <c r="AC86" s="18"/>
      <c r="AD86" s="18"/>
      <c r="AE86" s="18"/>
      <c r="AF86" s="18"/>
      <c r="AG86" s="18"/>
      <c r="AH86" s="18">
        <v>40</v>
      </c>
      <c r="AI86" s="18"/>
      <c r="AJ86" s="18"/>
      <c r="AK86" s="18"/>
      <c r="AL86" s="18"/>
      <c r="AM86" s="18"/>
      <c r="AN86" s="18"/>
      <c r="AO86" s="18"/>
      <c r="AP86" s="18"/>
      <c r="AQ86" s="227"/>
      <c r="AR86" s="227"/>
      <c r="AS86" s="227"/>
      <c r="AT86" s="232">
        <f t="shared" si="6"/>
        <v>40</v>
      </c>
      <c r="AU86" s="227"/>
      <c r="AV86" s="228"/>
    </row>
    <row r="87" spans="1:48" x14ac:dyDescent="0.3">
      <c r="A87" s="18"/>
      <c r="B87" s="18">
        <f t="shared" si="2"/>
        <v>66</v>
      </c>
      <c r="C87" s="21"/>
      <c r="D87" s="644" t="s">
        <v>1109</v>
      </c>
      <c r="E87" s="43">
        <v>6</v>
      </c>
      <c r="F87" s="43">
        <v>20</v>
      </c>
      <c r="G87" s="80" t="s">
        <v>1108</v>
      </c>
      <c r="H87" s="86" t="s">
        <v>139</v>
      </c>
      <c r="I87" s="55" t="s">
        <v>1097</v>
      </c>
      <c r="J87" s="23">
        <v>25</v>
      </c>
      <c r="K87" s="43"/>
      <c r="L87" s="565"/>
      <c r="M87" s="23"/>
      <c r="N87" s="23"/>
      <c r="O87" s="23"/>
      <c r="P87" s="23"/>
      <c r="Q87" s="23"/>
      <c r="R87" s="23"/>
      <c r="S87" s="23"/>
      <c r="T87" s="23"/>
      <c r="U87" s="649">
        <f t="shared" si="7"/>
        <v>0</v>
      </c>
      <c r="V87" s="23" t="s">
        <v>1117</v>
      </c>
      <c r="W87" s="52"/>
      <c r="X87" s="52"/>
      <c r="Y87" s="18">
        <f t="shared" si="8"/>
        <v>0</v>
      </c>
      <c r="Z87" s="43"/>
      <c r="AA87" s="150"/>
      <c r="AB87" s="28">
        <f t="shared" si="9"/>
        <v>0</v>
      </c>
      <c r="AC87" s="18"/>
      <c r="AD87" s="18"/>
      <c r="AE87" s="18"/>
      <c r="AF87" s="18"/>
      <c r="AG87" s="18">
        <v>30</v>
      </c>
      <c r="AH87" s="18"/>
      <c r="AI87" s="18"/>
      <c r="AJ87" s="18"/>
      <c r="AK87" s="18"/>
      <c r="AL87" s="18"/>
      <c r="AM87" s="18"/>
      <c r="AN87" s="18"/>
      <c r="AO87" s="18"/>
      <c r="AP87" s="18"/>
      <c r="AQ87" s="227"/>
      <c r="AR87" s="227"/>
      <c r="AS87" s="227"/>
      <c r="AT87" s="232">
        <f t="shared" si="6"/>
        <v>30</v>
      </c>
      <c r="AU87" s="227"/>
      <c r="AV87" s="228"/>
    </row>
    <row r="88" spans="1:48" x14ac:dyDescent="0.3">
      <c r="A88" s="18"/>
      <c r="B88" s="18">
        <f t="shared" si="2"/>
        <v>67</v>
      </c>
      <c r="C88" s="21"/>
      <c r="D88" s="644" t="s">
        <v>1109</v>
      </c>
      <c r="E88" s="43">
        <v>6</v>
      </c>
      <c r="F88" s="43">
        <v>21</v>
      </c>
      <c r="G88" s="80" t="s">
        <v>1203</v>
      </c>
      <c r="H88" s="86" t="s">
        <v>89</v>
      </c>
      <c r="I88" s="55" t="s">
        <v>1142</v>
      </c>
      <c r="J88" s="23">
        <v>25</v>
      </c>
      <c r="K88" s="43"/>
      <c r="L88" s="565"/>
      <c r="M88" s="23"/>
      <c r="N88" s="23"/>
      <c r="O88" s="23"/>
      <c r="P88" s="23"/>
      <c r="Q88" s="23"/>
      <c r="R88" s="23"/>
      <c r="S88" s="23"/>
      <c r="T88" s="23"/>
      <c r="U88" s="649"/>
      <c r="V88" s="23"/>
      <c r="W88" s="52"/>
      <c r="X88" s="52"/>
      <c r="Y88" s="18">
        <v>35</v>
      </c>
      <c r="Z88" s="43"/>
      <c r="AA88" s="150"/>
      <c r="AB88" s="28">
        <f t="shared" si="9"/>
        <v>0</v>
      </c>
      <c r="AC88" s="18"/>
      <c r="AD88" s="18"/>
      <c r="AE88" s="18"/>
      <c r="AF88" s="18"/>
      <c r="AG88" s="18">
        <v>31</v>
      </c>
      <c r="AH88" s="18"/>
      <c r="AI88" s="18"/>
      <c r="AJ88" s="18"/>
      <c r="AK88" s="18"/>
      <c r="AL88" s="18"/>
      <c r="AM88" s="18"/>
      <c r="AN88" s="18"/>
      <c r="AO88" s="18"/>
      <c r="AP88" s="18"/>
      <c r="AQ88" s="227"/>
      <c r="AR88" s="227"/>
      <c r="AS88" s="227"/>
      <c r="AT88" s="232">
        <f t="shared" si="6"/>
        <v>31</v>
      </c>
      <c r="AU88" s="227"/>
      <c r="AV88" s="228"/>
    </row>
    <row r="89" spans="1:48" x14ac:dyDescent="0.3">
      <c r="A89" s="18"/>
      <c r="B89" s="18"/>
      <c r="C89" s="21"/>
      <c r="D89" s="644" t="s">
        <v>1291</v>
      </c>
      <c r="E89" s="43">
        <v>6</v>
      </c>
      <c r="F89" s="43">
        <v>22</v>
      </c>
      <c r="G89" s="80"/>
      <c r="H89" s="86"/>
      <c r="I89" s="55" t="s">
        <v>1751</v>
      </c>
      <c r="J89" s="23">
        <v>25</v>
      </c>
      <c r="K89" s="43"/>
      <c r="L89" s="565"/>
      <c r="M89" s="23"/>
      <c r="N89" s="23"/>
      <c r="O89" s="23"/>
      <c r="P89" s="23"/>
      <c r="Q89" s="23"/>
      <c r="R89" s="23"/>
      <c r="S89" s="23"/>
      <c r="T89" s="23"/>
      <c r="U89" s="649"/>
      <c r="V89" s="23"/>
      <c r="W89" s="52"/>
      <c r="X89" s="52"/>
      <c r="Y89" s="18"/>
      <c r="Z89" s="43"/>
      <c r="AA89" s="150"/>
      <c r="AB89" s="28"/>
      <c r="AC89" s="18"/>
      <c r="AD89" s="18"/>
      <c r="AE89" s="18"/>
      <c r="AF89" s="18"/>
      <c r="AG89" s="18"/>
      <c r="AH89" s="18">
        <v>17</v>
      </c>
      <c r="AI89" s="18"/>
      <c r="AJ89" s="18"/>
      <c r="AK89" s="18">
        <v>19</v>
      </c>
      <c r="AL89" s="18"/>
      <c r="AM89" s="18"/>
      <c r="AN89" s="18"/>
      <c r="AO89" s="18"/>
      <c r="AP89" s="18"/>
      <c r="AQ89" s="227"/>
      <c r="AR89" s="227"/>
      <c r="AS89" s="227"/>
      <c r="AT89" s="232">
        <f t="shared" si="6"/>
        <v>36</v>
      </c>
      <c r="AU89" s="227"/>
      <c r="AV89" s="228"/>
    </row>
    <row r="90" spans="1:48" x14ac:dyDescent="0.3">
      <c r="A90" s="18"/>
      <c r="B90" s="18"/>
      <c r="C90" s="21"/>
      <c r="D90" s="644" t="s">
        <v>1291</v>
      </c>
      <c r="E90" s="43">
        <v>6</v>
      </c>
      <c r="F90" s="43">
        <v>23</v>
      </c>
      <c r="G90" s="80"/>
      <c r="H90" s="86"/>
      <c r="I90" s="55" t="s">
        <v>1734</v>
      </c>
      <c r="J90" s="23">
        <v>25</v>
      </c>
      <c r="K90" s="43"/>
      <c r="L90" s="565"/>
      <c r="M90" s="23"/>
      <c r="N90" s="23"/>
      <c r="O90" s="23"/>
      <c r="P90" s="23"/>
      <c r="Q90" s="23"/>
      <c r="R90" s="23"/>
      <c r="S90" s="23"/>
      <c r="T90" s="23"/>
      <c r="U90" s="649"/>
      <c r="V90" s="23"/>
      <c r="W90" s="52"/>
      <c r="X90" s="52"/>
      <c r="Y90" s="18"/>
      <c r="Z90" s="43"/>
      <c r="AA90" s="150"/>
      <c r="AB90" s="28"/>
      <c r="AC90" s="18"/>
      <c r="AD90" s="18"/>
      <c r="AE90" s="18"/>
      <c r="AF90" s="18"/>
      <c r="AG90" s="18">
        <v>23</v>
      </c>
      <c r="AH90" s="18"/>
      <c r="AI90" s="18"/>
      <c r="AJ90" s="18"/>
      <c r="AK90" s="18"/>
      <c r="AL90" s="18"/>
      <c r="AM90" s="18"/>
      <c r="AN90" s="18"/>
      <c r="AO90" s="18"/>
      <c r="AP90" s="18"/>
      <c r="AQ90" s="227"/>
      <c r="AR90" s="227"/>
      <c r="AS90" s="227"/>
      <c r="AT90" s="232">
        <f t="shared" si="6"/>
        <v>23</v>
      </c>
      <c r="AU90" s="227"/>
      <c r="AV90" s="228"/>
    </row>
    <row r="91" spans="1:48" ht="26.4" x14ac:dyDescent="0.3">
      <c r="A91" s="18">
        <v>51</v>
      </c>
      <c r="B91" s="18">
        <f>+B88+1</f>
        <v>68</v>
      </c>
      <c r="C91" s="656">
        <v>7</v>
      </c>
      <c r="D91" s="657" t="s">
        <v>169</v>
      </c>
      <c r="E91" s="658">
        <v>7</v>
      </c>
      <c r="F91" s="658">
        <v>0</v>
      </c>
      <c r="G91" s="659"/>
      <c r="H91" s="666"/>
      <c r="I91" s="661"/>
      <c r="J91" s="655"/>
      <c r="K91" s="658">
        <f>SUM(J92:J111)</f>
        <v>300</v>
      </c>
      <c r="L91" s="658">
        <f>+K91</f>
        <v>300</v>
      </c>
      <c r="M91" s="655"/>
      <c r="N91" s="655"/>
      <c r="O91" s="655"/>
      <c r="P91" s="655"/>
      <c r="Q91" s="23"/>
      <c r="R91" s="655"/>
      <c r="S91" s="655"/>
      <c r="T91" s="655"/>
      <c r="U91" s="649">
        <f t="shared" si="0"/>
        <v>0</v>
      </c>
      <c r="V91" s="655"/>
      <c r="W91" s="655"/>
      <c r="X91" s="655"/>
      <c r="Y91" s="282">
        <f t="shared" si="1"/>
        <v>0</v>
      </c>
      <c r="Z91" s="658">
        <f>SUM(Y92:Y111)</f>
        <v>0</v>
      </c>
      <c r="AA91" s="150">
        <f>SUM(AA92:AA111)</f>
        <v>24</v>
      </c>
      <c r="AB91" s="28">
        <f t="shared" si="3"/>
        <v>300</v>
      </c>
      <c r="AC91" s="18"/>
      <c r="AD91" s="18"/>
      <c r="AE91" s="18"/>
      <c r="AF91" s="18"/>
      <c r="AG91" s="18"/>
      <c r="AH91" s="18"/>
      <c r="AI91" s="18"/>
      <c r="AJ91" s="18"/>
      <c r="AK91" s="18"/>
      <c r="AL91" s="18"/>
      <c r="AM91" s="18"/>
      <c r="AN91" s="18"/>
      <c r="AO91" s="18"/>
      <c r="AP91" s="18"/>
      <c r="AQ91" s="227"/>
      <c r="AR91" s="227"/>
      <c r="AS91" s="227"/>
      <c r="AT91" s="232"/>
      <c r="AU91" s="227">
        <f>SUM(AT92:AT111)</f>
        <v>330</v>
      </c>
      <c r="AV91" s="228">
        <f>+AU91+AA91</f>
        <v>354</v>
      </c>
    </row>
    <row r="92" spans="1:48" ht="27" x14ac:dyDescent="0.3">
      <c r="A92" s="18">
        <v>52</v>
      </c>
      <c r="B92" s="18">
        <f t="shared" ref="B92:B156" si="10">+B91+1</f>
        <v>69</v>
      </c>
      <c r="C92" s="21"/>
      <c r="D92" s="169"/>
      <c r="E92" s="43">
        <v>7</v>
      </c>
      <c r="F92" s="43">
        <v>1</v>
      </c>
      <c r="G92" s="647">
        <v>1007</v>
      </c>
      <c r="H92" s="646" t="s">
        <v>73</v>
      </c>
      <c r="I92" s="98" t="s">
        <v>262</v>
      </c>
      <c r="J92" s="23"/>
      <c r="K92" s="23"/>
      <c r="L92" s="167"/>
      <c r="M92" s="23"/>
      <c r="N92" s="23"/>
      <c r="O92" s="23"/>
      <c r="P92" s="23"/>
      <c r="Q92" s="23"/>
      <c r="R92" s="23"/>
      <c r="S92" s="23"/>
      <c r="T92" s="23"/>
      <c r="U92" s="649">
        <f t="shared" si="0"/>
        <v>0</v>
      </c>
      <c r="V92" s="23" t="s">
        <v>45</v>
      </c>
      <c r="W92" s="23"/>
      <c r="X92" s="23"/>
      <c r="Y92" s="18">
        <f t="shared" si="1"/>
        <v>0</v>
      </c>
      <c r="Z92" s="23"/>
      <c r="AA92" s="151"/>
      <c r="AB92" s="28">
        <f t="shared" si="3"/>
        <v>0</v>
      </c>
      <c r="AC92" s="18"/>
      <c r="AD92" s="18"/>
      <c r="AE92" s="18"/>
      <c r="AF92" s="18"/>
      <c r="AG92" s="18"/>
      <c r="AH92" s="18"/>
      <c r="AI92" s="18"/>
      <c r="AJ92" s="18"/>
      <c r="AK92" s="18"/>
      <c r="AL92" s="18">
        <v>14</v>
      </c>
      <c r="AM92" s="18"/>
      <c r="AN92" s="18"/>
      <c r="AO92" s="18"/>
      <c r="AP92" s="18"/>
      <c r="AQ92" s="227"/>
      <c r="AR92" s="227"/>
      <c r="AS92" s="227"/>
      <c r="AT92" s="232">
        <f t="shared" ref="AT92:AT111" si="11">SUM(AC92:AS92)</f>
        <v>14</v>
      </c>
      <c r="AU92" s="227"/>
      <c r="AV92" s="228"/>
    </row>
    <row r="93" spans="1:48" ht="27" x14ac:dyDescent="0.3">
      <c r="A93" s="18">
        <v>53</v>
      </c>
      <c r="B93" s="18">
        <f t="shared" si="10"/>
        <v>70</v>
      </c>
      <c r="C93" s="21"/>
      <c r="D93" s="169"/>
      <c r="E93" s="43">
        <v>7</v>
      </c>
      <c r="F93" s="43">
        <v>2</v>
      </c>
      <c r="G93" s="80">
        <v>1007</v>
      </c>
      <c r="H93" s="90" t="s">
        <v>74</v>
      </c>
      <c r="I93" s="98" t="s">
        <v>265</v>
      </c>
      <c r="J93" s="23"/>
      <c r="K93" s="43"/>
      <c r="L93" s="565"/>
      <c r="M93" s="23"/>
      <c r="N93" s="23"/>
      <c r="O93" s="23"/>
      <c r="P93" s="23"/>
      <c r="Q93" s="23"/>
      <c r="R93" s="23"/>
      <c r="S93" s="23"/>
      <c r="T93" s="23"/>
      <c r="U93" s="649">
        <f t="shared" si="0"/>
        <v>0</v>
      </c>
      <c r="V93" s="23" t="s">
        <v>45</v>
      </c>
      <c r="W93" s="23"/>
      <c r="X93" s="23"/>
      <c r="Y93" s="18">
        <f t="shared" si="1"/>
        <v>0</v>
      </c>
      <c r="Z93" s="43"/>
      <c r="AA93" s="151"/>
      <c r="AB93" s="28">
        <f t="shared" si="3"/>
        <v>0</v>
      </c>
      <c r="AC93" s="18"/>
      <c r="AD93" s="18"/>
      <c r="AE93" s="18"/>
      <c r="AF93" s="18"/>
      <c r="AG93" s="18"/>
      <c r="AH93" s="18"/>
      <c r="AI93" s="18"/>
      <c r="AJ93" s="18"/>
      <c r="AK93" s="18"/>
      <c r="AL93" s="18"/>
      <c r="AM93" s="18"/>
      <c r="AN93" s="18"/>
      <c r="AO93" s="18"/>
      <c r="AP93" s="18"/>
      <c r="AQ93" s="227"/>
      <c r="AR93" s="227"/>
      <c r="AS93" s="227"/>
      <c r="AT93" s="232">
        <f t="shared" si="11"/>
        <v>0</v>
      </c>
      <c r="AU93" s="227"/>
      <c r="AV93" s="228"/>
    </row>
    <row r="94" spans="1:48" ht="27" x14ac:dyDescent="0.3">
      <c r="A94" s="18">
        <v>54</v>
      </c>
      <c r="B94" s="18">
        <f t="shared" si="10"/>
        <v>71</v>
      </c>
      <c r="C94" s="21"/>
      <c r="D94" s="169"/>
      <c r="E94" s="43">
        <v>7</v>
      </c>
      <c r="F94" s="43">
        <v>3</v>
      </c>
      <c r="G94" s="80">
        <v>1007</v>
      </c>
      <c r="H94" s="90" t="s">
        <v>75</v>
      </c>
      <c r="I94" s="55" t="s">
        <v>268</v>
      </c>
      <c r="J94" s="23"/>
      <c r="K94" s="43"/>
      <c r="L94" s="565"/>
      <c r="M94" s="23"/>
      <c r="N94" s="23"/>
      <c r="O94" s="23"/>
      <c r="P94" s="23"/>
      <c r="Q94" s="23"/>
      <c r="R94" s="23"/>
      <c r="S94" s="23"/>
      <c r="T94" s="23"/>
      <c r="U94" s="649">
        <f t="shared" si="0"/>
        <v>0</v>
      </c>
      <c r="V94" s="23" t="s">
        <v>45</v>
      </c>
      <c r="W94" s="23"/>
      <c r="X94" s="23"/>
      <c r="Y94" s="18">
        <f t="shared" si="1"/>
        <v>0</v>
      </c>
      <c r="Z94" s="43"/>
      <c r="AA94" s="150"/>
      <c r="AB94" s="28">
        <f t="shared" si="3"/>
        <v>0</v>
      </c>
      <c r="AC94" s="18"/>
      <c r="AD94" s="18"/>
      <c r="AE94" s="18"/>
      <c r="AF94" s="18"/>
      <c r="AG94" s="18"/>
      <c r="AH94" s="18"/>
      <c r="AI94" s="18"/>
      <c r="AJ94" s="18"/>
      <c r="AK94" s="18"/>
      <c r="AL94" s="18"/>
      <c r="AM94" s="18"/>
      <c r="AN94" s="18"/>
      <c r="AO94" s="18"/>
      <c r="AP94" s="18"/>
      <c r="AQ94" s="227"/>
      <c r="AR94" s="227"/>
      <c r="AS94" s="227"/>
      <c r="AT94" s="232">
        <f t="shared" si="11"/>
        <v>0</v>
      </c>
      <c r="AU94" s="227"/>
      <c r="AV94" s="228"/>
    </row>
    <row r="95" spans="1:48" ht="40.200000000000003" x14ac:dyDescent="0.3">
      <c r="A95" s="18">
        <v>55</v>
      </c>
      <c r="B95" s="18">
        <f t="shared" si="10"/>
        <v>72</v>
      </c>
      <c r="C95" s="21"/>
      <c r="D95" s="169"/>
      <c r="E95" s="43">
        <v>7</v>
      </c>
      <c r="F95" s="43">
        <v>4</v>
      </c>
      <c r="G95" s="80">
        <v>1007</v>
      </c>
      <c r="H95" s="90" t="s">
        <v>76</v>
      </c>
      <c r="I95" s="98" t="s">
        <v>234</v>
      </c>
      <c r="J95" s="23"/>
      <c r="K95" s="43"/>
      <c r="L95" s="565"/>
      <c r="M95" s="23"/>
      <c r="N95" s="23"/>
      <c r="O95" s="23"/>
      <c r="P95" s="23"/>
      <c r="Q95" s="23"/>
      <c r="R95" s="23"/>
      <c r="S95" s="23"/>
      <c r="T95" s="23"/>
      <c r="U95" s="649">
        <f t="shared" si="0"/>
        <v>0</v>
      </c>
      <c r="V95" s="23" t="s">
        <v>45</v>
      </c>
      <c r="W95" s="23"/>
      <c r="X95" s="23"/>
      <c r="Y95" s="18">
        <f t="shared" si="1"/>
        <v>0</v>
      </c>
      <c r="Z95" s="43"/>
      <c r="AA95" s="151"/>
      <c r="AB95" s="28">
        <f t="shared" si="3"/>
        <v>0</v>
      </c>
      <c r="AC95" s="18"/>
      <c r="AD95" s="18"/>
      <c r="AE95" s="18"/>
      <c r="AF95" s="18"/>
      <c r="AG95" s="18"/>
      <c r="AH95" s="18"/>
      <c r="AI95" s="18"/>
      <c r="AJ95" s="18"/>
      <c r="AK95" s="18"/>
      <c r="AL95" s="18"/>
      <c r="AM95" s="18"/>
      <c r="AN95" s="18"/>
      <c r="AO95" s="18"/>
      <c r="AP95" s="18"/>
      <c r="AQ95" s="227"/>
      <c r="AR95" s="227"/>
      <c r="AS95" s="227"/>
      <c r="AT95" s="232">
        <f t="shared" si="11"/>
        <v>0</v>
      </c>
      <c r="AU95" s="227"/>
      <c r="AV95" s="228"/>
    </row>
    <row r="96" spans="1:48" ht="27" x14ac:dyDescent="0.3">
      <c r="A96" s="18">
        <v>56</v>
      </c>
      <c r="B96" s="18">
        <f t="shared" si="10"/>
        <v>73</v>
      </c>
      <c r="C96" s="21"/>
      <c r="D96" s="169"/>
      <c r="E96" s="43">
        <v>7</v>
      </c>
      <c r="F96" s="43">
        <v>5</v>
      </c>
      <c r="G96" s="80">
        <v>1007</v>
      </c>
      <c r="H96" s="90" t="s">
        <v>77</v>
      </c>
      <c r="I96" s="98" t="s">
        <v>274</v>
      </c>
      <c r="J96" s="23"/>
      <c r="K96" s="43"/>
      <c r="L96" s="565"/>
      <c r="M96" s="23"/>
      <c r="N96" s="23"/>
      <c r="O96" s="23"/>
      <c r="P96" s="23"/>
      <c r="Q96" s="23"/>
      <c r="R96" s="23"/>
      <c r="S96" s="23"/>
      <c r="T96" s="23"/>
      <c r="U96" s="649">
        <f t="shared" si="0"/>
        <v>0</v>
      </c>
      <c r="V96" s="23" t="s">
        <v>45</v>
      </c>
      <c r="W96" s="23"/>
      <c r="X96" s="23"/>
      <c r="Y96" s="18">
        <f t="shared" si="1"/>
        <v>0</v>
      </c>
      <c r="Z96" s="43"/>
      <c r="AA96" s="151"/>
      <c r="AB96" s="28">
        <f t="shared" si="3"/>
        <v>0</v>
      </c>
      <c r="AC96" s="18"/>
      <c r="AD96" s="18"/>
      <c r="AE96" s="18"/>
      <c r="AF96" s="18"/>
      <c r="AG96" s="18"/>
      <c r="AH96" s="18"/>
      <c r="AI96" s="18"/>
      <c r="AJ96" s="18"/>
      <c r="AK96" s="18"/>
      <c r="AL96" s="18"/>
      <c r="AM96" s="18"/>
      <c r="AN96" s="18"/>
      <c r="AO96" s="18"/>
      <c r="AP96" s="18"/>
      <c r="AQ96" s="227"/>
      <c r="AR96" s="227"/>
      <c r="AS96" s="227"/>
      <c r="AT96" s="232">
        <f t="shared" si="11"/>
        <v>0</v>
      </c>
      <c r="AU96" s="227"/>
      <c r="AV96" s="228"/>
    </row>
    <row r="97" spans="1:48" ht="40.200000000000003" x14ac:dyDescent="0.3">
      <c r="A97" s="18">
        <v>57</v>
      </c>
      <c r="B97" s="18">
        <f t="shared" si="10"/>
        <v>74</v>
      </c>
      <c r="C97" s="21"/>
      <c r="D97" s="169"/>
      <c r="E97" s="43">
        <v>7</v>
      </c>
      <c r="F97" s="43">
        <v>6</v>
      </c>
      <c r="G97" s="647">
        <v>1007</v>
      </c>
      <c r="H97" s="646" t="s">
        <v>78</v>
      </c>
      <c r="I97" s="98" t="s">
        <v>235</v>
      </c>
      <c r="J97" s="23">
        <v>20</v>
      </c>
      <c r="K97" s="43"/>
      <c r="L97" s="565"/>
      <c r="M97" s="23"/>
      <c r="N97" s="23"/>
      <c r="O97" s="23"/>
      <c r="P97" s="23"/>
      <c r="Q97" s="23"/>
      <c r="R97" s="23"/>
      <c r="S97" s="23"/>
      <c r="T97" s="23"/>
      <c r="U97" s="649">
        <f t="shared" si="0"/>
        <v>0</v>
      </c>
      <c r="V97" s="23" t="s">
        <v>39</v>
      </c>
      <c r="W97" s="23"/>
      <c r="X97" s="23"/>
      <c r="Y97" s="18">
        <f t="shared" si="1"/>
        <v>0</v>
      </c>
      <c r="Z97" s="43"/>
      <c r="AA97" s="151"/>
      <c r="AB97" s="28">
        <f t="shared" si="3"/>
        <v>0</v>
      </c>
      <c r="AC97" s="18"/>
      <c r="AD97" s="18"/>
      <c r="AE97" s="18"/>
      <c r="AF97" s="18"/>
      <c r="AG97" s="18"/>
      <c r="AH97" s="18"/>
      <c r="AI97" s="18"/>
      <c r="AJ97" s="18"/>
      <c r="AK97" s="18">
        <v>20</v>
      </c>
      <c r="AL97" s="18"/>
      <c r="AM97" s="18"/>
      <c r="AN97" s="18"/>
      <c r="AO97" s="18"/>
      <c r="AP97" s="18"/>
      <c r="AQ97" s="227">
        <v>1</v>
      </c>
      <c r="AR97" s="227"/>
      <c r="AS97" s="227"/>
      <c r="AT97" s="232">
        <f t="shared" si="11"/>
        <v>21</v>
      </c>
      <c r="AU97" s="227"/>
      <c r="AV97" s="228"/>
    </row>
    <row r="98" spans="1:48" ht="27" x14ac:dyDescent="0.3">
      <c r="A98" s="18">
        <v>2</v>
      </c>
      <c r="B98" s="18">
        <f t="shared" si="10"/>
        <v>75</v>
      </c>
      <c r="C98" s="21"/>
      <c r="D98" s="169"/>
      <c r="E98" s="43">
        <v>7</v>
      </c>
      <c r="F98" s="43">
        <v>7</v>
      </c>
      <c r="G98" s="80">
        <v>1007</v>
      </c>
      <c r="H98" s="90" t="s">
        <v>79</v>
      </c>
      <c r="I98" s="98" t="s">
        <v>198</v>
      </c>
      <c r="J98" s="23">
        <v>20</v>
      </c>
      <c r="K98" s="43"/>
      <c r="L98" s="565"/>
      <c r="M98" s="23"/>
      <c r="N98" s="23"/>
      <c r="O98" s="23"/>
      <c r="P98" s="23"/>
      <c r="Q98" s="23"/>
      <c r="R98" s="23"/>
      <c r="S98" s="23"/>
      <c r="T98" s="23"/>
      <c r="U98" s="649">
        <f t="shared" ref="U98:U171" si="12">SUM(N98:T98)</f>
        <v>0</v>
      </c>
      <c r="V98" s="23" t="s">
        <v>39</v>
      </c>
      <c r="W98" s="23"/>
      <c r="X98" s="23"/>
      <c r="Y98" s="18">
        <f t="shared" ref="Y98:Y171" si="13">+U98</f>
        <v>0</v>
      </c>
      <c r="Z98" s="43"/>
      <c r="AA98" s="151"/>
      <c r="AB98" s="28">
        <f t="shared" ref="AB98:AB171" si="14">+K98</f>
        <v>0</v>
      </c>
      <c r="AC98" s="18"/>
      <c r="AD98" s="18"/>
      <c r="AE98" s="18"/>
      <c r="AF98" s="18"/>
      <c r="AG98" s="18">
        <v>21</v>
      </c>
      <c r="AH98" s="18"/>
      <c r="AI98" s="18"/>
      <c r="AJ98" s="18"/>
      <c r="AK98" s="18">
        <v>1</v>
      </c>
      <c r="AL98" s="18"/>
      <c r="AM98" s="18"/>
      <c r="AN98" s="18"/>
      <c r="AO98" s="18"/>
      <c r="AP98" s="18"/>
      <c r="AQ98" s="227"/>
      <c r="AR98" s="227"/>
      <c r="AS98" s="227"/>
      <c r="AT98" s="232">
        <f t="shared" si="11"/>
        <v>22</v>
      </c>
      <c r="AU98" s="227"/>
      <c r="AV98" s="228"/>
    </row>
    <row r="99" spans="1:48" ht="27" x14ac:dyDescent="0.3">
      <c r="A99" s="18">
        <v>59</v>
      </c>
      <c r="B99" s="18">
        <f t="shared" si="10"/>
        <v>76</v>
      </c>
      <c r="C99" s="21"/>
      <c r="D99" s="169"/>
      <c r="E99" s="43">
        <v>7</v>
      </c>
      <c r="F99" s="43">
        <v>8</v>
      </c>
      <c r="G99" s="80">
        <v>1007</v>
      </c>
      <c r="H99" s="90" t="s">
        <v>80</v>
      </c>
      <c r="I99" s="55" t="s">
        <v>199</v>
      </c>
      <c r="J99" s="23">
        <v>20</v>
      </c>
      <c r="K99" s="43"/>
      <c r="L99" s="565"/>
      <c r="M99" s="23"/>
      <c r="N99" s="23"/>
      <c r="O99" s="23"/>
      <c r="P99" s="23"/>
      <c r="Q99" s="23"/>
      <c r="R99" s="23"/>
      <c r="S99" s="23"/>
      <c r="T99" s="23"/>
      <c r="U99" s="649">
        <f t="shared" si="12"/>
        <v>0</v>
      </c>
      <c r="V99" s="23" t="s">
        <v>39</v>
      </c>
      <c r="W99" s="23"/>
      <c r="X99" s="23"/>
      <c r="Y99" s="18">
        <f t="shared" si="13"/>
        <v>0</v>
      </c>
      <c r="Z99" s="43"/>
      <c r="AA99" s="150"/>
      <c r="AB99" s="28">
        <f t="shared" si="14"/>
        <v>0</v>
      </c>
      <c r="AC99" s="18"/>
      <c r="AD99" s="18"/>
      <c r="AE99" s="18">
        <v>21</v>
      </c>
      <c r="AF99" s="18"/>
      <c r="AG99" s="18"/>
      <c r="AH99" s="18"/>
      <c r="AI99" s="18"/>
      <c r="AJ99" s="18"/>
      <c r="AK99" s="18"/>
      <c r="AL99" s="18"/>
      <c r="AM99" s="18"/>
      <c r="AN99" s="18"/>
      <c r="AO99" s="18"/>
      <c r="AP99" s="18"/>
      <c r="AQ99" s="227"/>
      <c r="AR99" s="227"/>
      <c r="AS99" s="227"/>
      <c r="AT99" s="232">
        <f t="shared" si="11"/>
        <v>21</v>
      </c>
      <c r="AU99" s="227"/>
      <c r="AV99" s="228"/>
    </row>
    <row r="100" spans="1:48" ht="27" x14ac:dyDescent="0.3">
      <c r="A100" s="18">
        <v>60</v>
      </c>
      <c r="B100" s="18">
        <f t="shared" si="10"/>
        <v>77</v>
      </c>
      <c r="C100" s="21"/>
      <c r="D100" s="169"/>
      <c r="E100" s="43">
        <v>7</v>
      </c>
      <c r="F100" s="43">
        <v>9</v>
      </c>
      <c r="G100" s="80">
        <v>1007</v>
      </c>
      <c r="H100" s="90" t="s">
        <v>81</v>
      </c>
      <c r="I100" s="98" t="s">
        <v>200</v>
      </c>
      <c r="J100" s="23">
        <v>20</v>
      </c>
      <c r="K100" s="43"/>
      <c r="L100" s="565"/>
      <c r="M100" s="23"/>
      <c r="N100" s="23"/>
      <c r="O100" s="23"/>
      <c r="P100" s="23"/>
      <c r="Q100" s="23"/>
      <c r="R100" s="23"/>
      <c r="S100" s="23"/>
      <c r="T100" s="23"/>
      <c r="U100" s="649">
        <f t="shared" si="12"/>
        <v>0</v>
      </c>
      <c r="V100" s="23" t="s">
        <v>39</v>
      </c>
      <c r="W100" s="23"/>
      <c r="X100" s="23"/>
      <c r="Y100" s="18">
        <f t="shared" si="13"/>
        <v>0</v>
      </c>
      <c r="Z100" s="43"/>
      <c r="AA100" s="151"/>
      <c r="AB100" s="28">
        <f t="shared" si="14"/>
        <v>0</v>
      </c>
      <c r="AC100" s="18"/>
      <c r="AD100" s="18"/>
      <c r="AE100" s="18"/>
      <c r="AF100" s="18"/>
      <c r="AG100" s="18"/>
      <c r="AH100" s="18"/>
      <c r="AI100" s="18"/>
      <c r="AJ100" s="18"/>
      <c r="AK100" s="18"/>
      <c r="AL100" s="18"/>
      <c r="AM100" s="18">
        <v>20</v>
      </c>
      <c r="AN100" s="18"/>
      <c r="AO100" s="18"/>
      <c r="AP100" s="18"/>
      <c r="AQ100" s="227"/>
      <c r="AR100" s="227"/>
      <c r="AS100" s="227"/>
      <c r="AT100" s="232">
        <f t="shared" si="11"/>
        <v>20</v>
      </c>
      <c r="AU100" s="227"/>
      <c r="AV100" s="228"/>
    </row>
    <row r="101" spans="1:48" ht="27" x14ac:dyDescent="0.3">
      <c r="A101" s="18">
        <v>61</v>
      </c>
      <c r="B101" s="18">
        <f t="shared" si="10"/>
        <v>78</v>
      </c>
      <c r="C101" s="21"/>
      <c r="D101" s="169"/>
      <c r="E101" s="43">
        <v>7</v>
      </c>
      <c r="F101" s="43">
        <v>10</v>
      </c>
      <c r="G101" s="80">
        <v>1007</v>
      </c>
      <c r="H101" s="90" t="s">
        <v>82</v>
      </c>
      <c r="I101" s="98" t="s">
        <v>271</v>
      </c>
      <c r="J101" s="23">
        <v>20</v>
      </c>
      <c r="K101" s="43"/>
      <c r="L101" s="565"/>
      <c r="M101" s="23"/>
      <c r="N101" s="23"/>
      <c r="O101" s="23"/>
      <c r="P101" s="23"/>
      <c r="Q101" s="23"/>
      <c r="R101" s="23"/>
      <c r="S101" s="23"/>
      <c r="T101" s="23"/>
      <c r="U101" s="649">
        <f t="shared" si="12"/>
        <v>0</v>
      </c>
      <c r="V101" s="23" t="s">
        <v>39</v>
      </c>
      <c r="W101" s="23"/>
      <c r="X101" s="23"/>
      <c r="Y101" s="18">
        <f t="shared" si="13"/>
        <v>0</v>
      </c>
      <c r="Z101" s="43"/>
      <c r="AA101" s="151"/>
      <c r="AB101" s="28">
        <f t="shared" si="14"/>
        <v>0</v>
      </c>
      <c r="AC101" s="18"/>
      <c r="AD101" s="18"/>
      <c r="AE101" s="18"/>
      <c r="AF101" s="18"/>
      <c r="AG101" s="18"/>
      <c r="AH101" s="18"/>
      <c r="AI101" s="18"/>
      <c r="AJ101" s="18">
        <v>22</v>
      </c>
      <c r="AK101" s="18"/>
      <c r="AL101" s="18"/>
      <c r="AM101" s="18"/>
      <c r="AN101" s="18"/>
      <c r="AO101" s="18"/>
      <c r="AP101" s="18"/>
      <c r="AQ101" s="227">
        <v>1</v>
      </c>
      <c r="AR101" s="227"/>
      <c r="AS101" s="227"/>
      <c r="AT101" s="232">
        <f t="shared" si="11"/>
        <v>23</v>
      </c>
      <c r="AU101" s="227"/>
      <c r="AV101" s="228"/>
    </row>
    <row r="102" spans="1:48" ht="40.200000000000003" x14ac:dyDescent="0.3">
      <c r="A102" s="18">
        <v>131</v>
      </c>
      <c r="B102" s="18">
        <f t="shared" si="10"/>
        <v>79</v>
      </c>
      <c r="C102" s="21"/>
      <c r="D102" s="169"/>
      <c r="E102" s="43">
        <v>7</v>
      </c>
      <c r="F102" s="43">
        <v>11</v>
      </c>
      <c r="G102" s="647">
        <v>1016</v>
      </c>
      <c r="H102" s="646" t="s">
        <v>132</v>
      </c>
      <c r="I102" s="98" t="s">
        <v>1118</v>
      </c>
      <c r="J102" s="23">
        <v>20</v>
      </c>
      <c r="K102" s="43"/>
      <c r="L102" s="565"/>
      <c r="M102" s="23"/>
      <c r="N102" s="23"/>
      <c r="O102" s="23"/>
      <c r="P102" s="23"/>
      <c r="Q102" s="23"/>
      <c r="R102" s="23"/>
      <c r="S102" s="23"/>
      <c r="T102" s="23"/>
      <c r="U102" s="649">
        <f t="shared" si="12"/>
        <v>0</v>
      </c>
      <c r="V102" s="23" t="s">
        <v>1117</v>
      </c>
      <c r="W102" s="47"/>
      <c r="X102" s="23"/>
      <c r="Y102" s="18">
        <f t="shared" si="13"/>
        <v>0</v>
      </c>
      <c r="Z102" s="43"/>
      <c r="AA102" s="151">
        <v>19</v>
      </c>
      <c r="AB102" s="28">
        <f t="shared" si="14"/>
        <v>0</v>
      </c>
      <c r="AC102" s="18"/>
      <c r="AD102" s="18"/>
      <c r="AE102" s="18"/>
      <c r="AF102" s="18"/>
      <c r="AG102" s="18"/>
      <c r="AH102" s="18"/>
      <c r="AI102" s="18"/>
      <c r="AJ102" s="18"/>
      <c r="AK102" s="18"/>
      <c r="AL102" s="18"/>
      <c r="AM102" s="18"/>
      <c r="AN102" s="18"/>
      <c r="AO102" s="18"/>
      <c r="AP102" s="18"/>
      <c r="AQ102" s="227">
        <v>22</v>
      </c>
      <c r="AR102" s="227"/>
      <c r="AS102" s="227"/>
      <c r="AT102" s="232">
        <f t="shared" si="11"/>
        <v>22</v>
      </c>
      <c r="AU102" s="227"/>
      <c r="AV102" s="228"/>
    </row>
    <row r="103" spans="1:48" ht="27" x14ac:dyDescent="0.3">
      <c r="A103" s="18">
        <v>132</v>
      </c>
      <c r="B103" s="18">
        <f t="shared" si="10"/>
        <v>80</v>
      </c>
      <c r="C103" s="21"/>
      <c r="D103" s="169"/>
      <c r="E103" s="43">
        <v>7</v>
      </c>
      <c r="F103" s="43">
        <v>12</v>
      </c>
      <c r="G103" s="80">
        <v>1016</v>
      </c>
      <c r="H103" s="90" t="s">
        <v>133</v>
      </c>
      <c r="I103" s="98" t="s">
        <v>1119</v>
      </c>
      <c r="J103" s="23">
        <v>20</v>
      </c>
      <c r="K103" s="43"/>
      <c r="L103" s="565"/>
      <c r="M103" s="23"/>
      <c r="N103" s="23"/>
      <c r="O103" s="23"/>
      <c r="P103" s="23"/>
      <c r="Q103" s="23"/>
      <c r="R103" s="23"/>
      <c r="S103" s="23"/>
      <c r="T103" s="23"/>
      <c r="U103" s="649">
        <f t="shared" si="12"/>
        <v>0</v>
      </c>
      <c r="V103" s="23" t="s">
        <v>1117</v>
      </c>
      <c r="W103" s="47"/>
      <c r="X103" s="23"/>
      <c r="Y103" s="18">
        <f t="shared" si="13"/>
        <v>0</v>
      </c>
      <c r="Z103" s="43"/>
      <c r="AA103" s="151"/>
      <c r="AB103" s="28">
        <f t="shared" si="14"/>
        <v>0</v>
      </c>
      <c r="AC103" s="18"/>
      <c r="AD103" s="18"/>
      <c r="AE103" s="18"/>
      <c r="AF103" s="18"/>
      <c r="AG103" s="18"/>
      <c r="AH103" s="18"/>
      <c r="AI103" s="18">
        <v>23</v>
      </c>
      <c r="AJ103" s="18"/>
      <c r="AK103" s="18"/>
      <c r="AL103" s="18"/>
      <c r="AM103" s="18"/>
      <c r="AN103" s="18"/>
      <c r="AO103" s="18"/>
      <c r="AP103" s="18"/>
      <c r="AQ103" s="227">
        <v>1</v>
      </c>
      <c r="AR103" s="227"/>
      <c r="AS103" s="227"/>
      <c r="AT103" s="232">
        <f t="shared" si="11"/>
        <v>24</v>
      </c>
      <c r="AU103" s="227"/>
      <c r="AV103" s="228"/>
    </row>
    <row r="104" spans="1:48" ht="27" x14ac:dyDescent="0.3">
      <c r="A104" s="18">
        <v>133</v>
      </c>
      <c r="B104" s="18">
        <f t="shared" si="10"/>
        <v>81</v>
      </c>
      <c r="C104" s="21"/>
      <c r="D104" s="169"/>
      <c r="E104" s="43">
        <v>7</v>
      </c>
      <c r="F104" s="43">
        <v>13</v>
      </c>
      <c r="G104" s="80">
        <v>1016</v>
      </c>
      <c r="H104" s="90" t="s">
        <v>134</v>
      </c>
      <c r="I104" s="98" t="s">
        <v>1120</v>
      </c>
      <c r="J104" s="23">
        <v>20</v>
      </c>
      <c r="K104" s="43"/>
      <c r="L104" s="565"/>
      <c r="M104" s="23"/>
      <c r="N104" s="23"/>
      <c r="O104" s="23"/>
      <c r="P104" s="23"/>
      <c r="Q104" s="23"/>
      <c r="R104" s="23"/>
      <c r="S104" s="23"/>
      <c r="T104" s="23"/>
      <c r="U104" s="649">
        <f t="shared" si="12"/>
        <v>0</v>
      </c>
      <c r="V104" s="23" t="s">
        <v>1117</v>
      </c>
      <c r="W104" s="47"/>
      <c r="X104" s="23"/>
      <c r="Y104" s="18">
        <f t="shared" si="13"/>
        <v>0</v>
      </c>
      <c r="Z104" s="43"/>
      <c r="AA104" s="151">
        <v>5</v>
      </c>
      <c r="AB104" s="28">
        <f t="shared" si="14"/>
        <v>0</v>
      </c>
      <c r="AC104" s="18"/>
      <c r="AD104" s="18"/>
      <c r="AE104" s="18">
        <v>20</v>
      </c>
      <c r="AF104" s="18"/>
      <c r="AG104" s="18"/>
      <c r="AH104" s="18"/>
      <c r="AI104" s="18"/>
      <c r="AJ104" s="18"/>
      <c r="AK104" s="18"/>
      <c r="AL104" s="18"/>
      <c r="AM104" s="18"/>
      <c r="AN104" s="18"/>
      <c r="AO104" s="18"/>
      <c r="AP104" s="18"/>
      <c r="AQ104" s="227"/>
      <c r="AR104" s="227"/>
      <c r="AS104" s="227"/>
      <c r="AT104" s="232">
        <f t="shared" si="11"/>
        <v>20</v>
      </c>
      <c r="AU104" s="227"/>
      <c r="AV104" s="228"/>
    </row>
    <row r="105" spans="1:48" ht="27" x14ac:dyDescent="0.3">
      <c r="A105" s="18">
        <v>134</v>
      </c>
      <c r="B105" s="18">
        <f t="shared" si="10"/>
        <v>82</v>
      </c>
      <c r="C105" s="21"/>
      <c r="D105" s="169"/>
      <c r="E105" s="43">
        <v>7</v>
      </c>
      <c r="F105" s="43">
        <v>14</v>
      </c>
      <c r="G105" s="80">
        <v>1016</v>
      </c>
      <c r="H105" s="90" t="s">
        <v>135</v>
      </c>
      <c r="I105" s="98" t="s">
        <v>1121</v>
      </c>
      <c r="J105" s="23">
        <v>20</v>
      </c>
      <c r="K105" s="43"/>
      <c r="L105" s="565"/>
      <c r="M105" s="23"/>
      <c r="N105" s="23"/>
      <c r="O105" s="23"/>
      <c r="P105" s="23"/>
      <c r="Q105" s="23"/>
      <c r="R105" s="23"/>
      <c r="S105" s="23"/>
      <c r="T105" s="23"/>
      <c r="U105" s="649">
        <f t="shared" si="12"/>
        <v>0</v>
      </c>
      <c r="V105" s="23" t="s">
        <v>1117</v>
      </c>
      <c r="W105" s="47"/>
      <c r="X105" s="23"/>
      <c r="Y105" s="18">
        <f t="shared" si="13"/>
        <v>0</v>
      </c>
      <c r="Z105" s="43"/>
      <c r="AA105" s="151"/>
      <c r="AB105" s="28">
        <f t="shared" si="14"/>
        <v>0</v>
      </c>
      <c r="AC105" s="18"/>
      <c r="AD105" s="18"/>
      <c r="AE105" s="18"/>
      <c r="AF105" s="18"/>
      <c r="AG105" s="18"/>
      <c r="AH105" s="18"/>
      <c r="AI105" s="18"/>
      <c r="AJ105" s="18"/>
      <c r="AK105" s="18"/>
      <c r="AL105" s="18"/>
      <c r="AM105" s="18"/>
      <c r="AN105" s="18"/>
      <c r="AO105" s="18"/>
      <c r="AP105" s="18"/>
      <c r="AQ105" s="227">
        <v>21</v>
      </c>
      <c r="AR105" s="227"/>
      <c r="AS105" s="227"/>
      <c r="AT105" s="232">
        <f t="shared" si="11"/>
        <v>21</v>
      </c>
      <c r="AU105" s="227"/>
      <c r="AV105" s="228"/>
    </row>
    <row r="106" spans="1:48" ht="27" x14ac:dyDescent="0.3">
      <c r="A106" s="18">
        <v>135</v>
      </c>
      <c r="B106" s="18">
        <f t="shared" si="10"/>
        <v>83</v>
      </c>
      <c r="C106" s="21"/>
      <c r="D106" s="169"/>
      <c r="E106" s="43">
        <v>7</v>
      </c>
      <c r="F106" s="43">
        <v>15</v>
      </c>
      <c r="G106" s="80">
        <v>1016</v>
      </c>
      <c r="H106" s="90" t="s">
        <v>136</v>
      </c>
      <c r="I106" s="98" t="s">
        <v>1122</v>
      </c>
      <c r="J106" s="23">
        <v>20</v>
      </c>
      <c r="K106" s="43"/>
      <c r="L106" s="565"/>
      <c r="M106" s="23"/>
      <c r="N106" s="23"/>
      <c r="O106" s="23"/>
      <c r="P106" s="23"/>
      <c r="Q106" s="23"/>
      <c r="R106" s="23"/>
      <c r="S106" s="23"/>
      <c r="T106" s="23"/>
      <c r="U106" s="649">
        <f t="shared" si="12"/>
        <v>0</v>
      </c>
      <c r="V106" s="23" t="s">
        <v>1117</v>
      </c>
      <c r="W106" s="47"/>
      <c r="X106" s="23"/>
      <c r="Y106" s="18">
        <f t="shared" si="13"/>
        <v>0</v>
      </c>
      <c r="Z106" s="43"/>
      <c r="AA106" s="151"/>
      <c r="AB106" s="28">
        <f t="shared" si="14"/>
        <v>0</v>
      </c>
      <c r="AC106" s="18"/>
      <c r="AD106" s="18"/>
      <c r="AE106" s="18"/>
      <c r="AF106" s="18"/>
      <c r="AG106" s="18"/>
      <c r="AH106" s="18"/>
      <c r="AI106" s="18"/>
      <c r="AJ106" s="18"/>
      <c r="AK106" s="18">
        <v>21</v>
      </c>
      <c r="AL106" s="18"/>
      <c r="AM106" s="18"/>
      <c r="AN106" s="18"/>
      <c r="AO106" s="18"/>
      <c r="AP106" s="18"/>
      <c r="AQ106" s="227"/>
      <c r="AR106" s="227"/>
      <c r="AS106" s="227"/>
      <c r="AT106" s="232">
        <f t="shared" si="11"/>
        <v>21</v>
      </c>
      <c r="AU106" s="227"/>
      <c r="AV106" s="228"/>
    </row>
    <row r="107" spans="1:48" ht="40.200000000000003" x14ac:dyDescent="0.3">
      <c r="A107" s="18">
        <v>126</v>
      </c>
      <c r="B107" s="18">
        <f t="shared" si="10"/>
        <v>84</v>
      </c>
      <c r="C107" s="21"/>
      <c r="D107" s="169"/>
      <c r="E107" s="43">
        <v>7</v>
      </c>
      <c r="F107" s="43">
        <v>16</v>
      </c>
      <c r="G107" s="647">
        <v>1016</v>
      </c>
      <c r="H107" s="646" t="s">
        <v>127</v>
      </c>
      <c r="I107" s="98" t="s">
        <v>236</v>
      </c>
      <c r="J107" s="23">
        <v>20</v>
      </c>
      <c r="K107" s="43"/>
      <c r="L107" s="565"/>
      <c r="M107" s="23"/>
      <c r="N107" s="23"/>
      <c r="O107" s="23"/>
      <c r="P107" s="23"/>
      <c r="Q107" s="23"/>
      <c r="R107" s="23"/>
      <c r="S107" s="23"/>
      <c r="T107" s="23"/>
      <c r="U107" s="649">
        <f t="shared" si="12"/>
        <v>0</v>
      </c>
      <c r="V107" s="23" t="s">
        <v>1117</v>
      </c>
      <c r="W107" s="23"/>
      <c r="X107" s="23"/>
      <c r="Y107" s="18">
        <f t="shared" si="13"/>
        <v>0</v>
      </c>
      <c r="Z107" s="43"/>
      <c r="AA107" s="151"/>
      <c r="AB107" s="28">
        <f t="shared" si="14"/>
        <v>0</v>
      </c>
      <c r="AC107" s="18"/>
      <c r="AD107" s="18"/>
      <c r="AE107" s="18"/>
      <c r="AF107" s="18"/>
      <c r="AG107" s="18"/>
      <c r="AH107" s="18"/>
      <c r="AI107" s="18"/>
      <c r="AJ107" s="18"/>
      <c r="AK107" s="18"/>
      <c r="AL107" s="18"/>
      <c r="AM107" s="18"/>
      <c r="AN107" s="18"/>
      <c r="AO107" s="18"/>
      <c r="AP107" s="18"/>
      <c r="AQ107" s="227">
        <v>20</v>
      </c>
      <c r="AR107" s="227"/>
      <c r="AS107" s="227"/>
      <c r="AT107" s="232">
        <f t="shared" si="11"/>
        <v>20</v>
      </c>
      <c r="AU107" s="227"/>
      <c r="AV107" s="228"/>
    </row>
    <row r="108" spans="1:48" ht="27" x14ac:dyDescent="0.3">
      <c r="A108" s="18">
        <v>127</v>
      </c>
      <c r="B108" s="18">
        <f t="shared" si="10"/>
        <v>85</v>
      </c>
      <c r="C108" s="21"/>
      <c r="D108" s="169"/>
      <c r="E108" s="43">
        <v>7</v>
      </c>
      <c r="F108" s="43">
        <v>17</v>
      </c>
      <c r="G108" s="80">
        <v>1016</v>
      </c>
      <c r="H108" s="90" t="s">
        <v>128</v>
      </c>
      <c r="I108" s="98" t="s">
        <v>269</v>
      </c>
      <c r="J108" s="23">
        <v>20</v>
      </c>
      <c r="K108" s="43"/>
      <c r="L108" s="565"/>
      <c r="M108" s="23"/>
      <c r="N108" s="23"/>
      <c r="O108" s="23"/>
      <c r="P108" s="23"/>
      <c r="Q108" s="23"/>
      <c r="R108" s="23"/>
      <c r="S108" s="23"/>
      <c r="T108" s="23"/>
      <c r="U108" s="649">
        <f t="shared" si="12"/>
        <v>0</v>
      </c>
      <c r="V108" s="23" t="s">
        <v>1117</v>
      </c>
      <c r="W108" s="23"/>
      <c r="X108" s="23"/>
      <c r="Y108" s="18">
        <f t="shared" si="13"/>
        <v>0</v>
      </c>
      <c r="Z108" s="43"/>
      <c r="AA108" s="151"/>
      <c r="AB108" s="28">
        <f t="shared" si="14"/>
        <v>0</v>
      </c>
      <c r="AC108" s="18"/>
      <c r="AD108" s="18"/>
      <c r="AE108" s="18"/>
      <c r="AF108" s="18"/>
      <c r="AG108" s="18"/>
      <c r="AH108" s="18"/>
      <c r="AI108" s="18"/>
      <c r="AJ108" s="18">
        <v>19</v>
      </c>
      <c r="AK108" s="18"/>
      <c r="AL108" s="18"/>
      <c r="AM108" s="18"/>
      <c r="AN108" s="18"/>
      <c r="AO108" s="18"/>
      <c r="AP108" s="18"/>
      <c r="AQ108" s="227"/>
      <c r="AR108" s="227"/>
      <c r="AS108" s="227"/>
      <c r="AT108" s="232">
        <f t="shared" si="11"/>
        <v>19</v>
      </c>
      <c r="AU108" s="227"/>
      <c r="AV108" s="228"/>
    </row>
    <row r="109" spans="1:48" ht="27" x14ac:dyDescent="0.3">
      <c r="A109" s="18">
        <v>128</v>
      </c>
      <c r="B109" s="18">
        <f t="shared" si="10"/>
        <v>86</v>
      </c>
      <c r="C109" s="21"/>
      <c r="D109" s="169"/>
      <c r="E109" s="43">
        <v>7</v>
      </c>
      <c r="F109" s="43">
        <v>18</v>
      </c>
      <c r="G109" s="80">
        <v>1016</v>
      </c>
      <c r="H109" s="90" t="s">
        <v>129</v>
      </c>
      <c r="I109" s="98" t="s">
        <v>263</v>
      </c>
      <c r="J109" s="23">
        <v>20</v>
      </c>
      <c r="K109" s="43"/>
      <c r="L109" s="565"/>
      <c r="M109" s="23"/>
      <c r="N109" s="23"/>
      <c r="O109" s="23"/>
      <c r="P109" s="23"/>
      <c r="Q109" s="23"/>
      <c r="R109" s="23"/>
      <c r="S109" s="23"/>
      <c r="T109" s="23"/>
      <c r="U109" s="649">
        <f t="shared" si="12"/>
        <v>0</v>
      </c>
      <c r="V109" s="23" t="s">
        <v>1117</v>
      </c>
      <c r="W109" s="23"/>
      <c r="X109" s="23"/>
      <c r="Y109" s="18">
        <f t="shared" si="13"/>
        <v>0</v>
      </c>
      <c r="Z109" s="43"/>
      <c r="AA109" s="151"/>
      <c r="AB109" s="28">
        <f t="shared" si="14"/>
        <v>0</v>
      </c>
      <c r="AC109" s="18"/>
      <c r="AD109" s="18"/>
      <c r="AE109" s="18"/>
      <c r="AF109" s="18"/>
      <c r="AG109" s="18"/>
      <c r="AH109" s="18"/>
      <c r="AI109" s="18"/>
      <c r="AJ109" s="18">
        <v>21</v>
      </c>
      <c r="AK109" s="18"/>
      <c r="AL109" s="18"/>
      <c r="AM109" s="18"/>
      <c r="AN109" s="18"/>
      <c r="AO109" s="18"/>
      <c r="AP109" s="18"/>
      <c r="AQ109" s="227"/>
      <c r="AR109" s="227"/>
      <c r="AS109" s="227"/>
      <c r="AT109" s="232">
        <f t="shared" si="11"/>
        <v>21</v>
      </c>
      <c r="AU109" s="227"/>
      <c r="AV109" s="228"/>
    </row>
    <row r="110" spans="1:48" ht="27" x14ac:dyDescent="0.3">
      <c r="A110" s="18">
        <v>129</v>
      </c>
      <c r="B110" s="18">
        <f t="shared" si="10"/>
        <v>87</v>
      </c>
      <c r="C110" s="21"/>
      <c r="D110" s="169"/>
      <c r="E110" s="43">
        <v>7</v>
      </c>
      <c r="F110" s="43">
        <v>19</v>
      </c>
      <c r="G110" s="80">
        <v>1016</v>
      </c>
      <c r="H110" s="90" t="s">
        <v>130</v>
      </c>
      <c r="I110" s="98" t="s">
        <v>266</v>
      </c>
      <c r="J110" s="23">
        <v>20</v>
      </c>
      <c r="K110" s="43"/>
      <c r="L110" s="565"/>
      <c r="M110" s="23"/>
      <c r="N110" s="23"/>
      <c r="O110" s="23"/>
      <c r="P110" s="23"/>
      <c r="Q110" s="23"/>
      <c r="R110" s="23"/>
      <c r="S110" s="23"/>
      <c r="T110" s="23"/>
      <c r="U110" s="649">
        <f t="shared" si="12"/>
        <v>0</v>
      </c>
      <c r="V110" s="23" t="s">
        <v>1117</v>
      </c>
      <c r="W110" s="23"/>
      <c r="X110" s="23"/>
      <c r="Y110" s="18">
        <f t="shared" si="13"/>
        <v>0</v>
      </c>
      <c r="Z110" s="43"/>
      <c r="AA110" s="151"/>
      <c r="AB110" s="28">
        <f t="shared" si="14"/>
        <v>0</v>
      </c>
      <c r="AC110" s="18"/>
      <c r="AD110" s="18"/>
      <c r="AE110" s="18"/>
      <c r="AF110" s="18"/>
      <c r="AG110" s="18"/>
      <c r="AH110" s="18"/>
      <c r="AI110" s="18"/>
      <c r="AJ110" s="18"/>
      <c r="AK110" s="18"/>
      <c r="AL110" s="18"/>
      <c r="AM110" s="18"/>
      <c r="AN110" s="18"/>
      <c r="AO110" s="18"/>
      <c r="AP110" s="18"/>
      <c r="AQ110" s="227">
        <v>20</v>
      </c>
      <c r="AR110" s="227"/>
      <c r="AS110" s="227"/>
      <c r="AT110" s="232">
        <f t="shared" si="11"/>
        <v>20</v>
      </c>
      <c r="AU110" s="227"/>
      <c r="AV110" s="228"/>
    </row>
    <row r="111" spans="1:48" ht="27" x14ac:dyDescent="0.3">
      <c r="A111" s="18">
        <v>130</v>
      </c>
      <c r="B111" s="18">
        <f t="shared" si="10"/>
        <v>88</v>
      </c>
      <c r="C111" s="21"/>
      <c r="D111" s="169"/>
      <c r="E111" s="43">
        <v>7</v>
      </c>
      <c r="F111" s="43">
        <v>20</v>
      </c>
      <c r="G111" s="80">
        <v>1016</v>
      </c>
      <c r="H111" s="90" t="s">
        <v>131</v>
      </c>
      <c r="I111" s="98" t="s">
        <v>272</v>
      </c>
      <c r="J111" s="23">
        <v>20</v>
      </c>
      <c r="K111" s="43"/>
      <c r="L111" s="565"/>
      <c r="M111" s="23"/>
      <c r="N111" s="23"/>
      <c r="O111" s="23"/>
      <c r="P111" s="23"/>
      <c r="Q111" s="23"/>
      <c r="R111" s="23"/>
      <c r="S111" s="23"/>
      <c r="T111" s="23"/>
      <c r="U111" s="649">
        <f t="shared" si="12"/>
        <v>0</v>
      </c>
      <c r="V111" s="23" t="s">
        <v>1117</v>
      </c>
      <c r="W111" s="23"/>
      <c r="X111" s="23"/>
      <c r="Y111" s="18">
        <f t="shared" si="13"/>
        <v>0</v>
      </c>
      <c r="Z111" s="43"/>
      <c r="AA111" s="151"/>
      <c r="AB111" s="28">
        <f t="shared" si="14"/>
        <v>0</v>
      </c>
      <c r="AC111" s="18"/>
      <c r="AD111" s="18"/>
      <c r="AE111" s="18"/>
      <c r="AF111" s="18"/>
      <c r="AG111" s="18"/>
      <c r="AH111" s="18"/>
      <c r="AI111" s="18"/>
      <c r="AJ111" s="18">
        <v>21</v>
      </c>
      <c r="AK111" s="18"/>
      <c r="AL111" s="18"/>
      <c r="AM111" s="18"/>
      <c r="AN111" s="18"/>
      <c r="AO111" s="18"/>
      <c r="AP111" s="18"/>
      <c r="AQ111" s="227"/>
      <c r="AR111" s="227"/>
      <c r="AS111" s="227"/>
      <c r="AT111" s="232">
        <f t="shared" si="11"/>
        <v>21</v>
      </c>
      <c r="AU111" s="227"/>
      <c r="AV111" s="228"/>
    </row>
    <row r="112" spans="1:48" x14ac:dyDescent="0.3">
      <c r="A112" s="18">
        <v>88</v>
      </c>
      <c r="B112" s="18">
        <f t="shared" si="10"/>
        <v>89</v>
      </c>
      <c r="C112" s="656">
        <v>8</v>
      </c>
      <c r="D112" s="662" t="s">
        <v>107</v>
      </c>
      <c r="E112" s="658">
        <v>8</v>
      </c>
      <c r="F112" s="658">
        <v>0</v>
      </c>
      <c r="G112" s="659"/>
      <c r="H112" s="664"/>
      <c r="I112" s="661"/>
      <c r="J112" s="655"/>
      <c r="K112" s="658">
        <f>SUM(J113:J115)</f>
        <v>25</v>
      </c>
      <c r="L112" s="658">
        <f>+K112</f>
        <v>25</v>
      </c>
      <c r="M112" s="655"/>
      <c r="N112" s="655"/>
      <c r="O112" s="655"/>
      <c r="P112" s="655"/>
      <c r="Q112" s="23"/>
      <c r="R112" s="655"/>
      <c r="S112" s="655"/>
      <c r="T112" s="655"/>
      <c r="U112" s="649">
        <f t="shared" si="12"/>
        <v>0</v>
      </c>
      <c r="V112" s="655"/>
      <c r="W112" s="655"/>
      <c r="X112" s="655"/>
      <c r="Y112" s="282">
        <f t="shared" si="13"/>
        <v>0</v>
      </c>
      <c r="Z112" s="658">
        <f>SUM(Y113:Y115)</f>
        <v>0</v>
      </c>
      <c r="AA112" s="674">
        <v>4</v>
      </c>
      <c r="AB112" s="153">
        <f t="shared" si="14"/>
        <v>25</v>
      </c>
      <c r="AC112" s="18"/>
      <c r="AD112" s="18"/>
      <c r="AE112" s="18"/>
      <c r="AF112" s="18"/>
      <c r="AG112" s="18"/>
      <c r="AH112" s="18"/>
      <c r="AI112" s="18"/>
      <c r="AJ112" s="18"/>
      <c r="AK112" s="18"/>
      <c r="AL112" s="18"/>
      <c r="AM112" s="18"/>
      <c r="AN112" s="18"/>
      <c r="AO112" s="18"/>
      <c r="AP112" s="18"/>
      <c r="AQ112" s="227"/>
      <c r="AR112" s="227"/>
      <c r="AS112" s="227"/>
      <c r="AT112" s="232"/>
      <c r="AU112" s="232">
        <f>SUM(AT113:AT115)</f>
        <v>27</v>
      </c>
      <c r="AV112" s="228">
        <f>+AU112+AA112</f>
        <v>31</v>
      </c>
    </row>
    <row r="113" spans="1:48" ht="26.4" x14ac:dyDescent="0.25">
      <c r="A113" s="18">
        <v>89</v>
      </c>
      <c r="B113" s="18">
        <f t="shared" si="10"/>
        <v>90</v>
      </c>
      <c r="C113" s="17"/>
      <c r="D113" s="170"/>
      <c r="E113" s="43">
        <v>8</v>
      </c>
      <c r="F113" s="43">
        <v>1</v>
      </c>
      <c r="G113" s="80">
        <v>1008</v>
      </c>
      <c r="H113" s="81">
        <v>-100</v>
      </c>
      <c r="I113" s="55" t="s">
        <v>238</v>
      </c>
      <c r="J113" s="23"/>
      <c r="K113" s="78"/>
      <c r="L113" s="564"/>
      <c r="M113" s="23"/>
      <c r="N113" s="23"/>
      <c r="O113" s="23"/>
      <c r="P113" s="23"/>
      <c r="Q113" s="23"/>
      <c r="R113" s="23"/>
      <c r="S113" s="23"/>
      <c r="T113" s="23"/>
      <c r="U113" s="649">
        <f t="shared" si="12"/>
        <v>0</v>
      </c>
      <c r="V113" s="23"/>
      <c r="W113" s="23"/>
      <c r="X113" s="23"/>
      <c r="Y113" s="18">
        <f t="shared" si="13"/>
        <v>0</v>
      </c>
      <c r="Z113" s="78"/>
      <c r="AA113" s="150"/>
      <c r="AB113" s="28">
        <f t="shared" si="14"/>
        <v>0</v>
      </c>
      <c r="AC113" s="18"/>
      <c r="AD113" s="18"/>
      <c r="AE113" s="18"/>
      <c r="AF113" s="18"/>
      <c r="AG113" s="18"/>
      <c r="AH113" s="18"/>
      <c r="AI113" s="18"/>
      <c r="AJ113" s="18"/>
      <c r="AK113" s="18"/>
      <c r="AL113" s="18"/>
      <c r="AM113" s="18"/>
      <c r="AN113" s="18"/>
      <c r="AO113" s="18"/>
      <c r="AP113" s="18"/>
      <c r="AQ113" s="227"/>
      <c r="AR113" s="227"/>
      <c r="AS113" s="227"/>
      <c r="AT113" s="232">
        <f>SUM(AC113:AS113)</f>
        <v>0</v>
      </c>
      <c r="AU113" s="227"/>
      <c r="AV113" s="228"/>
    </row>
    <row r="114" spans="1:48" ht="27" x14ac:dyDescent="0.3">
      <c r="A114" s="18">
        <v>90</v>
      </c>
      <c r="B114" s="18">
        <f t="shared" si="10"/>
        <v>91</v>
      </c>
      <c r="C114" s="21"/>
      <c r="D114" s="169"/>
      <c r="E114" s="43">
        <v>8</v>
      </c>
      <c r="F114" s="43">
        <v>2</v>
      </c>
      <c r="G114" s="80">
        <v>1008</v>
      </c>
      <c r="H114" s="86">
        <v>-102</v>
      </c>
      <c r="I114" s="55" t="s">
        <v>279</v>
      </c>
      <c r="J114" s="23">
        <v>25</v>
      </c>
      <c r="K114" s="43"/>
      <c r="L114" s="565"/>
      <c r="M114" s="23"/>
      <c r="N114" s="23"/>
      <c r="O114" s="23"/>
      <c r="P114" s="23"/>
      <c r="Q114" s="23"/>
      <c r="R114" s="23"/>
      <c r="S114" s="23"/>
      <c r="T114" s="23"/>
      <c r="U114" s="649">
        <f t="shared" si="12"/>
        <v>0</v>
      </c>
      <c r="V114" s="23" t="s">
        <v>39</v>
      </c>
      <c r="W114" s="23"/>
      <c r="X114" s="23"/>
      <c r="Y114" s="18">
        <f t="shared" si="13"/>
        <v>0</v>
      </c>
      <c r="Z114" s="43"/>
      <c r="AA114" s="150"/>
      <c r="AB114" s="28">
        <f t="shared" si="14"/>
        <v>0</v>
      </c>
      <c r="AC114" s="18"/>
      <c r="AD114" s="18"/>
      <c r="AE114" s="18"/>
      <c r="AF114" s="18"/>
      <c r="AG114" s="18"/>
      <c r="AH114" s="18"/>
      <c r="AI114" s="18">
        <v>1</v>
      </c>
      <c r="AJ114" s="18"/>
      <c r="AK114" s="18">
        <v>23</v>
      </c>
      <c r="AL114" s="18"/>
      <c r="AM114" s="18"/>
      <c r="AN114" s="18">
        <v>1</v>
      </c>
      <c r="AO114" s="18"/>
      <c r="AP114" s="18"/>
      <c r="AQ114" s="227">
        <v>2</v>
      </c>
      <c r="AR114" s="227"/>
      <c r="AS114" s="227"/>
      <c r="AT114" s="232">
        <f>SUM(AC114:AS114)</f>
        <v>27</v>
      </c>
      <c r="AU114" s="227"/>
      <c r="AV114" s="228"/>
    </row>
    <row r="115" spans="1:48" x14ac:dyDescent="0.3">
      <c r="A115" s="18">
        <v>91</v>
      </c>
      <c r="B115" s="18">
        <f t="shared" si="10"/>
        <v>92</v>
      </c>
      <c r="C115" s="21"/>
      <c r="D115" s="169"/>
      <c r="E115" s="43">
        <v>8</v>
      </c>
      <c r="F115" s="43">
        <v>3</v>
      </c>
      <c r="G115" s="80">
        <v>1008</v>
      </c>
      <c r="H115" s="86">
        <v>-104</v>
      </c>
      <c r="I115" s="55" t="s">
        <v>201</v>
      </c>
      <c r="J115" s="23"/>
      <c r="K115" s="43"/>
      <c r="L115" s="565"/>
      <c r="M115" s="23"/>
      <c r="N115" s="23"/>
      <c r="O115" s="23"/>
      <c r="P115" s="23"/>
      <c r="Q115" s="23"/>
      <c r="R115" s="23"/>
      <c r="S115" s="23"/>
      <c r="T115" s="23"/>
      <c r="U115" s="649">
        <f t="shared" si="12"/>
        <v>0</v>
      </c>
      <c r="V115" s="23" t="s">
        <v>39</v>
      </c>
      <c r="W115" s="23"/>
      <c r="X115" s="23"/>
      <c r="Y115" s="18">
        <f t="shared" si="13"/>
        <v>0</v>
      </c>
      <c r="Z115" s="43"/>
      <c r="AA115" s="150"/>
      <c r="AB115" s="28">
        <f t="shared" si="14"/>
        <v>0</v>
      </c>
      <c r="AC115" s="18"/>
      <c r="AD115" s="18"/>
      <c r="AE115" s="18"/>
      <c r="AF115" s="18"/>
      <c r="AG115" s="18"/>
      <c r="AH115" s="18"/>
      <c r="AI115" s="18"/>
      <c r="AJ115" s="18"/>
      <c r="AK115" s="18"/>
      <c r="AL115" s="18"/>
      <c r="AM115" s="18"/>
      <c r="AN115" s="18"/>
      <c r="AO115" s="18"/>
      <c r="AP115" s="18"/>
      <c r="AQ115" s="227"/>
      <c r="AR115" s="227"/>
      <c r="AS115" s="227"/>
      <c r="AT115" s="232">
        <f>SUM(AC115:AS115)</f>
        <v>0</v>
      </c>
      <c r="AU115" s="227"/>
      <c r="AV115" s="228"/>
    </row>
    <row r="116" spans="1:48" x14ac:dyDescent="0.3">
      <c r="A116" s="18">
        <v>93</v>
      </c>
      <c r="B116" s="18">
        <f t="shared" si="10"/>
        <v>93</v>
      </c>
      <c r="C116" s="656">
        <v>9</v>
      </c>
      <c r="D116" s="657" t="s">
        <v>108</v>
      </c>
      <c r="E116" s="658">
        <v>9</v>
      </c>
      <c r="F116" s="658">
        <v>0</v>
      </c>
      <c r="G116" s="659"/>
      <c r="H116" s="664"/>
      <c r="I116" s="661"/>
      <c r="J116" s="655"/>
      <c r="K116" s="658">
        <f>SUM(J117:J121)</f>
        <v>120</v>
      </c>
      <c r="L116" s="658">
        <f>+K116</f>
        <v>120</v>
      </c>
      <c r="M116" s="655"/>
      <c r="N116" s="655"/>
      <c r="O116" s="655"/>
      <c r="P116" s="655"/>
      <c r="Q116" s="23"/>
      <c r="R116" s="655"/>
      <c r="S116" s="655"/>
      <c r="T116" s="655"/>
      <c r="U116" s="649">
        <f t="shared" si="12"/>
        <v>0</v>
      </c>
      <c r="V116" s="655"/>
      <c r="W116" s="655"/>
      <c r="X116" s="655"/>
      <c r="Y116" s="18">
        <f t="shared" si="13"/>
        <v>0</v>
      </c>
      <c r="Z116" s="43">
        <f>SUM(Y117:Y120)</f>
        <v>0</v>
      </c>
      <c r="AA116" s="150">
        <v>0</v>
      </c>
      <c r="AB116" s="28">
        <f t="shared" si="14"/>
        <v>120</v>
      </c>
      <c r="AC116" s="18"/>
      <c r="AD116" s="18"/>
      <c r="AE116" s="18"/>
      <c r="AF116" s="18"/>
      <c r="AG116" s="18"/>
      <c r="AH116" s="18"/>
      <c r="AI116" s="18"/>
      <c r="AJ116" s="18"/>
      <c r="AK116" s="18"/>
      <c r="AL116" s="18"/>
      <c r="AM116" s="18"/>
      <c r="AN116" s="18"/>
      <c r="AO116" s="18"/>
      <c r="AP116" s="18"/>
      <c r="AQ116" s="227"/>
      <c r="AR116" s="227"/>
      <c r="AS116" s="227"/>
      <c r="AT116" s="232"/>
      <c r="AU116" s="227">
        <f>SUM(AT117:AT121)</f>
        <v>258</v>
      </c>
      <c r="AV116" s="228">
        <f>+AU116+AA116</f>
        <v>258</v>
      </c>
    </row>
    <row r="117" spans="1:48" ht="27" x14ac:dyDescent="0.3">
      <c r="A117" s="18">
        <v>94</v>
      </c>
      <c r="B117" s="18">
        <f t="shared" si="10"/>
        <v>94</v>
      </c>
      <c r="C117" s="21"/>
      <c r="D117" s="169"/>
      <c r="E117" s="43">
        <v>9</v>
      </c>
      <c r="F117" s="43">
        <v>1</v>
      </c>
      <c r="G117" s="80">
        <v>1009</v>
      </c>
      <c r="H117" s="81">
        <v>-100</v>
      </c>
      <c r="I117" s="55" t="s">
        <v>195</v>
      </c>
      <c r="J117" s="23"/>
      <c r="K117" s="43"/>
      <c r="L117" s="565"/>
      <c r="M117" s="23"/>
      <c r="N117" s="23"/>
      <c r="O117" s="23"/>
      <c r="P117" s="23"/>
      <c r="Q117" s="23"/>
      <c r="R117" s="23"/>
      <c r="S117" s="23"/>
      <c r="T117" s="23"/>
      <c r="U117" s="649">
        <f t="shared" si="12"/>
        <v>0</v>
      </c>
      <c r="V117" s="23" t="s">
        <v>45</v>
      </c>
      <c r="W117" s="23"/>
      <c r="X117" s="23"/>
      <c r="Y117" s="18">
        <f t="shared" si="13"/>
        <v>0</v>
      </c>
      <c r="Z117" s="43"/>
      <c r="AA117" s="150"/>
      <c r="AB117" s="28">
        <f t="shared" si="14"/>
        <v>0</v>
      </c>
      <c r="AC117" s="18"/>
      <c r="AD117" s="18"/>
      <c r="AE117" s="18"/>
      <c r="AF117" s="18"/>
      <c r="AG117" s="18"/>
      <c r="AH117" s="18"/>
      <c r="AI117" s="18"/>
      <c r="AJ117" s="18"/>
      <c r="AK117" s="18"/>
      <c r="AL117" s="18"/>
      <c r="AM117" s="18"/>
      <c r="AN117" s="18"/>
      <c r="AO117" s="18"/>
      <c r="AP117" s="18"/>
      <c r="AQ117" s="227"/>
      <c r="AR117" s="227"/>
      <c r="AS117" s="227"/>
      <c r="AT117" s="232">
        <f>SUM(AC117:AS117)</f>
        <v>0</v>
      </c>
      <c r="AU117" s="227"/>
      <c r="AV117" s="228"/>
    </row>
    <row r="118" spans="1:48" ht="27" x14ac:dyDescent="0.3">
      <c r="A118" s="18">
        <v>95</v>
      </c>
      <c r="B118" s="18">
        <f t="shared" si="10"/>
        <v>95</v>
      </c>
      <c r="C118" s="21"/>
      <c r="D118" s="169"/>
      <c r="E118" s="43">
        <v>9</v>
      </c>
      <c r="F118" s="43">
        <v>2</v>
      </c>
      <c r="G118" s="80">
        <v>1009</v>
      </c>
      <c r="H118" s="81">
        <v>-102</v>
      </c>
      <c r="I118" s="55" t="s">
        <v>194</v>
      </c>
      <c r="J118" s="23"/>
      <c r="K118" s="43"/>
      <c r="L118" s="565"/>
      <c r="M118" s="23"/>
      <c r="N118" s="23"/>
      <c r="O118" s="23"/>
      <c r="P118" s="23"/>
      <c r="Q118" s="23"/>
      <c r="R118" s="23"/>
      <c r="S118" s="23"/>
      <c r="T118" s="23"/>
      <c r="U118" s="649">
        <f t="shared" si="12"/>
        <v>0</v>
      </c>
      <c r="V118" s="23" t="s">
        <v>39</v>
      </c>
      <c r="W118" s="23"/>
      <c r="X118" s="23"/>
      <c r="Y118" s="18">
        <f t="shared" si="13"/>
        <v>0</v>
      </c>
      <c r="Z118" s="43"/>
      <c r="AA118" s="150"/>
      <c r="AB118" s="28">
        <f t="shared" si="14"/>
        <v>0</v>
      </c>
      <c r="AC118" s="18"/>
      <c r="AD118" s="18"/>
      <c r="AE118" s="18"/>
      <c r="AF118" s="18"/>
      <c r="AG118" s="18"/>
      <c r="AH118" s="18"/>
      <c r="AI118" s="18"/>
      <c r="AJ118" s="18"/>
      <c r="AK118" s="18"/>
      <c r="AL118" s="18"/>
      <c r="AM118" s="18"/>
      <c r="AN118" s="18"/>
      <c r="AO118" s="18"/>
      <c r="AP118" s="18"/>
      <c r="AQ118" s="227"/>
      <c r="AR118" s="227"/>
      <c r="AS118" s="227"/>
      <c r="AT118" s="232">
        <f>SUM(AC118:AS118)</f>
        <v>0</v>
      </c>
      <c r="AU118" s="227"/>
      <c r="AV118" s="228"/>
    </row>
    <row r="119" spans="1:48" ht="27" x14ac:dyDescent="0.3">
      <c r="A119" s="18">
        <v>96</v>
      </c>
      <c r="B119" s="18">
        <f t="shared" si="10"/>
        <v>96</v>
      </c>
      <c r="C119" s="21"/>
      <c r="D119" s="169"/>
      <c r="E119" s="43">
        <v>9</v>
      </c>
      <c r="F119" s="43">
        <v>3</v>
      </c>
      <c r="G119" s="80">
        <v>1009</v>
      </c>
      <c r="H119" s="81">
        <v>-103</v>
      </c>
      <c r="I119" s="55" t="s">
        <v>109</v>
      </c>
      <c r="J119" s="23"/>
      <c r="K119" s="43"/>
      <c r="L119" s="565"/>
      <c r="M119" s="23"/>
      <c r="N119" s="23"/>
      <c r="O119" s="23"/>
      <c r="P119" s="23"/>
      <c r="Q119" s="23"/>
      <c r="R119" s="23"/>
      <c r="S119" s="23"/>
      <c r="T119" s="23"/>
      <c r="U119" s="649">
        <f t="shared" si="12"/>
        <v>0</v>
      </c>
      <c r="V119" s="23" t="s">
        <v>39</v>
      </c>
      <c r="W119" s="23"/>
      <c r="X119" s="23"/>
      <c r="Y119" s="18">
        <f t="shared" si="13"/>
        <v>0</v>
      </c>
      <c r="Z119" s="43"/>
      <c r="AA119" s="150"/>
      <c r="AB119" s="28">
        <f t="shared" si="14"/>
        <v>0</v>
      </c>
      <c r="AC119" s="18"/>
      <c r="AD119" s="18"/>
      <c r="AE119" s="18"/>
      <c r="AF119" s="18"/>
      <c r="AG119" s="18"/>
      <c r="AH119" s="18"/>
      <c r="AI119" s="18"/>
      <c r="AJ119" s="18"/>
      <c r="AK119" s="18"/>
      <c r="AL119" s="18"/>
      <c r="AM119" s="18"/>
      <c r="AN119" s="18"/>
      <c r="AO119" s="18"/>
      <c r="AP119" s="18"/>
      <c r="AQ119" s="227"/>
      <c r="AR119" s="227"/>
      <c r="AS119" s="227"/>
      <c r="AT119" s="232">
        <f>SUM(AC119:AS119)</f>
        <v>0</v>
      </c>
      <c r="AU119" s="227"/>
      <c r="AV119" s="228"/>
    </row>
    <row r="120" spans="1:48" ht="39.6" x14ac:dyDescent="0.25">
      <c r="A120" s="18">
        <v>97</v>
      </c>
      <c r="B120" s="18">
        <f t="shared" si="10"/>
        <v>97</v>
      </c>
      <c r="C120" s="17"/>
      <c r="D120" s="170"/>
      <c r="E120" s="43">
        <v>9</v>
      </c>
      <c r="F120" s="43">
        <v>4</v>
      </c>
      <c r="G120" s="80">
        <v>1009</v>
      </c>
      <c r="H120" s="81">
        <v>-104</v>
      </c>
      <c r="I120" s="55" t="s">
        <v>1129</v>
      </c>
      <c r="J120" s="23">
        <v>100</v>
      </c>
      <c r="K120" s="43"/>
      <c r="L120" s="565"/>
      <c r="M120" s="23"/>
      <c r="N120" s="23"/>
      <c r="O120" s="23"/>
      <c r="P120" s="23"/>
      <c r="Q120" s="23"/>
      <c r="R120" s="23"/>
      <c r="S120" s="23"/>
      <c r="T120" s="23"/>
      <c r="U120" s="649">
        <f t="shared" si="12"/>
        <v>0</v>
      </c>
      <c r="V120" s="47" t="s">
        <v>1128</v>
      </c>
      <c r="W120" s="23"/>
      <c r="X120" s="23"/>
      <c r="Y120" s="18">
        <f t="shared" si="13"/>
        <v>0</v>
      </c>
      <c r="Z120" s="43"/>
      <c r="AA120" s="150"/>
      <c r="AB120" s="28">
        <f t="shared" si="14"/>
        <v>0</v>
      </c>
      <c r="AC120" s="18"/>
      <c r="AD120" s="18"/>
      <c r="AE120" s="18"/>
      <c r="AF120" s="18"/>
      <c r="AG120" s="18"/>
      <c r="AH120" s="18"/>
      <c r="AI120" s="18"/>
      <c r="AJ120" s="18"/>
      <c r="AK120" s="18"/>
      <c r="AL120" s="18"/>
      <c r="AM120" s="18"/>
      <c r="AN120" s="18">
        <v>45</v>
      </c>
      <c r="AO120" s="18">
        <v>135</v>
      </c>
      <c r="AP120" s="18"/>
      <c r="AQ120" s="227">
        <v>58</v>
      </c>
      <c r="AR120" s="227"/>
      <c r="AS120" s="227"/>
      <c r="AT120" s="232">
        <f>SUM(AC120:AS120)</f>
        <v>238</v>
      </c>
      <c r="AU120" s="227"/>
      <c r="AV120" s="228"/>
    </row>
    <row r="121" spans="1:48" ht="13.2" x14ac:dyDescent="0.25">
      <c r="A121" s="18"/>
      <c r="B121" s="18">
        <f t="shared" si="10"/>
        <v>98</v>
      </c>
      <c r="C121" s="17"/>
      <c r="D121" s="170"/>
      <c r="E121" s="43">
        <v>9</v>
      </c>
      <c r="F121" s="43">
        <v>5</v>
      </c>
      <c r="G121" s="80"/>
      <c r="H121" s="81"/>
      <c r="I121" s="55" t="s">
        <v>1752</v>
      </c>
      <c r="J121" s="23">
        <v>20</v>
      </c>
      <c r="K121" s="43"/>
      <c r="L121" s="565"/>
      <c r="M121" s="23"/>
      <c r="N121" s="23"/>
      <c r="O121" s="23"/>
      <c r="P121" s="23"/>
      <c r="Q121" s="23"/>
      <c r="R121" s="23"/>
      <c r="S121" s="23"/>
      <c r="T121" s="23"/>
      <c r="U121" s="649"/>
      <c r="V121" s="47"/>
      <c r="W121" s="23"/>
      <c r="X121" s="23"/>
      <c r="Y121" s="18"/>
      <c r="Z121" s="43"/>
      <c r="AA121" s="150"/>
      <c r="AB121" s="28"/>
      <c r="AC121" s="18"/>
      <c r="AD121" s="18"/>
      <c r="AE121" s="18"/>
      <c r="AF121" s="18"/>
      <c r="AG121" s="18"/>
      <c r="AH121" s="18"/>
      <c r="AI121" s="18"/>
      <c r="AJ121" s="18"/>
      <c r="AK121" s="18"/>
      <c r="AL121" s="18"/>
      <c r="AM121" s="18"/>
      <c r="AN121" s="18"/>
      <c r="AO121" s="18">
        <v>20</v>
      </c>
      <c r="AP121" s="18"/>
      <c r="AQ121" s="227"/>
      <c r="AR121" s="227"/>
      <c r="AS121" s="227"/>
      <c r="AT121" s="232">
        <f>SUM(AC121:AS121)</f>
        <v>20</v>
      </c>
      <c r="AU121" s="227"/>
      <c r="AV121" s="228"/>
    </row>
    <row r="122" spans="1:48" x14ac:dyDescent="0.3">
      <c r="A122" s="18">
        <v>99</v>
      </c>
      <c r="B122" s="18">
        <f>+B121+1</f>
        <v>99</v>
      </c>
      <c r="C122" s="656">
        <v>10</v>
      </c>
      <c r="D122" s="662" t="s">
        <v>170</v>
      </c>
      <c r="E122" s="658">
        <v>10</v>
      </c>
      <c r="F122" s="658">
        <v>0</v>
      </c>
      <c r="G122" s="659"/>
      <c r="H122" s="664"/>
      <c r="I122" s="661"/>
      <c r="J122" s="655"/>
      <c r="K122" s="658">
        <f>SUM(J123:J125)</f>
        <v>80</v>
      </c>
      <c r="L122" s="658">
        <f>+K122</f>
        <v>80</v>
      </c>
      <c r="M122" s="655"/>
      <c r="N122" s="655"/>
      <c r="O122" s="655"/>
      <c r="P122" s="655"/>
      <c r="Q122" s="23"/>
      <c r="R122" s="655"/>
      <c r="S122" s="655"/>
      <c r="T122" s="655"/>
      <c r="U122" s="649">
        <f t="shared" si="12"/>
        <v>0</v>
      </c>
      <c r="V122" s="655"/>
      <c r="W122" s="655"/>
      <c r="X122" s="655"/>
      <c r="Y122" s="18">
        <f t="shared" si="13"/>
        <v>0</v>
      </c>
      <c r="Z122" s="43">
        <f>SUM(Y123:Y125)</f>
        <v>0</v>
      </c>
      <c r="AA122" s="150">
        <v>0</v>
      </c>
      <c r="AB122" s="28">
        <f t="shared" si="14"/>
        <v>80</v>
      </c>
      <c r="AC122" s="18"/>
      <c r="AD122" s="18"/>
      <c r="AE122" s="18"/>
      <c r="AF122" s="18"/>
      <c r="AG122" s="18"/>
      <c r="AH122" s="18"/>
      <c r="AI122" s="18"/>
      <c r="AJ122" s="18"/>
      <c r="AK122" s="18"/>
      <c r="AL122" s="18"/>
      <c r="AM122" s="18"/>
      <c r="AN122" s="18"/>
      <c r="AO122" s="18"/>
      <c r="AP122" s="18"/>
      <c r="AQ122" s="227"/>
      <c r="AR122" s="227"/>
      <c r="AS122" s="227"/>
      <c r="AT122" s="232"/>
      <c r="AU122" s="227">
        <f>SUM(AT123:AT125)</f>
        <v>52</v>
      </c>
      <c r="AV122" s="228">
        <f>+AU122+AA122</f>
        <v>52</v>
      </c>
    </row>
    <row r="123" spans="1:48" ht="40.200000000000003" x14ac:dyDescent="0.3">
      <c r="A123" s="18">
        <v>100</v>
      </c>
      <c r="B123" s="18">
        <f t="shared" si="10"/>
        <v>100</v>
      </c>
      <c r="C123" s="21"/>
      <c r="D123" s="169"/>
      <c r="E123" s="43">
        <v>10</v>
      </c>
      <c r="F123" s="43">
        <v>1</v>
      </c>
      <c r="G123" s="80">
        <v>1010</v>
      </c>
      <c r="H123" s="91">
        <v>-100</v>
      </c>
      <c r="I123" s="55" t="s">
        <v>196</v>
      </c>
      <c r="J123" s="23">
        <v>30</v>
      </c>
      <c r="K123" s="43"/>
      <c r="L123" s="565"/>
      <c r="M123" s="23" t="s">
        <v>31</v>
      </c>
      <c r="N123" s="23"/>
      <c r="O123" s="23"/>
      <c r="P123" s="23"/>
      <c r="Q123" s="23"/>
      <c r="R123" s="23"/>
      <c r="S123" s="23"/>
      <c r="T123" s="23"/>
      <c r="U123" s="649">
        <f t="shared" si="12"/>
        <v>0</v>
      </c>
      <c r="V123" s="23" t="s">
        <v>111</v>
      </c>
      <c r="W123" s="23"/>
      <c r="X123" s="23"/>
      <c r="Y123" s="18">
        <f t="shared" si="13"/>
        <v>0</v>
      </c>
      <c r="Z123" s="43"/>
      <c r="AA123" s="150"/>
      <c r="AB123" s="28">
        <f t="shared" si="14"/>
        <v>0</v>
      </c>
      <c r="AC123" s="18"/>
      <c r="AD123" s="18"/>
      <c r="AE123" s="18"/>
      <c r="AF123" s="18"/>
      <c r="AG123" s="18"/>
      <c r="AH123" s="18"/>
      <c r="AI123" s="18"/>
      <c r="AJ123" s="18"/>
      <c r="AK123" s="18"/>
      <c r="AL123" s="18"/>
      <c r="AM123" s="18"/>
      <c r="AN123" s="18"/>
      <c r="AO123" s="18"/>
      <c r="AP123" s="18"/>
      <c r="AQ123" s="227"/>
      <c r="AR123" s="227"/>
      <c r="AS123" s="227"/>
      <c r="AT123" s="232">
        <f>SUM(AC123:AS123)</f>
        <v>0</v>
      </c>
      <c r="AU123" s="227"/>
      <c r="AV123" s="228"/>
    </row>
    <row r="124" spans="1:48" ht="27" x14ac:dyDescent="0.3">
      <c r="A124" s="18">
        <v>101</v>
      </c>
      <c r="B124" s="18">
        <f t="shared" si="10"/>
        <v>101</v>
      </c>
      <c r="C124" s="21"/>
      <c r="D124" s="169"/>
      <c r="E124" s="43">
        <v>10</v>
      </c>
      <c r="F124" s="43">
        <v>2</v>
      </c>
      <c r="G124" s="80">
        <v>1010</v>
      </c>
      <c r="H124" s="91">
        <v>-101</v>
      </c>
      <c r="I124" s="55" t="s">
        <v>197</v>
      </c>
      <c r="J124" s="23">
        <v>25</v>
      </c>
      <c r="K124" s="43"/>
      <c r="L124" s="565"/>
      <c r="M124" s="23" t="s">
        <v>31</v>
      </c>
      <c r="N124" s="23"/>
      <c r="O124" s="23"/>
      <c r="P124" s="23"/>
      <c r="Q124" s="23"/>
      <c r="R124" s="23"/>
      <c r="S124" s="23"/>
      <c r="T124" s="23"/>
      <c r="U124" s="649">
        <f t="shared" si="12"/>
        <v>0</v>
      </c>
      <c r="V124" s="23" t="s">
        <v>39</v>
      </c>
      <c r="W124" s="23"/>
      <c r="X124" s="23"/>
      <c r="Y124" s="18">
        <f t="shared" si="13"/>
        <v>0</v>
      </c>
      <c r="Z124" s="43"/>
      <c r="AA124" s="150"/>
      <c r="AB124" s="28">
        <f t="shared" si="14"/>
        <v>0</v>
      </c>
      <c r="AC124" s="18"/>
      <c r="AD124" s="18"/>
      <c r="AE124" s="18"/>
      <c r="AF124" s="18"/>
      <c r="AG124" s="18"/>
      <c r="AH124" s="18"/>
      <c r="AI124" s="18"/>
      <c r="AJ124" s="18"/>
      <c r="AK124" s="18"/>
      <c r="AL124" s="18"/>
      <c r="AM124" s="18"/>
      <c r="AN124" s="18"/>
      <c r="AO124" s="18"/>
      <c r="AP124" s="18"/>
      <c r="AQ124" s="227">
        <v>32</v>
      </c>
      <c r="AR124" s="227"/>
      <c r="AS124" s="227"/>
      <c r="AT124" s="232">
        <f>SUM(AC124:AS124)</f>
        <v>32</v>
      </c>
      <c r="AU124" s="227"/>
      <c r="AV124" s="228"/>
    </row>
    <row r="125" spans="1:48" ht="40.200000000000003" x14ac:dyDescent="0.3">
      <c r="A125" s="18">
        <v>102</v>
      </c>
      <c r="B125" s="18">
        <f t="shared" si="10"/>
        <v>102</v>
      </c>
      <c r="C125" s="21"/>
      <c r="D125" s="169"/>
      <c r="E125" s="43">
        <v>10</v>
      </c>
      <c r="F125" s="43">
        <v>3</v>
      </c>
      <c r="G125" s="80">
        <v>1010</v>
      </c>
      <c r="H125" s="91">
        <v>-102</v>
      </c>
      <c r="I125" s="55" t="s">
        <v>233</v>
      </c>
      <c r="J125" s="23">
        <v>25</v>
      </c>
      <c r="K125" s="43"/>
      <c r="L125" s="565"/>
      <c r="M125" s="23" t="s">
        <v>31</v>
      </c>
      <c r="N125" s="23"/>
      <c r="O125" s="23"/>
      <c r="P125" s="23"/>
      <c r="Q125" s="23"/>
      <c r="R125" s="23"/>
      <c r="S125" s="23"/>
      <c r="T125" s="23"/>
      <c r="U125" s="649">
        <f t="shared" si="12"/>
        <v>0</v>
      </c>
      <c r="V125" s="23" t="s">
        <v>45</v>
      </c>
      <c r="W125" s="23"/>
      <c r="X125" s="23"/>
      <c r="Y125" s="18">
        <f t="shared" si="13"/>
        <v>0</v>
      </c>
      <c r="Z125" s="43"/>
      <c r="AA125" s="150"/>
      <c r="AB125" s="28">
        <f t="shared" si="14"/>
        <v>0</v>
      </c>
      <c r="AC125" s="18"/>
      <c r="AD125" s="18"/>
      <c r="AE125" s="18"/>
      <c r="AF125" s="18"/>
      <c r="AG125" s="18"/>
      <c r="AH125" s="18"/>
      <c r="AI125" s="18"/>
      <c r="AJ125" s="18"/>
      <c r="AK125" s="18"/>
      <c r="AL125" s="18"/>
      <c r="AM125" s="18"/>
      <c r="AN125" s="18"/>
      <c r="AO125" s="18"/>
      <c r="AP125" s="18"/>
      <c r="AQ125" s="227">
        <v>20</v>
      </c>
      <c r="AR125" s="227"/>
      <c r="AS125" s="227"/>
      <c r="AT125" s="232">
        <f>SUM(AC125:AS125)</f>
        <v>20</v>
      </c>
      <c r="AU125" s="227"/>
      <c r="AV125" s="228"/>
    </row>
    <row r="126" spans="1:48" x14ac:dyDescent="0.3">
      <c r="A126" s="18">
        <v>105</v>
      </c>
      <c r="B126" s="18">
        <f t="shared" si="10"/>
        <v>103</v>
      </c>
      <c r="C126" s="656">
        <v>11</v>
      </c>
      <c r="D126" s="662" t="s">
        <v>112</v>
      </c>
      <c r="E126" s="658">
        <v>11</v>
      </c>
      <c r="F126" s="658">
        <v>0</v>
      </c>
      <c r="G126" s="659"/>
      <c r="H126" s="664"/>
      <c r="I126" s="661"/>
      <c r="J126" s="655"/>
      <c r="K126" s="658">
        <f>SUM(J127)</f>
        <v>100</v>
      </c>
      <c r="L126" s="658">
        <f>+K126</f>
        <v>100</v>
      </c>
      <c r="M126" s="655"/>
      <c r="N126" s="655"/>
      <c r="O126" s="655"/>
      <c r="P126" s="655"/>
      <c r="Q126" s="23"/>
      <c r="R126" s="655"/>
      <c r="S126" s="655"/>
      <c r="T126" s="655"/>
      <c r="U126" s="649">
        <f t="shared" si="12"/>
        <v>0</v>
      </c>
      <c r="V126" s="655"/>
      <c r="W126" s="655"/>
      <c r="X126" s="655"/>
      <c r="Y126" s="18">
        <f t="shared" si="13"/>
        <v>0</v>
      </c>
      <c r="Z126" s="43">
        <f>SUM(Y127)</f>
        <v>0</v>
      </c>
      <c r="AA126" s="150">
        <v>0</v>
      </c>
      <c r="AB126" s="28">
        <f>+K126</f>
        <v>100</v>
      </c>
      <c r="AC126" s="18"/>
      <c r="AD126" s="18"/>
      <c r="AE126" s="18"/>
      <c r="AF126" s="18"/>
      <c r="AG126" s="18"/>
      <c r="AH126" s="18"/>
      <c r="AI126" s="18"/>
      <c r="AJ126" s="18"/>
      <c r="AK126" s="18"/>
      <c r="AL126" s="18"/>
      <c r="AM126" s="18"/>
      <c r="AN126" s="18"/>
      <c r="AO126" s="18"/>
      <c r="AP126" s="18"/>
      <c r="AQ126" s="227"/>
      <c r="AR126" s="227"/>
      <c r="AS126" s="227"/>
      <c r="AT126" s="232"/>
      <c r="AU126" s="227">
        <f>SUM(AT127)</f>
        <v>106</v>
      </c>
      <c r="AV126" s="228">
        <f>+AU126+AA126</f>
        <v>106</v>
      </c>
    </row>
    <row r="127" spans="1:48" ht="26.4" x14ac:dyDescent="0.25">
      <c r="A127" s="18">
        <v>106</v>
      </c>
      <c r="B127" s="18">
        <f t="shared" si="10"/>
        <v>104</v>
      </c>
      <c r="C127" s="17"/>
      <c r="D127" s="170"/>
      <c r="E127" s="43">
        <v>11</v>
      </c>
      <c r="F127" s="43">
        <v>1</v>
      </c>
      <c r="G127" s="80">
        <v>1011</v>
      </c>
      <c r="H127" s="91">
        <v>-100</v>
      </c>
      <c r="I127" s="55" t="s">
        <v>113</v>
      </c>
      <c r="J127" s="23">
        <v>100</v>
      </c>
      <c r="K127" s="43"/>
      <c r="L127" s="565"/>
      <c r="M127" s="23"/>
      <c r="N127" s="23"/>
      <c r="O127" s="23"/>
      <c r="P127" s="23"/>
      <c r="Q127" s="23"/>
      <c r="R127" s="23"/>
      <c r="S127" s="23"/>
      <c r="T127" s="23"/>
      <c r="U127" s="649">
        <f t="shared" si="12"/>
        <v>0</v>
      </c>
      <c r="V127" s="23" t="s">
        <v>114</v>
      </c>
      <c r="W127" s="23"/>
      <c r="X127" s="23"/>
      <c r="Y127" s="18">
        <f t="shared" si="13"/>
        <v>0</v>
      </c>
      <c r="Z127" s="43"/>
      <c r="AA127" s="150"/>
      <c r="AB127" s="28">
        <f t="shared" si="14"/>
        <v>0</v>
      </c>
      <c r="AC127" s="18"/>
      <c r="AD127" s="18"/>
      <c r="AE127" s="18"/>
      <c r="AF127" s="18"/>
      <c r="AG127" s="18">
        <v>106</v>
      </c>
      <c r="AH127" s="18"/>
      <c r="AI127" s="18"/>
      <c r="AJ127" s="18"/>
      <c r="AK127" s="18"/>
      <c r="AL127" s="18"/>
      <c r="AM127" s="18"/>
      <c r="AN127" s="18"/>
      <c r="AO127" s="18"/>
      <c r="AP127" s="18"/>
      <c r="AQ127" s="227"/>
      <c r="AR127" s="227"/>
      <c r="AS127" s="227"/>
      <c r="AT127" s="232">
        <f>SUM(AC127:AS127)</f>
        <v>106</v>
      </c>
      <c r="AU127" s="227"/>
      <c r="AV127" s="228"/>
    </row>
    <row r="128" spans="1:48" ht="26.25" customHeight="1" x14ac:dyDescent="0.3">
      <c r="A128" s="18">
        <v>112</v>
      </c>
      <c r="B128" s="18">
        <f t="shared" si="10"/>
        <v>105</v>
      </c>
      <c r="C128" s="656">
        <v>12</v>
      </c>
      <c r="D128" s="657" t="s">
        <v>119</v>
      </c>
      <c r="E128" s="658">
        <v>12</v>
      </c>
      <c r="F128" s="658">
        <v>0</v>
      </c>
      <c r="G128" s="659"/>
      <c r="H128" s="664"/>
      <c r="I128" s="661"/>
      <c r="J128" s="655"/>
      <c r="K128" s="658">
        <f>SUM(J129)</f>
        <v>50</v>
      </c>
      <c r="L128" s="658">
        <f>+K128</f>
        <v>50</v>
      </c>
      <c r="M128" s="655"/>
      <c r="N128" s="655"/>
      <c r="O128" s="655"/>
      <c r="P128" s="655"/>
      <c r="Q128" s="23"/>
      <c r="R128" s="655"/>
      <c r="S128" s="655"/>
      <c r="T128" s="655"/>
      <c r="U128" s="649">
        <f t="shared" si="12"/>
        <v>0</v>
      </c>
      <c r="V128" s="655"/>
      <c r="W128" s="655"/>
      <c r="X128" s="655"/>
      <c r="Y128" s="18">
        <f t="shared" si="13"/>
        <v>0</v>
      </c>
      <c r="Z128" s="43">
        <f>SUM(Y129)</f>
        <v>0</v>
      </c>
      <c r="AA128" s="150">
        <v>0</v>
      </c>
      <c r="AB128" s="28">
        <f t="shared" si="14"/>
        <v>50</v>
      </c>
      <c r="AC128" s="18"/>
      <c r="AD128" s="18"/>
      <c r="AE128" s="18"/>
      <c r="AF128" s="18"/>
      <c r="AG128" s="18"/>
      <c r="AH128" s="18"/>
      <c r="AI128" s="18"/>
      <c r="AJ128" s="18"/>
      <c r="AK128" s="18"/>
      <c r="AL128" s="18"/>
      <c r="AM128" s="18"/>
      <c r="AN128" s="18"/>
      <c r="AO128" s="18"/>
      <c r="AP128" s="18"/>
      <c r="AQ128" s="227"/>
      <c r="AR128" s="227"/>
      <c r="AS128" s="227"/>
      <c r="AT128" s="232"/>
      <c r="AU128" s="227">
        <f>SUM(AT129)</f>
        <v>54</v>
      </c>
      <c r="AV128" s="228">
        <f>+AU128+AA128</f>
        <v>54</v>
      </c>
    </row>
    <row r="129" spans="1:48" ht="26.4" x14ac:dyDescent="0.25">
      <c r="A129" s="18">
        <v>113</v>
      </c>
      <c r="B129" s="18">
        <f t="shared" si="10"/>
        <v>106</v>
      </c>
      <c r="C129" s="17"/>
      <c r="D129" s="171"/>
      <c r="E129" s="43">
        <v>12</v>
      </c>
      <c r="F129" s="43">
        <v>1</v>
      </c>
      <c r="G129" s="80">
        <v>1012</v>
      </c>
      <c r="H129" s="92" t="s">
        <v>120</v>
      </c>
      <c r="I129" s="55" t="s">
        <v>121</v>
      </c>
      <c r="J129" s="23">
        <v>50</v>
      </c>
      <c r="K129" s="78"/>
      <c r="L129" s="564"/>
      <c r="M129" s="23"/>
      <c r="N129" s="23"/>
      <c r="O129" s="23"/>
      <c r="P129" s="23"/>
      <c r="Q129" s="23"/>
      <c r="R129" s="23"/>
      <c r="S129" s="23"/>
      <c r="T129" s="23"/>
      <c r="U129" s="649">
        <f t="shared" si="12"/>
        <v>0</v>
      </c>
      <c r="V129" s="23" t="s">
        <v>45</v>
      </c>
      <c r="W129" s="23"/>
      <c r="X129" s="23"/>
      <c r="Y129" s="18">
        <f t="shared" si="13"/>
        <v>0</v>
      </c>
      <c r="Z129" s="78"/>
      <c r="AA129" s="150"/>
      <c r="AB129" s="28">
        <f t="shared" si="14"/>
        <v>0</v>
      </c>
      <c r="AC129" s="18"/>
      <c r="AD129" s="18"/>
      <c r="AE129" s="18"/>
      <c r="AF129" s="18"/>
      <c r="AG129" s="18"/>
      <c r="AH129" s="18"/>
      <c r="AI129" s="18"/>
      <c r="AJ129" s="18"/>
      <c r="AK129" s="18"/>
      <c r="AL129" s="18"/>
      <c r="AM129" s="18"/>
      <c r="AN129" s="18"/>
      <c r="AO129" s="18"/>
      <c r="AP129" s="18">
        <v>54</v>
      </c>
      <c r="AQ129" s="227"/>
      <c r="AR129" s="227"/>
      <c r="AS129" s="227"/>
      <c r="AT129" s="232">
        <f>SUM(AC129:AS129)</f>
        <v>54</v>
      </c>
      <c r="AU129" s="227"/>
      <c r="AV129" s="228"/>
    </row>
    <row r="130" spans="1:48" x14ac:dyDescent="0.3">
      <c r="A130" s="18">
        <v>115</v>
      </c>
      <c r="B130" s="18">
        <f t="shared" si="10"/>
        <v>107</v>
      </c>
      <c r="C130" s="656">
        <v>13</v>
      </c>
      <c r="D130" s="657" t="s">
        <v>122</v>
      </c>
      <c r="E130" s="658">
        <v>13</v>
      </c>
      <c r="F130" s="658">
        <v>0</v>
      </c>
      <c r="G130" s="667"/>
      <c r="H130" s="667"/>
      <c r="I130" s="668"/>
      <c r="J130" s="669"/>
      <c r="K130" s="658">
        <f>SUM(J131)</f>
        <v>100</v>
      </c>
      <c r="L130" s="658">
        <f>+K130</f>
        <v>100</v>
      </c>
      <c r="M130" s="655"/>
      <c r="N130" s="655"/>
      <c r="O130" s="655"/>
      <c r="P130" s="655"/>
      <c r="Q130" s="23"/>
      <c r="R130" s="655"/>
      <c r="S130" s="655"/>
      <c r="T130" s="655"/>
      <c r="U130" s="649">
        <f t="shared" si="12"/>
        <v>0</v>
      </c>
      <c r="V130" s="655"/>
      <c r="W130" s="655"/>
      <c r="X130" s="655"/>
      <c r="Y130" s="18">
        <f t="shared" si="13"/>
        <v>0</v>
      </c>
      <c r="Z130" s="43">
        <f>SUM(Y131)</f>
        <v>0</v>
      </c>
      <c r="AA130" s="150">
        <v>11</v>
      </c>
      <c r="AB130" s="28">
        <f t="shared" si="14"/>
        <v>100</v>
      </c>
      <c r="AC130" s="18"/>
      <c r="AD130" s="18"/>
      <c r="AE130" s="18"/>
      <c r="AF130" s="18"/>
      <c r="AG130" s="18"/>
      <c r="AH130" s="18"/>
      <c r="AI130" s="18"/>
      <c r="AJ130" s="18"/>
      <c r="AK130" s="18"/>
      <c r="AL130" s="18"/>
      <c r="AM130" s="18"/>
      <c r="AN130" s="18"/>
      <c r="AO130" s="18"/>
      <c r="AP130" s="18"/>
      <c r="AQ130" s="227"/>
      <c r="AR130" s="227"/>
      <c r="AS130" s="227"/>
      <c r="AT130" s="232"/>
      <c r="AU130" s="227">
        <f>SUM(AT131)</f>
        <v>105</v>
      </c>
      <c r="AV130" s="228">
        <f>+AU130+AA130</f>
        <v>116</v>
      </c>
    </row>
    <row r="131" spans="1:48" ht="27" x14ac:dyDescent="0.3">
      <c r="A131" s="18">
        <v>116</v>
      </c>
      <c r="B131" s="18">
        <f t="shared" si="10"/>
        <v>108</v>
      </c>
      <c r="C131" s="21"/>
      <c r="D131" s="169"/>
      <c r="E131" s="43">
        <v>13</v>
      </c>
      <c r="F131" s="43">
        <v>1</v>
      </c>
      <c r="G131" s="80">
        <v>1013</v>
      </c>
      <c r="H131" s="91">
        <v>-100</v>
      </c>
      <c r="I131" s="55" t="s">
        <v>124</v>
      </c>
      <c r="J131" s="23">
        <v>100</v>
      </c>
      <c r="K131" s="43"/>
      <c r="L131" s="565"/>
      <c r="M131" s="23"/>
      <c r="N131" s="23"/>
      <c r="O131" s="23"/>
      <c r="P131" s="23"/>
      <c r="Q131" s="23"/>
      <c r="R131" s="23"/>
      <c r="S131" s="23"/>
      <c r="T131" s="23"/>
      <c r="U131" s="649">
        <f t="shared" si="12"/>
        <v>0</v>
      </c>
      <c r="V131" s="23" t="s">
        <v>123</v>
      </c>
      <c r="W131" s="23"/>
      <c r="X131" s="23"/>
      <c r="Y131" s="18">
        <f t="shared" si="13"/>
        <v>0</v>
      </c>
      <c r="Z131" s="43"/>
      <c r="AA131" s="150"/>
      <c r="AB131" s="28">
        <f t="shared" si="14"/>
        <v>0</v>
      </c>
      <c r="AC131" s="18"/>
      <c r="AD131" s="18"/>
      <c r="AE131" s="18"/>
      <c r="AF131" s="18"/>
      <c r="AG131" s="18"/>
      <c r="AH131" s="18"/>
      <c r="AI131" s="18"/>
      <c r="AJ131" s="18"/>
      <c r="AK131" s="18"/>
      <c r="AL131" s="18">
        <v>105</v>
      </c>
      <c r="AM131" s="18"/>
      <c r="AN131" s="18"/>
      <c r="AO131" s="18"/>
      <c r="AP131" s="18"/>
      <c r="AQ131" s="227"/>
      <c r="AR131" s="227"/>
      <c r="AS131" s="227"/>
      <c r="AT131" s="232">
        <f>SUM(AC131:AS131)</f>
        <v>105</v>
      </c>
      <c r="AU131" s="227"/>
      <c r="AV131" s="228"/>
    </row>
    <row r="132" spans="1:48" x14ac:dyDescent="0.3">
      <c r="A132" s="18"/>
      <c r="B132" s="18">
        <f t="shared" si="10"/>
        <v>109</v>
      </c>
      <c r="C132" s="656">
        <v>14</v>
      </c>
      <c r="D132" s="662" t="s">
        <v>164</v>
      </c>
      <c r="E132" s="658">
        <v>14</v>
      </c>
      <c r="F132" s="658">
        <v>0</v>
      </c>
      <c r="G132" s="659"/>
      <c r="H132" s="663"/>
      <c r="I132" s="661"/>
      <c r="J132" s="655"/>
      <c r="K132" s="658">
        <f>SUM(J133:J137)</f>
        <v>210</v>
      </c>
      <c r="L132" s="658">
        <f>+K132</f>
        <v>210</v>
      </c>
      <c r="M132" s="655"/>
      <c r="N132" s="655"/>
      <c r="O132" s="655"/>
      <c r="P132" s="655"/>
      <c r="Q132" s="23"/>
      <c r="R132" s="655"/>
      <c r="S132" s="655"/>
      <c r="T132" s="655"/>
      <c r="U132" s="649">
        <f t="shared" si="12"/>
        <v>0</v>
      </c>
      <c r="V132" s="655"/>
      <c r="W132" s="655"/>
      <c r="X132" s="655"/>
      <c r="Y132" s="18">
        <f t="shared" si="13"/>
        <v>0</v>
      </c>
      <c r="Z132" s="43">
        <f>SUM(Y133:Y137)</f>
        <v>0</v>
      </c>
      <c r="AA132" s="150">
        <f>SUM(AA133:AA137)</f>
        <v>96</v>
      </c>
      <c r="AB132" s="28">
        <f t="shared" si="14"/>
        <v>210</v>
      </c>
      <c r="AC132" s="18"/>
      <c r="AD132" s="18"/>
      <c r="AE132" s="18"/>
      <c r="AF132" s="18"/>
      <c r="AG132" s="18"/>
      <c r="AH132" s="18"/>
      <c r="AI132" s="18"/>
      <c r="AJ132" s="18"/>
      <c r="AK132" s="18"/>
      <c r="AL132" s="18"/>
      <c r="AM132" s="18"/>
      <c r="AN132" s="18"/>
      <c r="AO132" s="18"/>
      <c r="AP132" s="18"/>
      <c r="AQ132" s="227"/>
      <c r="AR132" s="227"/>
      <c r="AS132" s="227"/>
      <c r="AT132" s="232"/>
      <c r="AU132" s="227">
        <f>SUM(AT133:AT137)</f>
        <v>382</v>
      </c>
      <c r="AV132" s="228">
        <f>+AU132+AA132</f>
        <v>478</v>
      </c>
    </row>
    <row r="133" spans="1:48" x14ac:dyDescent="0.3">
      <c r="A133" s="18">
        <v>118</v>
      </c>
      <c r="B133" s="18">
        <f t="shared" si="10"/>
        <v>110</v>
      </c>
      <c r="C133" s="21"/>
      <c r="D133" s="170"/>
      <c r="E133" s="43">
        <v>14</v>
      </c>
      <c r="F133" s="43">
        <v>1</v>
      </c>
      <c r="G133" s="80">
        <v>1014</v>
      </c>
      <c r="H133" s="92" t="s">
        <v>120</v>
      </c>
      <c r="I133" s="55" t="s">
        <v>125</v>
      </c>
      <c r="J133" s="23">
        <v>50</v>
      </c>
      <c r="K133" s="43"/>
      <c r="L133" s="565"/>
      <c r="M133" s="23" t="s">
        <v>31</v>
      </c>
      <c r="N133" s="23"/>
      <c r="O133" s="23"/>
      <c r="P133" s="23"/>
      <c r="Q133" s="23"/>
      <c r="R133" s="23"/>
      <c r="S133" s="23"/>
      <c r="T133" s="23"/>
      <c r="U133" s="649">
        <f t="shared" si="12"/>
        <v>0</v>
      </c>
      <c r="V133" s="23" t="s">
        <v>111</v>
      </c>
      <c r="W133" s="23"/>
      <c r="X133" s="23"/>
      <c r="Y133" s="18">
        <f t="shared" si="13"/>
        <v>0</v>
      </c>
      <c r="Z133" s="43"/>
      <c r="AA133" s="150">
        <v>9</v>
      </c>
      <c r="AB133" s="28">
        <f t="shared" si="14"/>
        <v>0</v>
      </c>
      <c r="AC133" s="18"/>
      <c r="AD133" s="18"/>
      <c r="AE133" s="18"/>
      <c r="AF133" s="18"/>
      <c r="AG133" s="18"/>
      <c r="AH133" s="18">
        <v>56</v>
      </c>
      <c r="AI133" s="18"/>
      <c r="AJ133" s="18"/>
      <c r="AK133" s="18"/>
      <c r="AL133" s="18"/>
      <c r="AM133" s="18"/>
      <c r="AN133" s="18"/>
      <c r="AO133" s="18"/>
      <c r="AP133" s="18"/>
      <c r="AQ133" s="227"/>
      <c r="AR133" s="227"/>
      <c r="AS133" s="227"/>
      <c r="AT133" s="232">
        <f>SUM(AC133:AS133)</f>
        <v>56</v>
      </c>
      <c r="AU133" s="227"/>
      <c r="AV133" s="228"/>
    </row>
    <row r="134" spans="1:48" x14ac:dyDescent="0.3">
      <c r="A134" s="18">
        <v>121</v>
      </c>
      <c r="B134" s="18">
        <f t="shared" si="10"/>
        <v>111</v>
      </c>
      <c r="C134" s="21"/>
      <c r="D134" s="170"/>
      <c r="E134" s="43">
        <v>14</v>
      </c>
      <c r="F134" s="43">
        <v>2</v>
      </c>
      <c r="G134" s="80">
        <v>1015</v>
      </c>
      <c r="H134" s="92" t="s">
        <v>120</v>
      </c>
      <c r="I134" s="55" t="s">
        <v>165</v>
      </c>
      <c r="J134" s="23">
        <v>40</v>
      </c>
      <c r="K134" s="43"/>
      <c r="L134" s="565"/>
      <c r="M134" s="23" t="s">
        <v>31</v>
      </c>
      <c r="N134" s="23"/>
      <c r="O134" s="23"/>
      <c r="P134" s="23"/>
      <c r="Q134" s="23"/>
      <c r="R134" s="23"/>
      <c r="S134" s="23"/>
      <c r="T134" s="23"/>
      <c r="U134" s="649">
        <f t="shared" si="12"/>
        <v>0</v>
      </c>
      <c r="V134" s="23" t="s">
        <v>126</v>
      </c>
      <c r="W134" s="23"/>
      <c r="X134" s="23"/>
      <c r="Y134" s="18">
        <f t="shared" si="13"/>
        <v>0</v>
      </c>
      <c r="Z134" s="43"/>
      <c r="AA134" s="150">
        <v>3</v>
      </c>
      <c r="AB134" s="28">
        <f t="shared" si="14"/>
        <v>0</v>
      </c>
      <c r="AC134" s="18"/>
      <c r="AD134" s="18"/>
      <c r="AE134" s="18"/>
      <c r="AF134" s="18"/>
      <c r="AG134" s="18"/>
      <c r="AH134" s="18"/>
      <c r="AI134" s="18"/>
      <c r="AJ134" s="18"/>
      <c r="AK134" s="18"/>
      <c r="AL134" s="18"/>
      <c r="AM134" s="18"/>
      <c r="AN134" s="18"/>
      <c r="AO134" s="18">
        <v>42</v>
      </c>
      <c r="AP134" s="18"/>
      <c r="AQ134" s="227"/>
      <c r="AR134" s="227"/>
      <c r="AS134" s="227"/>
      <c r="AT134" s="232">
        <f>SUM(AC134:AS134)</f>
        <v>42</v>
      </c>
      <c r="AU134" s="227"/>
      <c r="AV134" s="228"/>
    </row>
    <row r="135" spans="1:48" x14ac:dyDescent="0.3">
      <c r="A135" s="18">
        <v>123</v>
      </c>
      <c r="B135" s="18">
        <f t="shared" si="10"/>
        <v>112</v>
      </c>
      <c r="C135" s="21"/>
      <c r="D135" s="170"/>
      <c r="E135" s="43">
        <v>14</v>
      </c>
      <c r="F135" s="43">
        <v>3</v>
      </c>
      <c r="G135" s="80">
        <v>1015</v>
      </c>
      <c r="H135" s="92">
        <v>-101</v>
      </c>
      <c r="I135" s="55" t="s">
        <v>185</v>
      </c>
      <c r="J135" s="23">
        <v>30</v>
      </c>
      <c r="K135" s="43"/>
      <c r="L135" s="565"/>
      <c r="M135" s="23" t="s">
        <v>31</v>
      </c>
      <c r="N135" s="23"/>
      <c r="O135" s="23"/>
      <c r="P135" s="23"/>
      <c r="Q135" s="23"/>
      <c r="R135" s="23"/>
      <c r="S135" s="23"/>
      <c r="T135" s="23"/>
      <c r="U135" s="649">
        <f t="shared" si="12"/>
        <v>0</v>
      </c>
      <c r="V135" s="23" t="s">
        <v>280</v>
      </c>
      <c r="W135" s="23"/>
      <c r="X135" s="23"/>
      <c r="Y135" s="18">
        <f t="shared" si="13"/>
        <v>0</v>
      </c>
      <c r="Z135" s="43"/>
      <c r="AA135" s="150">
        <v>62</v>
      </c>
      <c r="AB135" s="28">
        <f t="shared" si="14"/>
        <v>0</v>
      </c>
      <c r="AC135" s="18">
        <v>140</v>
      </c>
      <c r="AD135" s="18">
        <v>20</v>
      </c>
      <c r="AE135" s="18"/>
      <c r="AF135" s="18"/>
      <c r="AG135" s="18"/>
      <c r="AH135" s="18"/>
      <c r="AI135" s="18"/>
      <c r="AJ135" s="18"/>
      <c r="AK135" s="18"/>
      <c r="AL135" s="18"/>
      <c r="AM135" s="18"/>
      <c r="AN135" s="18"/>
      <c r="AO135" s="18"/>
      <c r="AP135" s="18"/>
      <c r="AQ135" s="227"/>
      <c r="AR135" s="227"/>
      <c r="AS135" s="227"/>
      <c r="AT135" s="232">
        <f>SUM(AC135:AS135)</f>
        <v>160</v>
      </c>
      <c r="AU135" s="227"/>
      <c r="AV135" s="228"/>
    </row>
    <row r="136" spans="1:48" x14ac:dyDescent="0.3">
      <c r="A136" s="18">
        <v>163</v>
      </c>
      <c r="B136" s="18">
        <f t="shared" si="10"/>
        <v>113</v>
      </c>
      <c r="C136" s="21"/>
      <c r="D136" s="170"/>
      <c r="E136" s="43">
        <v>14</v>
      </c>
      <c r="F136" s="43">
        <v>4</v>
      </c>
      <c r="G136" s="80">
        <v>1018</v>
      </c>
      <c r="H136" s="91">
        <v>-100</v>
      </c>
      <c r="I136" s="55" t="s">
        <v>151</v>
      </c>
      <c r="J136" s="23">
        <v>40</v>
      </c>
      <c r="K136" s="43"/>
      <c r="L136" s="565"/>
      <c r="M136" s="23" t="s">
        <v>31</v>
      </c>
      <c r="N136" s="23"/>
      <c r="O136" s="23"/>
      <c r="P136" s="23"/>
      <c r="Q136" s="23"/>
      <c r="R136" s="23"/>
      <c r="S136" s="23"/>
      <c r="T136" s="23"/>
      <c r="U136" s="649">
        <f t="shared" si="12"/>
        <v>0</v>
      </c>
      <c r="V136" s="23" t="s">
        <v>152</v>
      </c>
      <c r="W136" s="23"/>
      <c r="X136" s="23"/>
      <c r="Y136" s="18">
        <f t="shared" si="13"/>
        <v>0</v>
      </c>
      <c r="Z136" s="43"/>
      <c r="AA136" s="150">
        <v>4</v>
      </c>
      <c r="AB136" s="28">
        <f t="shared" si="14"/>
        <v>0</v>
      </c>
      <c r="AC136" s="18"/>
      <c r="AD136" s="18"/>
      <c r="AE136" s="18"/>
      <c r="AF136" s="18"/>
      <c r="AG136" s="18"/>
      <c r="AH136" s="18"/>
      <c r="AI136" s="18"/>
      <c r="AJ136" s="18"/>
      <c r="AK136" s="18"/>
      <c r="AL136" s="18"/>
      <c r="AM136" s="18"/>
      <c r="AN136" s="18"/>
      <c r="AO136" s="18"/>
      <c r="AP136" s="18"/>
      <c r="AQ136" s="227"/>
      <c r="AR136" s="227">
        <v>56</v>
      </c>
      <c r="AS136" s="227"/>
      <c r="AT136" s="232">
        <f>SUM(AC136:AS136)</f>
        <v>56</v>
      </c>
      <c r="AU136" s="227"/>
      <c r="AV136" s="228"/>
    </row>
    <row r="137" spans="1:48" x14ac:dyDescent="0.3">
      <c r="A137" s="18">
        <v>103</v>
      </c>
      <c r="B137" s="18">
        <f t="shared" si="10"/>
        <v>114</v>
      </c>
      <c r="C137" s="21"/>
      <c r="D137" s="170"/>
      <c r="E137" s="43">
        <v>14</v>
      </c>
      <c r="F137" s="43">
        <v>5</v>
      </c>
      <c r="G137" s="80">
        <v>1010</v>
      </c>
      <c r="H137" s="91">
        <v>-103</v>
      </c>
      <c r="I137" s="55" t="s">
        <v>173</v>
      </c>
      <c r="J137" s="23">
        <v>50</v>
      </c>
      <c r="K137" s="43"/>
      <c r="L137" s="565"/>
      <c r="M137" s="23" t="s">
        <v>31</v>
      </c>
      <c r="N137" s="23"/>
      <c r="O137" s="23"/>
      <c r="P137" s="23"/>
      <c r="Q137" s="23"/>
      <c r="R137" s="23"/>
      <c r="S137" s="23"/>
      <c r="T137" s="23"/>
      <c r="U137" s="649">
        <f t="shared" si="12"/>
        <v>0</v>
      </c>
      <c r="V137" s="23" t="s">
        <v>111</v>
      </c>
      <c r="W137" s="23"/>
      <c r="X137" s="23"/>
      <c r="Y137" s="18">
        <f t="shared" si="13"/>
        <v>0</v>
      </c>
      <c r="Z137" s="43"/>
      <c r="AA137" s="150">
        <v>18</v>
      </c>
      <c r="AB137" s="28">
        <f t="shared" si="14"/>
        <v>0</v>
      </c>
      <c r="AC137" s="18"/>
      <c r="AD137" s="18"/>
      <c r="AE137" s="18"/>
      <c r="AF137" s="18"/>
      <c r="AG137" s="18"/>
      <c r="AH137" s="18"/>
      <c r="AI137" s="18"/>
      <c r="AJ137" s="18"/>
      <c r="AK137" s="18"/>
      <c r="AL137" s="18"/>
      <c r="AM137" s="18"/>
      <c r="AN137" s="18"/>
      <c r="AO137" s="18">
        <v>68</v>
      </c>
      <c r="AP137" s="18"/>
      <c r="AQ137" s="227"/>
      <c r="AR137" s="227"/>
      <c r="AS137" s="227"/>
      <c r="AT137" s="232">
        <f>SUM(AC137:AS137)</f>
        <v>68</v>
      </c>
      <c r="AU137" s="227"/>
      <c r="AV137" s="228"/>
    </row>
    <row r="138" spans="1:48" ht="24" customHeight="1" x14ac:dyDescent="0.3">
      <c r="A138" s="18"/>
      <c r="B138" s="18">
        <f t="shared" si="10"/>
        <v>115</v>
      </c>
      <c r="C138" s="656">
        <v>15</v>
      </c>
      <c r="D138" s="657" t="s">
        <v>172</v>
      </c>
      <c r="E138" s="658">
        <v>15</v>
      </c>
      <c r="F138" s="658">
        <v>0</v>
      </c>
      <c r="G138" s="659"/>
      <c r="H138" s="665"/>
      <c r="I138" s="661"/>
      <c r="J138" s="655"/>
      <c r="K138" s="658">
        <f>SUM(J139:J164)</f>
        <v>305</v>
      </c>
      <c r="L138" s="658">
        <f>+K138</f>
        <v>305</v>
      </c>
      <c r="M138" s="655"/>
      <c r="N138" s="23"/>
      <c r="O138" s="23"/>
      <c r="P138" s="23"/>
      <c r="Q138" s="23"/>
      <c r="R138" s="23"/>
      <c r="S138" s="23"/>
      <c r="T138" s="23"/>
      <c r="U138" s="649">
        <f t="shared" si="12"/>
        <v>0</v>
      </c>
      <c r="V138" s="655"/>
      <c r="W138" s="655"/>
      <c r="X138" s="655"/>
      <c r="Y138" s="18">
        <f t="shared" si="13"/>
        <v>0</v>
      </c>
      <c r="Z138" s="43">
        <f>SUM(Y139:Y164)</f>
        <v>0</v>
      </c>
      <c r="AA138" s="150">
        <v>91</v>
      </c>
      <c r="AB138" s="28">
        <f t="shared" si="14"/>
        <v>305</v>
      </c>
      <c r="AC138" s="18"/>
      <c r="AD138" s="18"/>
      <c r="AE138" s="18"/>
      <c r="AF138" s="18"/>
      <c r="AG138" s="18"/>
      <c r="AH138" s="18"/>
      <c r="AI138" s="18"/>
      <c r="AJ138" s="18"/>
      <c r="AK138" s="18"/>
      <c r="AL138" s="18"/>
      <c r="AM138" s="18"/>
      <c r="AN138" s="18"/>
      <c r="AO138" s="18"/>
      <c r="AP138" s="18"/>
      <c r="AQ138" s="227"/>
      <c r="AR138" s="227"/>
      <c r="AS138" s="227"/>
      <c r="AT138" s="232"/>
      <c r="AU138" s="227">
        <f>SUM(AT139:AT163)</f>
        <v>382</v>
      </c>
      <c r="AV138" s="228">
        <f>+AU138+AA138</f>
        <v>473</v>
      </c>
    </row>
    <row r="139" spans="1:48" x14ac:dyDescent="0.3">
      <c r="A139" s="18">
        <v>64</v>
      </c>
      <c r="B139" s="18">
        <f t="shared" si="10"/>
        <v>116</v>
      </c>
      <c r="C139" s="21"/>
      <c r="D139" s="169"/>
      <c r="E139" s="43">
        <v>15</v>
      </c>
      <c r="F139" s="43">
        <v>1</v>
      </c>
      <c r="G139" s="80">
        <v>1007</v>
      </c>
      <c r="H139" s="81">
        <v>-103</v>
      </c>
      <c r="I139" s="55" t="s">
        <v>83</v>
      </c>
      <c r="J139" s="23"/>
      <c r="K139" s="43"/>
      <c r="L139" s="565"/>
      <c r="M139" s="23"/>
      <c r="N139" s="23"/>
      <c r="O139" s="23"/>
      <c r="P139" s="23"/>
      <c r="Q139" s="23"/>
      <c r="R139" s="23"/>
      <c r="S139" s="23"/>
      <c r="T139" s="23"/>
      <c r="U139" s="649">
        <f t="shared" si="12"/>
        <v>0</v>
      </c>
      <c r="V139" s="23" t="s">
        <v>45</v>
      </c>
      <c r="W139" s="23"/>
      <c r="X139" s="23"/>
      <c r="Y139" s="18">
        <f t="shared" si="13"/>
        <v>0</v>
      </c>
      <c r="Z139" s="43"/>
      <c r="AA139" s="150">
        <v>12</v>
      </c>
      <c r="AB139" s="28">
        <f t="shared" si="14"/>
        <v>0</v>
      </c>
      <c r="AC139" s="18"/>
      <c r="AD139" s="18"/>
      <c r="AE139" s="18"/>
      <c r="AF139" s="18"/>
      <c r="AG139" s="18"/>
      <c r="AH139" s="18"/>
      <c r="AI139" s="18"/>
      <c r="AJ139" s="18"/>
      <c r="AK139" s="18"/>
      <c r="AL139" s="18"/>
      <c r="AM139" s="18"/>
      <c r="AN139" s="18"/>
      <c r="AO139" s="18"/>
      <c r="AP139" s="18"/>
      <c r="AQ139" s="227"/>
      <c r="AR139" s="227"/>
      <c r="AS139" s="227"/>
      <c r="AT139" s="232">
        <f t="shared" ref="AT139:AT163" si="15">SUM(AC139:AS139)</f>
        <v>0</v>
      </c>
      <c r="AU139" s="227"/>
      <c r="AV139" s="228"/>
    </row>
    <row r="140" spans="1:48" x14ac:dyDescent="0.3">
      <c r="A140" s="18">
        <v>65</v>
      </c>
      <c r="B140" s="18">
        <f t="shared" si="10"/>
        <v>117</v>
      </c>
      <c r="C140" s="21"/>
      <c r="D140" s="169"/>
      <c r="E140" s="43">
        <v>15</v>
      </c>
      <c r="F140" s="43">
        <v>2</v>
      </c>
      <c r="G140" s="80">
        <v>1007</v>
      </c>
      <c r="H140" s="81">
        <v>-104</v>
      </c>
      <c r="I140" s="55" t="s">
        <v>84</v>
      </c>
      <c r="J140" s="23">
        <v>20</v>
      </c>
      <c r="K140" s="43"/>
      <c r="L140" s="565"/>
      <c r="M140" s="23"/>
      <c r="N140" s="23"/>
      <c r="O140" s="23"/>
      <c r="P140" s="23"/>
      <c r="Q140" s="23"/>
      <c r="R140" s="23"/>
      <c r="S140" s="23"/>
      <c r="T140" s="23"/>
      <c r="U140" s="649">
        <f t="shared" si="12"/>
        <v>0</v>
      </c>
      <c r="V140" s="23" t="s">
        <v>45</v>
      </c>
      <c r="W140" s="23"/>
      <c r="X140" s="23"/>
      <c r="Y140" s="18">
        <f t="shared" si="13"/>
        <v>0</v>
      </c>
      <c r="Z140" s="43"/>
      <c r="AA140" s="150">
        <v>24</v>
      </c>
      <c r="AB140" s="28">
        <f t="shared" si="14"/>
        <v>0</v>
      </c>
      <c r="AC140" s="18">
        <v>20</v>
      </c>
      <c r="AD140" s="18"/>
      <c r="AE140" s="18"/>
      <c r="AF140" s="18"/>
      <c r="AG140" s="18"/>
      <c r="AH140" s="18"/>
      <c r="AI140" s="18"/>
      <c r="AJ140" s="18"/>
      <c r="AK140" s="18"/>
      <c r="AL140" s="18"/>
      <c r="AM140" s="18"/>
      <c r="AN140" s="18"/>
      <c r="AO140" s="18"/>
      <c r="AP140" s="18"/>
      <c r="AQ140" s="227"/>
      <c r="AR140" s="227"/>
      <c r="AS140" s="227"/>
      <c r="AT140" s="232">
        <f t="shared" si="15"/>
        <v>20</v>
      </c>
      <c r="AU140" s="227"/>
      <c r="AV140" s="228"/>
    </row>
    <row r="141" spans="1:48" x14ac:dyDescent="0.3">
      <c r="A141" s="18">
        <v>66</v>
      </c>
      <c r="B141" s="18">
        <f t="shared" si="10"/>
        <v>118</v>
      </c>
      <c r="C141" s="21"/>
      <c r="D141" s="169"/>
      <c r="E141" s="43">
        <v>15</v>
      </c>
      <c r="F141" s="43">
        <v>3</v>
      </c>
      <c r="G141" s="80">
        <v>1007</v>
      </c>
      <c r="H141" s="81">
        <v>-105</v>
      </c>
      <c r="I141" s="55" t="s">
        <v>85</v>
      </c>
      <c r="J141" s="23">
        <v>20</v>
      </c>
      <c r="K141" s="43"/>
      <c r="L141" s="565"/>
      <c r="M141" s="23"/>
      <c r="N141" s="23"/>
      <c r="O141" s="23"/>
      <c r="P141" s="23"/>
      <c r="Q141" s="23"/>
      <c r="R141" s="23"/>
      <c r="S141" s="23"/>
      <c r="T141" s="23"/>
      <c r="U141" s="649">
        <f t="shared" si="12"/>
        <v>0</v>
      </c>
      <c r="V141" s="23" t="s">
        <v>45</v>
      </c>
      <c r="W141" s="23"/>
      <c r="X141" s="23"/>
      <c r="Y141" s="18">
        <f t="shared" si="13"/>
        <v>0</v>
      </c>
      <c r="Z141" s="43"/>
      <c r="AA141" s="150">
        <v>8</v>
      </c>
      <c r="AB141" s="28">
        <f t="shared" si="14"/>
        <v>0</v>
      </c>
      <c r="AC141" s="18"/>
      <c r="AD141" s="18"/>
      <c r="AE141" s="18"/>
      <c r="AF141" s="18"/>
      <c r="AG141" s="18"/>
      <c r="AH141" s="18"/>
      <c r="AI141" s="18"/>
      <c r="AJ141" s="18"/>
      <c r="AK141" s="18"/>
      <c r="AL141" s="18"/>
      <c r="AM141" s="18"/>
      <c r="AN141" s="18"/>
      <c r="AO141" s="18"/>
      <c r="AP141" s="18"/>
      <c r="AQ141" s="227"/>
      <c r="AR141" s="227">
        <v>21</v>
      </c>
      <c r="AS141" s="227"/>
      <c r="AT141" s="232">
        <f t="shared" si="15"/>
        <v>21</v>
      </c>
      <c r="AU141" s="227"/>
      <c r="AV141" s="228"/>
    </row>
    <row r="142" spans="1:48" x14ac:dyDescent="0.3">
      <c r="A142" s="18"/>
      <c r="B142" s="18">
        <f t="shared" si="10"/>
        <v>119</v>
      </c>
      <c r="C142" s="21"/>
      <c r="D142" s="648" t="s">
        <v>1109</v>
      </c>
      <c r="E142" s="43">
        <v>15</v>
      </c>
      <c r="F142" s="43">
        <v>3.1</v>
      </c>
      <c r="G142" s="80">
        <v>1007</v>
      </c>
      <c r="H142" s="81" t="s">
        <v>1126</v>
      </c>
      <c r="I142" s="55" t="s">
        <v>1127</v>
      </c>
      <c r="J142" s="23">
        <v>20</v>
      </c>
      <c r="K142" s="43"/>
      <c r="L142" s="565"/>
      <c r="M142" s="23"/>
      <c r="N142" s="23"/>
      <c r="O142" s="23"/>
      <c r="P142" s="23"/>
      <c r="Q142" s="23"/>
      <c r="R142" s="23"/>
      <c r="S142" s="23"/>
      <c r="T142" s="23"/>
      <c r="U142" s="649">
        <f t="shared" si="12"/>
        <v>0</v>
      </c>
      <c r="V142" s="23" t="s">
        <v>114</v>
      </c>
      <c r="W142" s="23"/>
      <c r="X142" s="23"/>
      <c r="Y142" s="18">
        <f t="shared" si="13"/>
        <v>0</v>
      </c>
      <c r="Z142" s="43"/>
      <c r="AA142" s="150"/>
      <c r="AB142" s="28">
        <f t="shared" si="14"/>
        <v>0</v>
      </c>
      <c r="AC142" s="18"/>
      <c r="AD142" s="18"/>
      <c r="AE142" s="18"/>
      <c r="AF142" s="18"/>
      <c r="AG142" s="18"/>
      <c r="AH142" s="18"/>
      <c r="AI142" s="18"/>
      <c r="AJ142" s="18">
        <v>1</v>
      </c>
      <c r="AK142" s="18"/>
      <c r="AL142" s="18"/>
      <c r="AM142" s="18"/>
      <c r="AN142" s="18"/>
      <c r="AO142" s="18"/>
      <c r="AP142" s="18"/>
      <c r="AQ142" s="227"/>
      <c r="AR142" s="227">
        <v>26</v>
      </c>
      <c r="AS142" s="227"/>
      <c r="AT142" s="232">
        <f t="shared" si="15"/>
        <v>27</v>
      </c>
      <c r="AU142" s="227"/>
      <c r="AV142" s="228"/>
    </row>
    <row r="143" spans="1:48" x14ac:dyDescent="0.3">
      <c r="A143" s="18">
        <v>68</v>
      </c>
      <c r="B143" s="18">
        <f t="shared" si="10"/>
        <v>120</v>
      </c>
      <c r="C143" s="21"/>
      <c r="D143" s="169"/>
      <c r="E143" s="43">
        <v>15</v>
      </c>
      <c r="F143" s="43">
        <v>4</v>
      </c>
      <c r="G143" s="80">
        <v>1007</v>
      </c>
      <c r="H143" s="81">
        <v>-107</v>
      </c>
      <c r="I143" s="55" t="s">
        <v>86</v>
      </c>
      <c r="J143" s="23">
        <v>20</v>
      </c>
      <c r="K143" s="43"/>
      <c r="L143" s="565"/>
      <c r="M143" s="23"/>
      <c r="N143" s="23"/>
      <c r="O143" s="23"/>
      <c r="P143" s="23"/>
      <c r="Q143" s="23"/>
      <c r="R143" s="23"/>
      <c r="S143" s="23"/>
      <c r="T143" s="23"/>
      <c r="U143" s="649">
        <f t="shared" si="12"/>
        <v>0</v>
      </c>
      <c r="V143" s="23" t="s">
        <v>45</v>
      </c>
      <c r="W143" s="23"/>
      <c r="X143" s="23"/>
      <c r="Y143" s="18">
        <f t="shared" si="13"/>
        <v>0</v>
      </c>
      <c r="Z143" s="43"/>
      <c r="AA143" s="150">
        <v>10</v>
      </c>
      <c r="AB143" s="28">
        <f t="shared" si="14"/>
        <v>0</v>
      </c>
      <c r="AC143" s="18"/>
      <c r="AD143" s="18"/>
      <c r="AE143" s="18"/>
      <c r="AF143" s="18"/>
      <c r="AG143" s="18"/>
      <c r="AH143" s="18"/>
      <c r="AI143" s="18"/>
      <c r="AJ143" s="18"/>
      <c r="AK143" s="18"/>
      <c r="AL143" s="18"/>
      <c r="AM143" s="18"/>
      <c r="AN143" s="18"/>
      <c r="AO143" s="18"/>
      <c r="AP143" s="18"/>
      <c r="AQ143" s="227">
        <v>24</v>
      </c>
      <c r="AR143" s="227"/>
      <c r="AS143" s="227"/>
      <c r="AT143" s="232">
        <f t="shared" si="15"/>
        <v>24</v>
      </c>
      <c r="AU143" s="227"/>
      <c r="AV143" s="228"/>
    </row>
    <row r="144" spans="1:48" x14ac:dyDescent="0.3">
      <c r="A144" s="18"/>
      <c r="B144" s="18">
        <f t="shared" si="10"/>
        <v>121</v>
      </c>
      <c r="C144" s="21"/>
      <c r="D144" s="648" t="s">
        <v>1291</v>
      </c>
      <c r="E144" s="43">
        <v>15</v>
      </c>
      <c r="F144" s="43">
        <v>4.0999999999999996</v>
      </c>
      <c r="G144" s="80"/>
      <c r="H144" s="81"/>
      <c r="I144" s="55" t="s">
        <v>86</v>
      </c>
      <c r="J144" s="23">
        <v>20</v>
      </c>
      <c r="K144" s="43"/>
      <c r="L144" s="565"/>
      <c r="M144" s="23"/>
      <c r="N144" s="23"/>
      <c r="O144" s="23"/>
      <c r="P144" s="23"/>
      <c r="Q144" s="23"/>
      <c r="R144" s="23">
        <v>20</v>
      </c>
      <c r="S144" s="23"/>
      <c r="T144" s="23"/>
      <c r="U144" s="649">
        <f t="shared" si="12"/>
        <v>20</v>
      </c>
      <c r="V144" s="23" t="s">
        <v>45</v>
      </c>
      <c r="W144" s="23"/>
      <c r="X144" s="23"/>
      <c r="Y144" s="18"/>
      <c r="Z144" s="43"/>
      <c r="AA144" s="150">
        <v>0</v>
      </c>
      <c r="AB144" s="28">
        <f t="shared" si="14"/>
        <v>0</v>
      </c>
      <c r="AC144" s="18"/>
      <c r="AD144" s="18"/>
      <c r="AE144" s="18"/>
      <c r="AF144" s="18"/>
      <c r="AG144" s="18"/>
      <c r="AH144" s="18"/>
      <c r="AI144" s="18"/>
      <c r="AJ144" s="18">
        <v>21</v>
      </c>
      <c r="AK144" s="18"/>
      <c r="AL144" s="18"/>
      <c r="AM144" s="18"/>
      <c r="AN144" s="18"/>
      <c r="AO144" s="18"/>
      <c r="AP144" s="18"/>
      <c r="AQ144" s="227"/>
      <c r="AR144" s="227"/>
      <c r="AS144" s="227"/>
      <c r="AT144" s="232">
        <f t="shared" si="15"/>
        <v>21</v>
      </c>
      <c r="AU144" s="227"/>
      <c r="AV144" s="228"/>
    </row>
    <row r="145" spans="1:48" x14ac:dyDescent="0.3">
      <c r="A145" s="18">
        <v>69</v>
      </c>
      <c r="B145" s="18">
        <f>+B144+1</f>
        <v>122</v>
      </c>
      <c r="C145" s="21"/>
      <c r="D145" s="169"/>
      <c r="E145" s="43">
        <v>15</v>
      </c>
      <c r="F145" s="43">
        <v>5</v>
      </c>
      <c r="G145" s="80">
        <v>1007</v>
      </c>
      <c r="H145" s="81">
        <v>-108</v>
      </c>
      <c r="I145" s="55" t="s">
        <v>87</v>
      </c>
      <c r="J145" s="23">
        <v>20</v>
      </c>
      <c r="K145" s="43"/>
      <c r="L145" s="565"/>
      <c r="M145" s="23"/>
      <c r="N145" s="23"/>
      <c r="O145" s="23"/>
      <c r="P145" s="23"/>
      <c r="Q145" s="23"/>
      <c r="R145" s="23"/>
      <c r="S145" s="23"/>
      <c r="T145" s="23"/>
      <c r="U145" s="649">
        <f t="shared" si="12"/>
        <v>0</v>
      </c>
      <c r="V145" s="23" t="s">
        <v>45</v>
      </c>
      <c r="W145" s="23"/>
      <c r="X145" s="23"/>
      <c r="Y145" s="18">
        <f t="shared" si="13"/>
        <v>0</v>
      </c>
      <c r="Z145" s="43"/>
      <c r="AA145" s="150">
        <v>8</v>
      </c>
      <c r="AB145" s="28">
        <f t="shared" si="14"/>
        <v>0</v>
      </c>
      <c r="AC145" s="18"/>
      <c r="AD145" s="18"/>
      <c r="AE145" s="18"/>
      <c r="AF145" s="18"/>
      <c r="AG145" s="18"/>
      <c r="AH145" s="18"/>
      <c r="AI145" s="18"/>
      <c r="AJ145" s="18"/>
      <c r="AK145" s="18"/>
      <c r="AL145" s="18"/>
      <c r="AM145" s="18">
        <v>21</v>
      </c>
      <c r="AN145" s="18"/>
      <c r="AO145" s="18"/>
      <c r="AP145" s="18"/>
      <c r="AQ145" s="227">
        <v>1</v>
      </c>
      <c r="AR145" s="227"/>
      <c r="AS145" s="227"/>
      <c r="AT145" s="232">
        <f t="shared" si="15"/>
        <v>22</v>
      </c>
      <c r="AU145" s="227"/>
      <c r="AV145" s="228"/>
    </row>
    <row r="146" spans="1:48" x14ac:dyDescent="0.3">
      <c r="A146" s="18">
        <v>147</v>
      </c>
      <c r="B146" s="18">
        <f t="shared" si="10"/>
        <v>123</v>
      </c>
      <c r="C146" s="21"/>
      <c r="D146" s="169"/>
      <c r="E146" s="43">
        <v>15</v>
      </c>
      <c r="F146" s="43">
        <v>6</v>
      </c>
      <c r="G146" s="80">
        <v>1016</v>
      </c>
      <c r="H146" s="86" t="s">
        <v>144</v>
      </c>
      <c r="I146" s="55" t="s">
        <v>145</v>
      </c>
      <c r="J146" s="23">
        <v>20</v>
      </c>
      <c r="K146" s="43"/>
      <c r="L146" s="565"/>
      <c r="M146" s="23"/>
      <c r="N146" s="23"/>
      <c r="O146" s="23"/>
      <c r="P146" s="23"/>
      <c r="Q146" s="23"/>
      <c r="R146" s="23"/>
      <c r="S146" s="23"/>
      <c r="T146" s="23"/>
      <c r="U146" s="649">
        <f t="shared" si="12"/>
        <v>0</v>
      </c>
      <c r="V146" s="23" t="s">
        <v>39</v>
      </c>
      <c r="W146" s="23"/>
      <c r="X146" s="23"/>
      <c r="Y146" s="18">
        <f t="shared" si="13"/>
        <v>0</v>
      </c>
      <c r="Z146" s="43"/>
      <c r="AA146" s="150">
        <v>2</v>
      </c>
      <c r="AB146" s="28">
        <f t="shared" si="14"/>
        <v>0</v>
      </c>
      <c r="AC146" s="18"/>
      <c r="AD146" s="18"/>
      <c r="AE146" s="18"/>
      <c r="AF146" s="18"/>
      <c r="AG146" s="18"/>
      <c r="AH146" s="18"/>
      <c r="AI146" s="18"/>
      <c r="AJ146" s="18"/>
      <c r="AK146" s="18"/>
      <c r="AL146" s="18"/>
      <c r="AM146" s="18">
        <v>23</v>
      </c>
      <c r="AN146" s="18"/>
      <c r="AO146" s="18"/>
      <c r="AP146" s="18"/>
      <c r="AQ146" s="227"/>
      <c r="AR146" s="227"/>
      <c r="AS146" s="227"/>
      <c r="AT146" s="232">
        <f t="shared" si="15"/>
        <v>23</v>
      </c>
      <c r="AU146" s="227"/>
      <c r="AV146" s="228"/>
    </row>
    <row r="147" spans="1:48" x14ac:dyDescent="0.3">
      <c r="A147" s="18">
        <v>150</v>
      </c>
      <c r="B147" s="18">
        <f t="shared" si="10"/>
        <v>124</v>
      </c>
      <c r="C147" s="21"/>
      <c r="D147" s="169"/>
      <c r="E147" s="43">
        <v>15</v>
      </c>
      <c r="F147" s="43">
        <v>7</v>
      </c>
      <c r="G147" s="80">
        <v>1016</v>
      </c>
      <c r="H147" s="86">
        <v>-116</v>
      </c>
      <c r="I147" s="55" t="s">
        <v>148</v>
      </c>
      <c r="J147" s="23"/>
      <c r="K147" s="43"/>
      <c r="L147" s="565"/>
      <c r="M147" s="23"/>
      <c r="N147" s="23"/>
      <c r="O147" s="23"/>
      <c r="P147" s="23"/>
      <c r="Q147" s="23"/>
      <c r="R147" s="23"/>
      <c r="S147" s="23"/>
      <c r="T147" s="23"/>
      <c r="U147" s="649">
        <f t="shared" si="12"/>
        <v>0</v>
      </c>
      <c r="V147" s="23" t="s">
        <v>39</v>
      </c>
      <c r="W147" s="23"/>
      <c r="X147" s="23"/>
      <c r="Y147" s="18">
        <f t="shared" si="13"/>
        <v>0</v>
      </c>
      <c r="Z147" s="43"/>
      <c r="AA147" s="150"/>
      <c r="AB147" s="28">
        <f t="shared" si="14"/>
        <v>0</v>
      </c>
      <c r="AC147" s="18"/>
      <c r="AD147" s="18"/>
      <c r="AE147" s="18"/>
      <c r="AF147" s="18"/>
      <c r="AG147" s="18"/>
      <c r="AH147" s="18"/>
      <c r="AI147" s="18"/>
      <c r="AJ147" s="18"/>
      <c r="AK147" s="18"/>
      <c r="AL147" s="18"/>
      <c r="AM147" s="18"/>
      <c r="AN147" s="18"/>
      <c r="AO147" s="18"/>
      <c r="AP147" s="18"/>
      <c r="AQ147" s="227"/>
      <c r="AR147" s="227"/>
      <c r="AS147" s="227"/>
      <c r="AT147" s="232">
        <f t="shared" si="15"/>
        <v>0</v>
      </c>
      <c r="AU147" s="227"/>
      <c r="AV147" s="228"/>
    </row>
    <row r="148" spans="1:48" x14ac:dyDescent="0.3">
      <c r="A148" s="18">
        <v>80</v>
      </c>
      <c r="B148" s="18">
        <f t="shared" si="10"/>
        <v>125</v>
      </c>
      <c r="C148" s="21"/>
      <c r="D148" s="169"/>
      <c r="E148" s="43">
        <v>15</v>
      </c>
      <c r="F148" s="43">
        <v>8</v>
      </c>
      <c r="G148" s="80">
        <v>1007</v>
      </c>
      <c r="H148" s="86">
        <v>-119</v>
      </c>
      <c r="I148" s="55" t="s">
        <v>193</v>
      </c>
      <c r="J148" s="23">
        <v>20</v>
      </c>
      <c r="K148" s="43"/>
      <c r="L148" s="565"/>
      <c r="M148" s="23"/>
      <c r="N148" s="23"/>
      <c r="O148" s="23"/>
      <c r="P148" s="23"/>
      <c r="Q148" s="23"/>
      <c r="R148" s="23"/>
      <c r="S148" s="23"/>
      <c r="T148" s="23"/>
      <c r="U148" s="649">
        <f t="shared" si="12"/>
        <v>0</v>
      </c>
      <c r="V148" s="23" t="s">
        <v>45</v>
      </c>
      <c r="W148" s="23"/>
      <c r="X148" s="23"/>
      <c r="Y148" s="18">
        <f t="shared" si="13"/>
        <v>0</v>
      </c>
      <c r="Z148" s="43"/>
      <c r="AA148" s="150"/>
      <c r="AB148" s="28">
        <f t="shared" si="14"/>
        <v>0</v>
      </c>
      <c r="AC148" s="18"/>
      <c r="AD148" s="18"/>
      <c r="AE148" s="18"/>
      <c r="AF148" s="18"/>
      <c r="AG148" s="18"/>
      <c r="AH148" s="18"/>
      <c r="AI148" s="18"/>
      <c r="AJ148" s="18"/>
      <c r="AK148" s="18"/>
      <c r="AL148" s="18"/>
      <c r="AM148" s="18"/>
      <c r="AN148" s="18"/>
      <c r="AO148" s="18"/>
      <c r="AP148" s="18">
        <v>17</v>
      </c>
      <c r="AQ148" s="227">
        <v>1</v>
      </c>
      <c r="AR148" s="227"/>
      <c r="AS148" s="227"/>
      <c r="AT148" s="232">
        <f t="shared" si="15"/>
        <v>18</v>
      </c>
      <c r="AU148" s="227"/>
      <c r="AV148" s="228"/>
    </row>
    <row r="149" spans="1:48" x14ac:dyDescent="0.3">
      <c r="A149" s="18">
        <v>81</v>
      </c>
      <c r="B149" s="18">
        <f t="shared" si="10"/>
        <v>126</v>
      </c>
      <c r="C149" s="21"/>
      <c r="D149" s="169"/>
      <c r="E149" s="43">
        <v>15</v>
      </c>
      <c r="F149" s="43">
        <v>9</v>
      </c>
      <c r="G149" s="80">
        <v>1007</v>
      </c>
      <c r="H149" s="86" t="s">
        <v>97</v>
      </c>
      <c r="I149" s="55" t="s">
        <v>98</v>
      </c>
      <c r="J149" s="23">
        <v>20</v>
      </c>
      <c r="K149" s="43"/>
      <c r="L149" s="565"/>
      <c r="M149" s="23"/>
      <c r="N149" s="23"/>
      <c r="O149" s="23"/>
      <c r="P149" s="23"/>
      <c r="Q149" s="23"/>
      <c r="R149" s="23"/>
      <c r="S149" s="23"/>
      <c r="T149" s="23"/>
      <c r="U149" s="649">
        <f t="shared" si="12"/>
        <v>0</v>
      </c>
      <c r="V149" s="23" t="s">
        <v>45</v>
      </c>
      <c r="W149" s="23"/>
      <c r="X149" s="23"/>
      <c r="Y149" s="18">
        <f t="shared" si="13"/>
        <v>0</v>
      </c>
      <c r="Z149" s="43"/>
      <c r="AA149" s="150">
        <v>15</v>
      </c>
      <c r="AB149" s="28">
        <f t="shared" si="14"/>
        <v>0</v>
      </c>
      <c r="AC149" s="18"/>
      <c r="AD149" s="18"/>
      <c r="AE149" s="18"/>
      <c r="AF149" s="18"/>
      <c r="AG149" s="18"/>
      <c r="AH149" s="18"/>
      <c r="AI149" s="18"/>
      <c r="AJ149" s="18"/>
      <c r="AK149" s="18"/>
      <c r="AL149" s="18"/>
      <c r="AM149" s="18"/>
      <c r="AN149" s="18"/>
      <c r="AO149" s="18"/>
      <c r="AP149" s="18"/>
      <c r="AQ149" s="227"/>
      <c r="AR149" s="227">
        <v>24</v>
      </c>
      <c r="AS149" s="227"/>
      <c r="AT149" s="232">
        <f t="shared" si="15"/>
        <v>24</v>
      </c>
      <c r="AU149" s="227"/>
      <c r="AV149" s="228"/>
    </row>
    <row r="150" spans="1:48" x14ac:dyDescent="0.3">
      <c r="A150" s="18">
        <v>86</v>
      </c>
      <c r="B150" s="18">
        <f t="shared" si="10"/>
        <v>127</v>
      </c>
      <c r="C150" s="21"/>
      <c r="D150" s="169"/>
      <c r="E150" s="43">
        <v>15</v>
      </c>
      <c r="F150" s="43">
        <v>10</v>
      </c>
      <c r="G150" s="80">
        <v>1007</v>
      </c>
      <c r="H150" s="86" t="s">
        <v>105</v>
      </c>
      <c r="I150" s="55" t="s">
        <v>106</v>
      </c>
      <c r="J150" s="23">
        <v>20</v>
      </c>
      <c r="K150" s="43"/>
      <c r="L150" s="565"/>
      <c r="M150" s="23"/>
      <c r="N150" s="23"/>
      <c r="O150" s="23"/>
      <c r="P150" s="23"/>
      <c r="Q150" s="23"/>
      <c r="R150" s="23"/>
      <c r="S150" s="23"/>
      <c r="T150" s="23"/>
      <c r="U150" s="649">
        <f t="shared" si="12"/>
        <v>0</v>
      </c>
      <c r="V150" s="23" t="s">
        <v>45</v>
      </c>
      <c r="W150" s="23"/>
      <c r="X150" s="23"/>
      <c r="Y150" s="18">
        <f t="shared" si="13"/>
        <v>0</v>
      </c>
      <c r="Z150" s="43"/>
      <c r="AA150" s="150">
        <v>9</v>
      </c>
      <c r="AB150" s="28">
        <f t="shared" si="14"/>
        <v>0</v>
      </c>
      <c r="AC150" s="18"/>
      <c r="AD150" s="18"/>
      <c r="AE150" s="18"/>
      <c r="AF150" s="18"/>
      <c r="AG150" s="18"/>
      <c r="AH150" s="18"/>
      <c r="AI150" s="18"/>
      <c r="AJ150" s="18"/>
      <c r="AK150" s="18"/>
      <c r="AL150" s="18"/>
      <c r="AM150" s="18"/>
      <c r="AN150" s="18"/>
      <c r="AO150" s="18"/>
      <c r="AP150" s="18">
        <v>20</v>
      </c>
      <c r="AQ150" s="227">
        <v>2</v>
      </c>
      <c r="AR150" s="227"/>
      <c r="AS150" s="227"/>
      <c r="AT150" s="232">
        <f t="shared" si="15"/>
        <v>22</v>
      </c>
      <c r="AU150" s="227"/>
      <c r="AV150" s="228"/>
    </row>
    <row r="151" spans="1:48" x14ac:dyDescent="0.3">
      <c r="A151" s="18">
        <v>107</v>
      </c>
      <c r="B151" s="18">
        <f t="shared" si="10"/>
        <v>128</v>
      </c>
      <c r="C151" s="21"/>
      <c r="D151" s="648" t="s">
        <v>1291</v>
      </c>
      <c r="E151" s="43">
        <v>15</v>
      </c>
      <c r="F151" s="43">
        <v>11</v>
      </c>
      <c r="G151" s="80">
        <v>1011</v>
      </c>
      <c r="H151" s="86" t="s">
        <v>115</v>
      </c>
      <c r="I151" s="55" t="s">
        <v>187</v>
      </c>
      <c r="J151" s="23"/>
      <c r="K151" s="43"/>
      <c r="L151" s="565"/>
      <c r="M151" s="23"/>
      <c r="N151" s="23"/>
      <c r="O151" s="23"/>
      <c r="P151" s="23"/>
      <c r="Q151" s="23"/>
      <c r="R151" s="23"/>
      <c r="S151" s="23"/>
      <c r="T151" s="23"/>
      <c r="U151" s="649">
        <f t="shared" si="12"/>
        <v>0</v>
      </c>
      <c r="V151" s="23" t="s">
        <v>102</v>
      </c>
      <c r="W151" s="23"/>
      <c r="X151" s="23"/>
      <c r="Y151" s="18">
        <f t="shared" si="13"/>
        <v>0</v>
      </c>
      <c r="Z151" s="43"/>
      <c r="AA151" s="150"/>
      <c r="AB151" s="28">
        <f t="shared" si="14"/>
        <v>0</v>
      </c>
      <c r="AC151" s="18"/>
      <c r="AD151" s="18"/>
      <c r="AE151" s="18"/>
      <c r="AF151" s="18"/>
      <c r="AG151" s="18"/>
      <c r="AH151" s="18"/>
      <c r="AI151" s="18"/>
      <c r="AJ151" s="18"/>
      <c r="AK151" s="18"/>
      <c r="AL151" s="18"/>
      <c r="AM151" s="18"/>
      <c r="AN151" s="18"/>
      <c r="AO151" s="18"/>
      <c r="AP151" s="18"/>
      <c r="AQ151" s="227"/>
      <c r="AR151" s="227"/>
      <c r="AS151" s="227"/>
      <c r="AT151" s="232">
        <f t="shared" si="15"/>
        <v>0</v>
      </c>
      <c r="AU151" s="227"/>
      <c r="AV151" s="228"/>
    </row>
    <row r="152" spans="1:48" x14ac:dyDescent="0.3">
      <c r="A152" s="18">
        <v>108</v>
      </c>
      <c r="B152" s="18">
        <f t="shared" si="10"/>
        <v>129</v>
      </c>
      <c r="C152" s="21"/>
      <c r="D152" s="169"/>
      <c r="E152" s="43">
        <v>15</v>
      </c>
      <c r="F152" s="43">
        <v>12</v>
      </c>
      <c r="G152" s="80">
        <v>1011</v>
      </c>
      <c r="H152" s="86" t="s">
        <v>116</v>
      </c>
      <c r="I152" s="55" t="s">
        <v>186</v>
      </c>
      <c r="J152" s="23">
        <v>10</v>
      </c>
      <c r="K152" s="43"/>
      <c r="L152" s="565"/>
      <c r="M152" s="23"/>
      <c r="N152" s="23"/>
      <c r="O152" s="23"/>
      <c r="P152" s="23"/>
      <c r="Q152" s="23"/>
      <c r="R152" s="23"/>
      <c r="S152" s="23"/>
      <c r="T152" s="23"/>
      <c r="U152" s="649">
        <f t="shared" si="12"/>
        <v>0</v>
      </c>
      <c r="V152" s="23" t="s">
        <v>102</v>
      </c>
      <c r="W152" s="23"/>
      <c r="X152" s="23"/>
      <c r="Y152" s="18">
        <f t="shared" si="13"/>
        <v>0</v>
      </c>
      <c r="Z152" s="43"/>
      <c r="AA152" s="150"/>
      <c r="AB152" s="28">
        <f t="shared" si="14"/>
        <v>0</v>
      </c>
      <c r="AC152" s="18"/>
      <c r="AD152" s="18"/>
      <c r="AE152" s="18"/>
      <c r="AF152" s="18"/>
      <c r="AG152" s="18"/>
      <c r="AH152" s="18"/>
      <c r="AI152" s="18"/>
      <c r="AJ152" s="18"/>
      <c r="AK152" s="18"/>
      <c r="AL152" s="18"/>
      <c r="AM152" s="18"/>
      <c r="AN152" s="18"/>
      <c r="AO152" s="18"/>
      <c r="AP152" s="18"/>
      <c r="AQ152" s="227">
        <v>14</v>
      </c>
      <c r="AR152" s="227"/>
      <c r="AS152" s="227"/>
      <c r="AT152" s="232">
        <f t="shared" si="15"/>
        <v>14</v>
      </c>
      <c r="AU152" s="227"/>
      <c r="AV152" s="228"/>
    </row>
    <row r="153" spans="1:48" x14ac:dyDescent="0.3">
      <c r="A153" s="18">
        <v>109</v>
      </c>
      <c r="B153" s="18">
        <f t="shared" si="10"/>
        <v>130</v>
      </c>
      <c r="C153" s="21"/>
      <c r="D153" s="169"/>
      <c r="E153" s="43">
        <v>15</v>
      </c>
      <c r="F153" s="43">
        <v>13</v>
      </c>
      <c r="G153" s="80">
        <v>1011</v>
      </c>
      <c r="H153" s="86" t="s">
        <v>117</v>
      </c>
      <c r="I153" s="55" t="s">
        <v>188</v>
      </c>
      <c r="J153" s="23"/>
      <c r="K153" s="43"/>
      <c r="L153" s="565"/>
      <c r="M153" s="23"/>
      <c r="N153" s="23"/>
      <c r="O153" s="23"/>
      <c r="P153" s="23"/>
      <c r="Q153" s="23"/>
      <c r="R153" s="23"/>
      <c r="S153" s="23"/>
      <c r="T153" s="23"/>
      <c r="U153" s="649">
        <f t="shared" si="12"/>
        <v>0</v>
      </c>
      <c r="V153" s="23" t="s">
        <v>102</v>
      </c>
      <c r="W153" s="23"/>
      <c r="X153" s="23"/>
      <c r="Y153" s="18">
        <f t="shared" si="13"/>
        <v>0</v>
      </c>
      <c r="Z153" s="43"/>
      <c r="AA153" s="150"/>
      <c r="AB153" s="28">
        <f t="shared" si="14"/>
        <v>0</v>
      </c>
      <c r="AC153" s="18"/>
      <c r="AD153" s="18"/>
      <c r="AE153" s="18"/>
      <c r="AF153" s="18"/>
      <c r="AG153" s="18"/>
      <c r="AH153" s="18"/>
      <c r="AI153" s="18"/>
      <c r="AJ153" s="18"/>
      <c r="AK153" s="18"/>
      <c r="AL153" s="18"/>
      <c r="AM153" s="18"/>
      <c r="AN153" s="18"/>
      <c r="AO153" s="18"/>
      <c r="AP153" s="18"/>
      <c r="AQ153" s="227"/>
      <c r="AR153" s="227"/>
      <c r="AS153" s="227"/>
      <c r="AT153" s="232">
        <f t="shared" si="15"/>
        <v>0</v>
      </c>
      <c r="AU153" s="227"/>
      <c r="AV153" s="228"/>
    </row>
    <row r="154" spans="1:48" x14ac:dyDescent="0.3">
      <c r="A154" s="18">
        <v>110</v>
      </c>
      <c r="B154" s="18">
        <f t="shared" si="10"/>
        <v>131</v>
      </c>
      <c r="C154" s="21"/>
      <c r="D154" s="169"/>
      <c r="E154" s="43">
        <v>15</v>
      </c>
      <c r="F154" s="43">
        <v>14</v>
      </c>
      <c r="G154" s="80">
        <v>1011</v>
      </c>
      <c r="H154" s="86" t="s">
        <v>118</v>
      </c>
      <c r="I154" s="55" t="s">
        <v>189</v>
      </c>
      <c r="J154" s="23">
        <v>10</v>
      </c>
      <c r="K154" s="43"/>
      <c r="L154" s="565"/>
      <c r="M154" s="23"/>
      <c r="N154" s="23"/>
      <c r="O154" s="23"/>
      <c r="P154" s="23"/>
      <c r="Q154" s="23"/>
      <c r="R154" s="23"/>
      <c r="S154" s="23"/>
      <c r="T154" s="23"/>
      <c r="U154" s="649">
        <f t="shared" si="12"/>
        <v>0</v>
      </c>
      <c r="V154" s="23" t="s">
        <v>102</v>
      </c>
      <c r="W154" s="23"/>
      <c r="X154" s="23"/>
      <c r="Y154" s="18">
        <f t="shared" si="13"/>
        <v>0</v>
      </c>
      <c r="Z154" s="43"/>
      <c r="AA154" s="150"/>
      <c r="AB154" s="28">
        <f t="shared" si="14"/>
        <v>0</v>
      </c>
      <c r="AC154" s="18"/>
      <c r="AD154" s="18"/>
      <c r="AE154" s="18"/>
      <c r="AF154" s="18"/>
      <c r="AG154" s="18"/>
      <c r="AH154" s="18"/>
      <c r="AI154" s="18"/>
      <c r="AJ154" s="18"/>
      <c r="AK154" s="18"/>
      <c r="AL154" s="18"/>
      <c r="AM154" s="18"/>
      <c r="AN154" s="18"/>
      <c r="AO154" s="18"/>
      <c r="AP154" s="18">
        <v>12</v>
      </c>
      <c r="AQ154" s="227"/>
      <c r="AR154" s="227"/>
      <c r="AS154" s="227"/>
      <c r="AT154" s="232">
        <f t="shared" si="15"/>
        <v>12</v>
      </c>
      <c r="AU154" s="227"/>
      <c r="AV154" s="228"/>
    </row>
    <row r="155" spans="1:48" ht="40.200000000000003" x14ac:dyDescent="0.3">
      <c r="A155" s="18">
        <v>174</v>
      </c>
      <c r="B155" s="18">
        <f t="shared" si="10"/>
        <v>132</v>
      </c>
      <c r="C155" s="21"/>
      <c r="D155" s="648" t="s">
        <v>1123</v>
      </c>
      <c r="E155" s="43">
        <v>15</v>
      </c>
      <c r="F155" s="43">
        <v>15</v>
      </c>
      <c r="G155" s="80">
        <v>1020</v>
      </c>
      <c r="H155" s="86" t="s">
        <v>156</v>
      </c>
      <c r="I155" s="55" t="s">
        <v>1124</v>
      </c>
      <c r="J155" s="23">
        <v>20</v>
      </c>
      <c r="K155" s="43"/>
      <c r="L155" s="565"/>
      <c r="M155" s="23"/>
      <c r="N155" s="23"/>
      <c r="O155" s="23"/>
      <c r="P155" s="23"/>
      <c r="Q155" s="23"/>
      <c r="R155" s="23"/>
      <c r="S155" s="23"/>
      <c r="T155" s="23"/>
      <c r="U155" s="649">
        <f t="shared" si="12"/>
        <v>0</v>
      </c>
      <c r="V155" s="23" t="s">
        <v>45</v>
      </c>
      <c r="W155" s="23"/>
      <c r="X155" s="23"/>
      <c r="Y155" s="18">
        <f t="shared" si="13"/>
        <v>0</v>
      </c>
      <c r="Z155" s="43"/>
      <c r="AA155" s="150"/>
      <c r="AB155" s="28">
        <f t="shared" si="14"/>
        <v>0</v>
      </c>
      <c r="AC155" s="18"/>
      <c r="AD155" s="18"/>
      <c r="AE155" s="18"/>
      <c r="AF155" s="18"/>
      <c r="AG155" s="18"/>
      <c r="AH155" s="18"/>
      <c r="AI155" s="18"/>
      <c r="AJ155" s="18"/>
      <c r="AK155" s="18">
        <v>1</v>
      </c>
      <c r="AL155" s="18"/>
      <c r="AM155" s="18"/>
      <c r="AN155" s="18"/>
      <c r="AO155" s="18"/>
      <c r="AP155" s="18"/>
      <c r="AQ155" s="227"/>
      <c r="AR155" s="227">
        <v>21</v>
      </c>
      <c r="AS155" s="227"/>
      <c r="AT155" s="232">
        <f t="shared" si="15"/>
        <v>22</v>
      </c>
      <c r="AU155" s="227"/>
      <c r="AV155" s="228"/>
    </row>
    <row r="156" spans="1:48" ht="27" x14ac:dyDescent="0.3">
      <c r="A156" s="18">
        <v>25</v>
      </c>
      <c r="B156" s="18">
        <f t="shared" si="10"/>
        <v>133</v>
      </c>
      <c r="C156" s="21"/>
      <c r="D156" s="169"/>
      <c r="E156" s="43">
        <v>15</v>
      </c>
      <c r="F156" s="43">
        <v>16</v>
      </c>
      <c r="G156" s="80">
        <v>1005</v>
      </c>
      <c r="H156" s="81">
        <v>-100</v>
      </c>
      <c r="I156" s="55" t="s">
        <v>191</v>
      </c>
      <c r="J156" s="23">
        <v>20</v>
      </c>
      <c r="K156" s="78"/>
      <c r="L156" s="564"/>
      <c r="M156" s="23"/>
      <c r="N156" s="23"/>
      <c r="O156" s="23"/>
      <c r="P156" s="23"/>
      <c r="Q156" s="23"/>
      <c r="R156" s="23"/>
      <c r="S156" s="23"/>
      <c r="T156" s="23"/>
      <c r="U156" s="649">
        <f t="shared" si="12"/>
        <v>0</v>
      </c>
      <c r="V156" s="23" t="s">
        <v>45</v>
      </c>
      <c r="W156" s="23"/>
      <c r="X156" s="23"/>
      <c r="Y156" s="18">
        <f t="shared" si="13"/>
        <v>0</v>
      </c>
      <c r="Z156" s="78"/>
      <c r="AA156" s="150">
        <v>3</v>
      </c>
      <c r="AB156" s="28">
        <f t="shared" si="14"/>
        <v>0</v>
      </c>
      <c r="AC156" s="18"/>
      <c r="AD156" s="18"/>
      <c r="AE156" s="18"/>
      <c r="AF156" s="18"/>
      <c r="AG156" s="18"/>
      <c r="AH156" s="18"/>
      <c r="AI156" s="18"/>
      <c r="AJ156" s="18"/>
      <c r="AK156" s="18"/>
      <c r="AL156" s="18">
        <v>18</v>
      </c>
      <c r="AM156" s="18"/>
      <c r="AN156" s="18"/>
      <c r="AO156" s="18"/>
      <c r="AP156" s="18"/>
      <c r="AQ156" s="227">
        <v>1</v>
      </c>
      <c r="AR156" s="227"/>
      <c r="AS156" s="227"/>
      <c r="AT156" s="232">
        <f>SUM(AC156:AS156)</f>
        <v>19</v>
      </c>
      <c r="AU156" s="227"/>
      <c r="AV156" s="228"/>
    </row>
    <row r="157" spans="1:48" x14ac:dyDescent="0.3">
      <c r="A157" s="18">
        <v>26</v>
      </c>
      <c r="B157" s="18">
        <f t="shared" ref="B157:B225" si="16">+B156+1</f>
        <v>134</v>
      </c>
      <c r="C157" s="21"/>
      <c r="D157" s="169"/>
      <c r="E157" s="43">
        <v>15</v>
      </c>
      <c r="F157" s="43">
        <v>17</v>
      </c>
      <c r="G157" s="80">
        <v>1005</v>
      </c>
      <c r="H157" s="81">
        <v>-101</v>
      </c>
      <c r="I157" s="55" t="s">
        <v>192</v>
      </c>
      <c r="J157" s="23"/>
      <c r="K157" s="43"/>
      <c r="L157" s="565"/>
      <c r="M157" s="23"/>
      <c r="N157" s="23"/>
      <c r="O157" s="23"/>
      <c r="P157" s="23"/>
      <c r="Q157" s="23"/>
      <c r="R157" s="23"/>
      <c r="S157" s="23"/>
      <c r="T157" s="23"/>
      <c r="U157" s="649">
        <f>SUM(N157:T157)</f>
        <v>0</v>
      </c>
      <c r="V157" s="23" t="s">
        <v>39</v>
      </c>
      <c r="W157" s="23"/>
      <c r="X157" s="23"/>
      <c r="Y157" s="18">
        <f>+U157</f>
        <v>0</v>
      </c>
      <c r="Z157" s="43"/>
      <c r="AA157" s="150"/>
      <c r="AB157" s="28">
        <f>+K157</f>
        <v>0</v>
      </c>
      <c r="AC157" s="18"/>
      <c r="AD157" s="18"/>
      <c r="AE157" s="18"/>
      <c r="AF157" s="18"/>
      <c r="AG157" s="18"/>
      <c r="AH157" s="18"/>
      <c r="AI157" s="18"/>
      <c r="AJ157" s="18"/>
      <c r="AK157" s="18"/>
      <c r="AL157" s="18"/>
      <c r="AM157" s="18"/>
      <c r="AN157" s="18"/>
      <c r="AO157" s="18"/>
      <c r="AP157" s="18"/>
      <c r="AQ157" s="227"/>
      <c r="AR157" s="227"/>
      <c r="AS157" s="227"/>
      <c r="AT157" s="232">
        <f t="shared" si="15"/>
        <v>0</v>
      </c>
      <c r="AU157" s="227"/>
      <c r="AV157" s="228"/>
    </row>
    <row r="158" spans="1:48" x14ac:dyDescent="0.3">
      <c r="A158" s="18"/>
      <c r="B158" s="18">
        <f t="shared" si="16"/>
        <v>135</v>
      </c>
      <c r="C158" s="21"/>
      <c r="D158" s="648" t="s">
        <v>1109</v>
      </c>
      <c r="E158" s="43">
        <v>15</v>
      </c>
      <c r="F158" s="43">
        <v>18</v>
      </c>
      <c r="G158" s="18">
        <v>1007</v>
      </c>
      <c r="H158" s="52" t="s">
        <v>1130</v>
      </c>
      <c r="I158" s="55" t="s">
        <v>1131</v>
      </c>
      <c r="J158" s="18">
        <v>20</v>
      </c>
      <c r="K158" s="18"/>
      <c r="L158" s="565"/>
      <c r="M158" s="18"/>
      <c r="N158" s="18"/>
      <c r="O158" s="18"/>
      <c r="P158" s="18"/>
      <c r="Q158" s="18"/>
      <c r="R158" s="18"/>
      <c r="S158" s="18"/>
      <c r="T158" s="17"/>
      <c r="U158" s="649">
        <f>SUM(N158:T158)</f>
        <v>0</v>
      </c>
      <c r="V158" s="23" t="s">
        <v>114</v>
      </c>
      <c r="W158" s="18"/>
      <c r="X158" s="18"/>
      <c r="Y158" s="18">
        <f>+U158</f>
        <v>0</v>
      </c>
      <c r="Z158" s="17"/>
      <c r="AA158" s="17"/>
      <c r="AB158" s="17"/>
      <c r="AC158" s="18"/>
      <c r="AD158" s="18"/>
      <c r="AE158" s="18"/>
      <c r="AF158" s="18"/>
      <c r="AG158" s="18"/>
      <c r="AH158" s="18"/>
      <c r="AI158" s="18"/>
      <c r="AJ158" s="18">
        <v>21</v>
      </c>
      <c r="AK158" s="18"/>
      <c r="AL158" s="18"/>
      <c r="AM158" s="18"/>
      <c r="AN158" s="18"/>
      <c r="AO158" s="18"/>
      <c r="AP158" s="18"/>
      <c r="AQ158" s="18"/>
      <c r="AR158" s="18"/>
      <c r="AS158" s="18"/>
      <c r="AT158" s="232">
        <f t="shared" si="15"/>
        <v>21</v>
      </c>
      <c r="AU158" s="227"/>
      <c r="AV158" s="228"/>
    </row>
    <row r="159" spans="1:48" ht="27" x14ac:dyDescent="0.3">
      <c r="A159" s="18"/>
      <c r="B159" s="18">
        <f t="shared" si="16"/>
        <v>136</v>
      </c>
      <c r="C159" s="21"/>
      <c r="D159" s="648" t="s">
        <v>1296</v>
      </c>
      <c r="E159" s="43">
        <v>15</v>
      </c>
      <c r="F159" s="43">
        <v>19</v>
      </c>
      <c r="G159" s="80" t="s">
        <v>1294</v>
      </c>
      <c r="H159" s="86" t="s">
        <v>93</v>
      </c>
      <c r="I159" s="55" t="s">
        <v>1295</v>
      </c>
      <c r="J159" s="23"/>
      <c r="K159" s="43"/>
      <c r="L159" s="565"/>
      <c r="M159" s="23"/>
      <c r="N159" s="23"/>
      <c r="O159" s="23"/>
      <c r="P159" s="23"/>
      <c r="Q159" s="23"/>
      <c r="R159" s="23"/>
      <c r="S159" s="23"/>
      <c r="T159" s="23"/>
      <c r="U159" s="649"/>
      <c r="V159" s="23"/>
      <c r="W159" s="23"/>
      <c r="X159" s="23"/>
      <c r="Y159" s="18"/>
      <c r="Z159" s="43"/>
      <c r="AA159" s="150"/>
      <c r="AB159" s="28"/>
      <c r="AC159" s="18"/>
      <c r="AD159" s="18"/>
      <c r="AE159" s="18"/>
      <c r="AF159" s="18"/>
      <c r="AG159" s="18"/>
      <c r="AH159" s="18"/>
      <c r="AI159" s="18"/>
      <c r="AJ159" s="18"/>
      <c r="AK159" s="18"/>
      <c r="AL159" s="18"/>
      <c r="AM159" s="18"/>
      <c r="AN159" s="18"/>
      <c r="AO159" s="18"/>
      <c r="AP159" s="18"/>
      <c r="AQ159" s="227"/>
      <c r="AR159" s="227"/>
      <c r="AS159" s="227"/>
      <c r="AT159" s="232">
        <f t="shared" si="15"/>
        <v>0</v>
      </c>
      <c r="AU159" s="227"/>
      <c r="AV159" s="228"/>
    </row>
    <row r="160" spans="1:48" x14ac:dyDescent="0.3">
      <c r="A160" s="18"/>
      <c r="B160" s="18">
        <f t="shared" si="16"/>
        <v>137</v>
      </c>
      <c r="C160" s="21"/>
      <c r="D160" s="648" t="s">
        <v>1299</v>
      </c>
      <c r="E160" s="43">
        <v>15</v>
      </c>
      <c r="F160" s="43">
        <v>20</v>
      </c>
      <c r="G160" s="80" t="s">
        <v>1134</v>
      </c>
      <c r="H160" s="86" t="s">
        <v>1298</v>
      </c>
      <c r="I160" s="55" t="s">
        <v>1297</v>
      </c>
      <c r="J160" s="23"/>
      <c r="K160" s="43"/>
      <c r="L160" s="565"/>
      <c r="M160" s="23"/>
      <c r="N160" s="23"/>
      <c r="O160" s="23"/>
      <c r="P160" s="23"/>
      <c r="Q160" s="23"/>
      <c r="R160" s="23"/>
      <c r="S160" s="23"/>
      <c r="T160" s="23"/>
      <c r="U160" s="649"/>
      <c r="V160" s="23"/>
      <c r="W160" s="23"/>
      <c r="X160" s="23"/>
      <c r="Y160" s="18"/>
      <c r="Z160" s="43"/>
      <c r="AA160" s="150"/>
      <c r="AB160" s="28"/>
      <c r="AC160" s="18"/>
      <c r="AD160" s="18"/>
      <c r="AE160" s="18"/>
      <c r="AF160" s="18"/>
      <c r="AG160" s="18"/>
      <c r="AH160" s="18"/>
      <c r="AI160" s="18"/>
      <c r="AJ160" s="18"/>
      <c r="AK160" s="18"/>
      <c r="AL160" s="18"/>
      <c r="AM160" s="18"/>
      <c r="AN160" s="18"/>
      <c r="AO160" s="18"/>
      <c r="AP160" s="18"/>
      <c r="AQ160" s="227"/>
      <c r="AR160" s="227"/>
      <c r="AS160" s="227"/>
      <c r="AT160" s="232">
        <f t="shared" si="15"/>
        <v>0</v>
      </c>
      <c r="AU160" s="227"/>
      <c r="AV160" s="228"/>
    </row>
    <row r="161" spans="1:48" x14ac:dyDescent="0.3">
      <c r="A161" s="18"/>
      <c r="B161" s="18">
        <f t="shared" si="16"/>
        <v>138</v>
      </c>
      <c r="C161" s="21"/>
      <c r="D161" s="648" t="s">
        <v>1291</v>
      </c>
      <c r="E161" s="43">
        <v>15</v>
      </c>
      <c r="F161" s="43">
        <v>21</v>
      </c>
      <c r="G161" s="80"/>
      <c r="H161" s="81"/>
      <c r="I161" s="55" t="s">
        <v>1311</v>
      </c>
      <c r="J161" s="23">
        <v>25</v>
      </c>
      <c r="K161" s="43"/>
      <c r="L161" s="565"/>
      <c r="M161" s="23"/>
      <c r="N161" s="23"/>
      <c r="O161" s="23"/>
      <c r="P161" s="23"/>
      <c r="Q161" s="23"/>
      <c r="R161" s="23"/>
      <c r="S161" s="23"/>
      <c r="T161" s="23"/>
      <c r="U161" s="649"/>
      <c r="V161" s="23"/>
      <c r="W161" s="23"/>
      <c r="X161" s="23"/>
      <c r="Y161" s="18"/>
      <c r="Z161" s="43"/>
      <c r="AA161" s="150"/>
      <c r="AB161" s="28"/>
      <c r="AC161" s="18"/>
      <c r="AD161" s="18"/>
      <c r="AE161" s="18">
        <v>30</v>
      </c>
      <c r="AF161" s="18"/>
      <c r="AG161" s="18"/>
      <c r="AH161" s="18"/>
      <c r="AI161" s="18"/>
      <c r="AJ161" s="18"/>
      <c r="AK161" s="18"/>
      <c r="AL161" s="18"/>
      <c r="AM161" s="18"/>
      <c r="AN161" s="18"/>
      <c r="AO161" s="18"/>
      <c r="AP161" s="18"/>
      <c r="AQ161" s="227"/>
      <c r="AR161" s="227"/>
      <c r="AS161" s="227"/>
      <c r="AT161" s="232">
        <f t="shared" si="15"/>
        <v>30</v>
      </c>
      <c r="AU161" s="227"/>
      <c r="AV161" s="228"/>
    </row>
    <row r="162" spans="1:48" x14ac:dyDescent="0.3">
      <c r="A162" s="18"/>
      <c r="B162" s="18"/>
      <c r="C162" s="21"/>
      <c r="D162" s="648" t="s">
        <v>1291</v>
      </c>
      <c r="E162" s="43">
        <v>15</v>
      </c>
      <c r="F162" s="43">
        <v>22</v>
      </c>
      <c r="G162" s="80"/>
      <c r="H162" s="81"/>
      <c r="I162" s="55" t="s">
        <v>1893</v>
      </c>
      <c r="J162" s="23"/>
      <c r="K162" s="43"/>
      <c r="L162" s="565"/>
      <c r="M162" s="23"/>
      <c r="N162" s="23"/>
      <c r="O162" s="23"/>
      <c r="P162" s="23"/>
      <c r="Q162" s="23"/>
      <c r="R162" s="23"/>
      <c r="S162" s="23"/>
      <c r="T162" s="23"/>
      <c r="U162" s="649"/>
      <c r="V162" s="23"/>
      <c r="W162" s="23"/>
      <c r="X162" s="23"/>
      <c r="Y162" s="18"/>
      <c r="Z162" s="43"/>
      <c r="AA162" s="150"/>
      <c r="AB162" s="28"/>
      <c r="AC162" s="18"/>
      <c r="AD162" s="18"/>
      <c r="AE162" s="18"/>
      <c r="AF162" s="18"/>
      <c r="AG162" s="18"/>
      <c r="AH162" s="18"/>
      <c r="AI162" s="18"/>
      <c r="AJ162" s="18"/>
      <c r="AK162" s="18"/>
      <c r="AL162" s="18"/>
      <c r="AM162" s="18"/>
      <c r="AN162" s="18"/>
      <c r="AO162" s="18"/>
      <c r="AP162" s="18"/>
      <c r="AQ162" s="227"/>
      <c r="AR162" s="227">
        <v>21</v>
      </c>
      <c r="AS162" s="227"/>
      <c r="AT162" s="232">
        <f t="shared" si="15"/>
        <v>21</v>
      </c>
      <c r="AU162" s="227"/>
      <c r="AV162" s="228"/>
    </row>
    <row r="163" spans="1:48" x14ac:dyDescent="0.3">
      <c r="A163" s="18"/>
      <c r="B163" s="18"/>
      <c r="C163" s="21"/>
      <c r="D163" s="648" t="s">
        <v>1291</v>
      </c>
      <c r="E163" s="43">
        <v>15</v>
      </c>
      <c r="F163" s="43">
        <v>23</v>
      </c>
      <c r="G163" s="80"/>
      <c r="H163" s="81"/>
      <c r="I163" s="55" t="s">
        <v>1775</v>
      </c>
      <c r="J163" s="23"/>
      <c r="K163" s="43"/>
      <c r="L163" s="565"/>
      <c r="M163" s="23"/>
      <c r="N163" s="23"/>
      <c r="O163" s="23"/>
      <c r="P163" s="23"/>
      <c r="Q163" s="23"/>
      <c r="R163" s="23"/>
      <c r="S163" s="23"/>
      <c r="T163" s="23"/>
      <c r="U163" s="649"/>
      <c r="V163" s="23"/>
      <c r="W163" s="23"/>
      <c r="X163" s="23"/>
      <c r="Y163" s="18"/>
      <c r="Z163" s="43"/>
      <c r="AA163" s="150"/>
      <c r="AB163" s="28"/>
      <c r="AC163" s="18"/>
      <c r="AD163" s="18"/>
      <c r="AE163" s="18"/>
      <c r="AF163" s="18"/>
      <c r="AG163" s="18"/>
      <c r="AH163" s="18"/>
      <c r="AI163" s="18"/>
      <c r="AJ163" s="18"/>
      <c r="AK163" s="18"/>
      <c r="AL163" s="18"/>
      <c r="AM163" s="18"/>
      <c r="AN163" s="18"/>
      <c r="AO163" s="18"/>
      <c r="AP163" s="18"/>
      <c r="AQ163" s="227">
        <v>21</v>
      </c>
      <c r="AR163" s="227"/>
      <c r="AS163" s="227"/>
      <c r="AT163" s="232">
        <f t="shared" si="15"/>
        <v>21</v>
      </c>
      <c r="AU163" s="227"/>
      <c r="AV163" s="228"/>
    </row>
    <row r="164" spans="1:48" x14ac:dyDescent="0.3">
      <c r="A164" s="18"/>
      <c r="B164" s="18">
        <f>+B161+1</f>
        <v>139</v>
      </c>
      <c r="C164" s="21"/>
      <c r="D164" s="570"/>
      <c r="E164" s="43"/>
      <c r="F164" s="43"/>
      <c r="G164" s="18"/>
      <c r="H164" s="52"/>
      <c r="I164" s="55"/>
      <c r="J164" s="18"/>
      <c r="K164" s="18"/>
      <c r="L164" s="565"/>
      <c r="M164" s="18"/>
      <c r="N164" s="18"/>
      <c r="O164" s="18"/>
      <c r="P164" s="18"/>
      <c r="Q164" s="18"/>
      <c r="R164" s="18"/>
      <c r="S164" s="18"/>
      <c r="T164" s="17"/>
      <c r="U164" s="649"/>
      <c r="V164" s="23"/>
      <c r="W164" s="18"/>
      <c r="X164" s="18"/>
      <c r="Y164" s="18"/>
      <c r="Z164" s="17"/>
      <c r="AA164" s="17"/>
      <c r="AB164" s="17"/>
      <c r="AC164" s="18"/>
      <c r="AD164" s="18"/>
      <c r="AE164" s="18"/>
      <c r="AF164" s="18"/>
      <c r="AG164" s="18"/>
      <c r="AH164" s="18"/>
      <c r="AI164" s="18"/>
      <c r="AJ164" s="18"/>
      <c r="AK164" s="18"/>
      <c r="AL164" s="18"/>
      <c r="AM164" s="18"/>
      <c r="AN164" s="18"/>
      <c r="AO164" s="18"/>
      <c r="AP164" s="18"/>
      <c r="AQ164" s="18"/>
      <c r="AR164" s="18"/>
      <c r="AS164" s="18"/>
      <c r="AT164" s="231"/>
      <c r="AU164" s="18"/>
      <c r="AV164" s="17"/>
    </row>
    <row r="165" spans="1:48" ht="26.4" x14ac:dyDescent="0.3">
      <c r="A165" s="20">
        <v>125</v>
      </c>
      <c r="B165" s="18">
        <f t="shared" si="16"/>
        <v>140</v>
      </c>
      <c r="C165" s="651">
        <v>16</v>
      </c>
      <c r="D165" s="652" t="s">
        <v>220</v>
      </c>
      <c r="E165" s="153">
        <v>16</v>
      </c>
      <c r="F165" s="153">
        <v>0</v>
      </c>
      <c r="G165" s="670"/>
      <c r="H165" s="671"/>
      <c r="I165" s="672"/>
      <c r="J165" s="97"/>
      <c r="K165" s="153">
        <f>SUM(J166:J180)</f>
        <v>325</v>
      </c>
      <c r="L165" s="153">
        <f>+K165</f>
        <v>325</v>
      </c>
      <c r="M165" s="97"/>
      <c r="N165" s="649"/>
      <c r="O165" s="649"/>
      <c r="P165" s="649"/>
      <c r="Q165" s="637"/>
      <c r="R165" s="649"/>
      <c r="S165" s="649"/>
      <c r="T165" s="649"/>
      <c r="U165" s="649">
        <f>SUM(N165:T165)</f>
        <v>0</v>
      </c>
      <c r="V165" s="97"/>
      <c r="W165" s="97"/>
      <c r="X165" s="97"/>
      <c r="Y165" s="637">
        <f t="shared" si="13"/>
        <v>0</v>
      </c>
      <c r="Z165" s="28">
        <f>SUM(Y166:Y180)</f>
        <v>0</v>
      </c>
      <c r="AA165" s="571">
        <v>65</v>
      </c>
      <c r="AB165" s="28">
        <f t="shared" si="14"/>
        <v>325</v>
      </c>
      <c r="AC165" s="20"/>
      <c r="AD165" s="20"/>
      <c r="AE165" s="20"/>
      <c r="AF165" s="20"/>
      <c r="AG165" s="20"/>
      <c r="AH165" s="20"/>
      <c r="AI165" s="20"/>
      <c r="AJ165" s="20"/>
      <c r="AK165" s="20"/>
      <c r="AL165" s="20"/>
      <c r="AM165" s="20"/>
      <c r="AN165" s="20"/>
      <c r="AO165" s="20"/>
      <c r="AP165" s="20"/>
      <c r="AQ165" s="572"/>
      <c r="AR165" s="572"/>
      <c r="AS165" s="572"/>
      <c r="AT165" s="576"/>
      <c r="AU165" s="572">
        <f>SUM(AT166:AT180)</f>
        <v>467</v>
      </c>
      <c r="AV165" s="573">
        <f>+AU165+AA165</f>
        <v>532</v>
      </c>
    </row>
    <row r="166" spans="1:48" ht="27" x14ac:dyDescent="0.3">
      <c r="A166" s="18">
        <v>136</v>
      </c>
      <c r="B166" s="18">
        <f t="shared" si="16"/>
        <v>141</v>
      </c>
      <c r="C166" s="21"/>
      <c r="D166" s="169"/>
      <c r="E166" s="43">
        <v>16</v>
      </c>
      <c r="F166" s="43">
        <v>1</v>
      </c>
      <c r="G166" s="80">
        <v>1016</v>
      </c>
      <c r="H166" s="92" t="s">
        <v>137</v>
      </c>
      <c r="I166" s="55" t="s">
        <v>221</v>
      </c>
      <c r="J166" s="23">
        <v>150</v>
      </c>
      <c r="K166" s="43"/>
      <c r="L166" s="565"/>
      <c r="M166" s="23"/>
      <c r="N166" s="23"/>
      <c r="O166" s="23"/>
      <c r="P166" s="23"/>
      <c r="Q166" s="23"/>
      <c r="R166" s="23"/>
      <c r="S166" s="23"/>
      <c r="T166" s="23"/>
      <c r="U166" s="649">
        <f t="shared" si="12"/>
        <v>0</v>
      </c>
      <c r="V166" s="23" t="s">
        <v>39</v>
      </c>
      <c r="W166" s="23"/>
      <c r="X166" s="23"/>
      <c r="Y166" s="18">
        <f t="shared" si="13"/>
        <v>0</v>
      </c>
      <c r="Z166" s="43"/>
      <c r="AA166" s="150"/>
      <c r="AB166" s="28">
        <f t="shared" si="14"/>
        <v>0</v>
      </c>
      <c r="AC166" s="18"/>
      <c r="AD166" s="18"/>
      <c r="AE166" s="18">
        <v>9</v>
      </c>
      <c r="AF166" s="18">
        <v>48</v>
      </c>
      <c r="AG166" s="18"/>
      <c r="AH166" s="18"/>
      <c r="AI166" s="18">
        <v>48</v>
      </c>
      <c r="AJ166" s="18">
        <v>74</v>
      </c>
      <c r="AK166" s="18"/>
      <c r="AL166" s="18"/>
      <c r="AM166" s="18">
        <v>30</v>
      </c>
      <c r="AN166" s="18"/>
      <c r="AO166" s="18"/>
      <c r="AP166" s="18">
        <v>19</v>
      </c>
      <c r="AQ166" s="227"/>
      <c r="AR166" s="227">
        <v>47</v>
      </c>
      <c r="AS166" s="227"/>
      <c r="AT166" s="232">
        <f t="shared" ref="AT166:AT180" si="17">SUM(AC166:AS166)</f>
        <v>275</v>
      </c>
      <c r="AU166" s="227"/>
      <c r="AV166" s="228"/>
    </row>
    <row r="167" spans="1:48" x14ac:dyDescent="0.3">
      <c r="A167" s="18">
        <v>137</v>
      </c>
      <c r="B167" s="18">
        <f t="shared" si="16"/>
        <v>142</v>
      </c>
      <c r="C167" s="21"/>
      <c r="D167" s="169"/>
      <c r="E167" s="43">
        <v>16</v>
      </c>
      <c r="F167" s="43">
        <v>2</v>
      </c>
      <c r="G167" s="80">
        <v>1016</v>
      </c>
      <c r="H167" s="92" t="s">
        <v>138</v>
      </c>
      <c r="I167" s="55" t="s">
        <v>217</v>
      </c>
      <c r="J167" s="23"/>
      <c r="K167" s="43"/>
      <c r="L167" s="565"/>
      <c r="M167" s="23"/>
      <c r="N167" s="23"/>
      <c r="O167" s="23"/>
      <c r="P167" s="23"/>
      <c r="Q167" s="23"/>
      <c r="R167" s="23"/>
      <c r="S167" s="23"/>
      <c r="T167" s="23"/>
      <c r="U167" s="649">
        <f t="shared" si="12"/>
        <v>0</v>
      </c>
      <c r="V167" s="23" t="s">
        <v>39</v>
      </c>
      <c r="W167" s="23"/>
      <c r="X167" s="23"/>
      <c r="Y167" s="18">
        <f t="shared" si="13"/>
        <v>0</v>
      </c>
      <c r="Z167" s="43"/>
      <c r="AA167" s="150"/>
      <c r="AB167" s="28">
        <f t="shared" si="14"/>
        <v>0</v>
      </c>
      <c r="AC167" s="18"/>
      <c r="AD167" s="18"/>
      <c r="AE167" s="18"/>
      <c r="AF167" s="18"/>
      <c r="AG167" s="18"/>
      <c r="AH167" s="18"/>
      <c r="AI167" s="18"/>
      <c r="AJ167" s="18"/>
      <c r="AK167" s="18"/>
      <c r="AL167" s="18"/>
      <c r="AM167" s="18"/>
      <c r="AN167" s="18"/>
      <c r="AO167" s="18"/>
      <c r="AP167" s="18"/>
      <c r="AQ167" s="227"/>
      <c r="AR167" s="227"/>
      <c r="AS167" s="227"/>
      <c r="AT167" s="232">
        <f t="shared" si="17"/>
        <v>0</v>
      </c>
      <c r="AU167" s="227"/>
      <c r="AV167" s="228"/>
    </row>
    <row r="168" spans="1:48" x14ac:dyDescent="0.3">
      <c r="A168" s="18">
        <v>138</v>
      </c>
      <c r="B168" s="18">
        <f t="shared" si="16"/>
        <v>143</v>
      </c>
      <c r="C168" s="21"/>
      <c r="D168" s="169"/>
      <c r="E168" s="43">
        <v>16</v>
      </c>
      <c r="F168" s="43">
        <v>3</v>
      </c>
      <c r="G168" s="80">
        <v>1016</v>
      </c>
      <c r="H168" s="92" t="s">
        <v>139</v>
      </c>
      <c r="I168" s="55" t="s">
        <v>218</v>
      </c>
      <c r="J168" s="23"/>
      <c r="K168" s="43"/>
      <c r="L168" s="565"/>
      <c r="M168" s="23"/>
      <c r="N168" s="23"/>
      <c r="O168" s="23"/>
      <c r="P168" s="23"/>
      <c r="Q168" s="23"/>
      <c r="R168" s="23"/>
      <c r="S168" s="23"/>
      <c r="T168" s="23"/>
      <c r="U168" s="649">
        <f t="shared" si="12"/>
        <v>0</v>
      </c>
      <c r="V168" s="23" t="s">
        <v>39</v>
      </c>
      <c r="W168" s="23"/>
      <c r="X168" s="23"/>
      <c r="Y168" s="18">
        <f t="shared" si="13"/>
        <v>0</v>
      </c>
      <c r="Z168" s="43"/>
      <c r="AA168" s="150"/>
      <c r="AB168" s="28">
        <f t="shared" si="14"/>
        <v>0</v>
      </c>
      <c r="AC168" s="18"/>
      <c r="AD168" s="18"/>
      <c r="AE168" s="18"/>
      <c r="AF168" s="18"/>
      <c r="AG168" s="18"/>
      <c r="AH168" s="18"/>
      <c r="AI168" s="18"/>
      <c r="AJ168" s="18"/>
      <c r="AK168" s="18"/>
      <c r="AL168" s="18"/>
      <c r="AM168" s="18"/>
      <c r="AN168" s="18"/>
      <c r="AO168" s="18"/>
      <c r="AP168" s="18"/>
      <c r="AQ168" s="227"/>
      <c r="AR168" s="227"/>
      <c r="AS168" s="227"/>
      <c r="AT168" s="232">
        <f t="shared" si="17"/>
        <v>0</v>
      </c>
      <c r="AU168" s="227"/>
      <c r="AV168" s="228"/>
    </row>
    <row r="169" spans="1:48" x14ac:dyDescent="0.3">
      <c r="A169" s="18">
        <v>139</v>
      </c>
      <c r="B169" s="18">
        <f t="shared" si="16"/>
        <v>144</v>
      </c>
      <c r="C169" s="21"/>
      <c r="D169" s="169"/>
      <c r="E169" s="43">
        <v>16</v>
      </c>
      <c r="F169" s="43">
        <v>4</v>
      </c>
      <c r="G169" s="80">
        <v>1016</v>
      </c>
      <c r="H169" s="92" t="s">
        <v>140</v>
      </c>
      <c r="I169" s="55" t="s">
        <v>219</v>
      </c>
      <c r="J169" s="23"/>
      <c r="K169" s="43"/>
      <c r="L169" s="565"/>
      <c r="M169" s="23"/>
      <c r="N169" s="23"/>
      <c r="O169" s="23"/>
      <c r="P169" s="23"/>
      <c r="Q169" s="23"/>
      <c r="R169" s="23"/>
      <c r="S169" s="23"/>
      <c r="T169" s="23"/>
      <c r="U169" s="649">
        <f t="shared" si="12"/>
        <v>0</v>
      </c>
      <c r="V169" s="23" t="s">
        <v>39</v>
      </c>
      <c r="W169" s="23"/>
      <c r="X169" s="23"/>
      <c r="Y169" s="18">
        <f t="shared" si="13"/>
        <v>0</v>
      </c>
      <c r="Z169" s="43"/>
      <c r="AA169" s="150"/>
      <c r="AB169" s="28">
        <f t="shared" si="14"/>
        <v>0</v>
      </c>
      <c r="AC169" s="18"/>
      <c r="AD169" s="18"/>
      <c r="AE169" s="18"/>
      <c r="AF169" s="18"/>
      <c r="AG169" s="18"/>
      <c r="AH169" s="18"/>
      <c r="AI169" s="18"/>
      <c r="AJ169" s="18"/>
      <c r="AK169" s="18"/>
      <c r="AL169" s="18"/>
      <c r="AM169" s="18"/>
      <c r="AN169" s="18"/>
      <c r="AO169" s="18"/>
      <c r="AP169" s="18"/>
      <c r="AQ169" s="227"/>
      <c r="AR169" s="227"/>
      <c r="AS169" s="227"/>
      <c r="AT169" s="232">
        <f t="shared" si="17"/>
        <v>0</v>
      </c>
      <c r="AU169" s="227"/>
      <c r="AV169" s="228"/>
    </row>
    <row r="170" spans="1:48" x14ac:dyDescent="0.3">
      <c r="A170" s="18">
        <v>142</v>
      </c>
      <c r="B170" s="18">
        <f t="shared" si="16"/>
        <v>145</v>
      </c>
      <c r="C170" s="21"/>
      <c r="D170" s="169"/>
      <c r="E170" s="43">
        <v>16</v>
      </c>
      <c r="F170" s="43">
        <v>5</v>
      </c>
      <c r="G170" s="80">
        <v>1016</v>
      </c>
      <c r="H170" s="92">
        <v>-107</v>
      </c>
      <c r="I170" s="55" t="s">
        <v>224</v>
      </c>
      <c r="J170" s="23">
        <v>25</v>
      </c>
      <c r="K170" s="43"/>
      <c r="L170" s="565"/>
      <c r="M170" s="23"/>
      <c r="N170" s="23"/>
      <c r="O170" s="23"/>
      <c r="P170" s="23"/>
      <c r="Q170" s="23"/>
      <c r="R170" s="23"/>
      <c r="S170" s="23"/>
      <c r="T170" s="23"/>
      <c r="U170" s="649">
        <f t="shared" si="12"/>
        <v>0</v>
      </c>
      <c r="V170" s="23" t="s">
        <v>39</v>
      </c>
      <c r="W170" s="23"/>
      <c r="X170" s="23"/>
      <c r="Y170" s="18">
        <f t="shared" si="13"/>
        <v>0</v>
      </c>
      <c r="Z170" s="43"/>
      <c r="AA170" s="150"/>
      <c r="AB170" s="28">
        <f t="shared" si="14"/>
        <v>0</v>
      </c>
      <c r="AC170" s="18"/>
      <c r="AD170" s="18"/>
      <c r="AE170" s="18"/>
      <c r="AF170" s="18"/>
      <c r="AG170" s="18"/>
      <c r="AH170" s="18"/>
      <c r="AI170" s="18"/>
      <c r="AJ170" s="18"/>
      <c r="AK170" s="18"/>
      <c r="AL170" s="18"/>
      <c r="AM170" s="18">
        <v>28</v>
      </c>
      <c r="AN170" s="18"/>
      <c r="AO170" s="18"/>
      <c r="AP170" s="18"/>
      <c r="AQ170" s="227"/>
      <c r="AR170" s="227"/>
      <c r="AS170" s="227"/>
      <c r="AT170" s="232">
        <f t="shared" si="17"/>
        <v>28</v>
      </c>
      <c r="AU170" s="227"/>
      <c r="AV170" s="228"/>
    </row>
    <row r="171" spans="1:48" x14ac:dyDescent="0.3">
      <c r="A171" s="18">
        <v>143</v>
      </c>
      <c r="B171" s="18">
        <f t="shared" si="16"/>
        <v>146</v>
      </c>
      <c r="C171" s="21"/>
      <c r="D171" s="169"/>
      <c r="E171" s="43">
        <v>16</v>
      </c>
      <c r="F171" s="43">
        <v>6</v>
      </c>
      <c r="G171" s="80">
        <v>1016</v>
      </c>
      <c r="H171" s="92">
        <v>-108</v>
      </c>
      <c r="I171" s="55" t="s">
        <v>142</v>
      </c>
      <c r="J171" s="23"/>
      <c r="K171" s="43"/>
      <c r="L171" s="565"/>
      <c r="M171" s="23"/>
      <c r="N171" s="23"/>
      <c r="O171" s="23"/>
      <c r="P171" s="23"/>
      <c r="Q171" s="23"/>
      <c r="R171" s="23"/>
      <c r="S171" s="23"/>
      <c r="T171" s="23"/>
      <c r="U171" s="649">
        <f t="shared" si="12"/>
        <v>0</v>
      </c>
      <c r="V171" s="23" t="s">
        <v>39</v>
      </c>
      <c r="W171" s="23"/>
      <c r="X171" s="23"/>
      <c r="Y171" s="18">
        <f t="shared" si="13"/>
        <v>0</v>
      </c>
      <c r="Z171" s="43"/>
      <c r="AA171" s="150"/>
      <c r="AB171" s="28">
        <f t="shared" si="14"/>
        <v>0</v>
      </c>
      <c r="AC171" s="18"/>
      <c r="AD171" s="18"/>
      <c r="AE171" s="18"/>
      <c r="AF171" s="18"/>
      <c r="AG171" s="18"/>
      <c r="AH171" s="18"/>
      <c r="AI171" s="18"/>
      <c r="AJ171" s="18"/>
      <c r="AK171" s="18"/>
      <c r="AL171" s="18"/>
      <c r="AM171" s="18"/>
      <c r="AN171" s="18"/>
      <c r="AO171" s="18"/>
      <c r="AP171" s="18"/>
      <c r="AQ171" s="227"/>
      <c r="AR171" s="227"/>
      <c r="AS171" s="227"/>
      <c r="AT171" s="232">
        <f t="shared" si="17"/>
        <v>0</v>
      </c>
      <c r="AU171" s="227"/>
      <c r="AV171" s="228"/>
    </row>
    <row r="172" spans="1:48" x14ac:dyDescent="0.3">
      <c r="A172" s="18">
        <v>144</v>
      </c>
      <c r="B172" s="18">
        <f t="shared" si="16"/>
        <v>147</v>
      </c>
      <c r="C172" s="21"/>
      <c r="D172" s="169"/>
      <c r="E172" s="43">
        <v>16</v>
      </c>
      <c r="F172" s="43">
        <v>7</v>
      </c>
      <c r="G172" s="80">
        <v>1016</v>
      </c>
      <c r="H172" s="92">
        <v>-109</v>
      </c>
      <c r="I172" s="55" t="s">
        <v>223</v>
      </c>
      <c r="J172" s="23">
        <v>25</v>
      </c>
      <c r="K172" s="43"/>
      <c r="L172" s="565"/>
      <c r="M172" s="23"/>
      <c r="N172" s="23"/>
      <c r="O172" s="23"/>
      <c r="P172" s="23"/>
      <c r="Q172" s="23"/>
      <c r="R172" s="23"/>
      <c r="S172" s="23"/>
      <c r="T172" s="23"/>
      <c r="U172" s="649">
        <f t="shared" ref="U172:U225" si="18">SUM(N172:T172)</f>
        <v>0</v>
      </c>
      <c r="V172" s="23" t="s">
        <v>39</v>
      </c>
      <c r="W172" s="23"/>
      <c r="X172" s="23"/>
      <c r="Y172" s="18">
        <f t="shared" ref="Y172:Y225" si="19">+U172</f>
        <v>0</v>
      </c>
      <c r="Z172" s="43"/>
      <c r="AA172" s="150">
        <v>24</v>
      </c>
      <c r="AB172" s="28">
        <f t="shared" ref="AB172:AB225" si="20">+K172</f>
        <v>0</v>
      </c>
      <c r="AC172" s="18"/>
      <c r="AD172" s="18"/>
      <c r="AE172" s="18"/>
      <c r="AF172" s="18"/>
      <c r="AG172" s="18"/>
      <c r="AH172" s="18"/>
      <c r="AI172" s="18"/>
      <c r="AJ172" s="18"/>
      <c r="AK172" s="18"/>
      <c r="AL172" s="18"/>
      <c r="AM172" s="18">
        <v>24</v>
      </c>
      <c r="AN172" s="18"/>
      <c r="AO172" s="18"/>
      <c r="AP172" s="18"/>
      <c r="AQ172" s="227">
        <v>3</v>
      </c>
      <c r="AR172" s="227"/>
      <c r="AS172" s="227"/>
      <c r="AT172" s="232">
        <f t="shared" si="17"/>
        <v>27</v>
      </c>
      <c r="AU172" s="227"/>
      <c r="AV172" s="228"/>
    </row>
    <row r="173" spans="1:48" x14ac:dyDescent="0.3">
      <c r="A173" s="18">
        <v>145</v>
      </c>
      <c r="B173" s="18">
        <f t="shared" si="16"/>
        <v>148</v>
      </c>
      <c r="C173" s="21"/>
      <c r="D173" s="169"/>
      <c r="E173" s="43">
        <v>16</v>
      </c>
      <c r="F173" s="43">
        <v>8</v>
      </c>
      <c r="G173" s="80">
        <v>1016</v>
      </c>
      <c r="H173" s="92">
        <v>-110</v>
      </c>
      <c r="I173" s="55" t="s">
        <v>291</v>
      </c>
      <c r="J173" s="23"/>
      <c r="K173" s="43"/>
      <c r="L173" s="565"/>
      <c r="M173" s="23"/>
      <c r="N173" s="23"/>
      <c r="O173" s="23"/>
      <c r="P173" s="23"/>
      <c r="Q173" s="23"/>
      <c r="R173" s="23"/>
      <c r="S173" s="23"/>
      <c r="T173" s="23"/>
      <c r="U173" s="649">
        <f t="shared" si="18"/>
        <v>0</v>
      </c>
      <c r="V173" s="23" t="s">
        <v>39</v>
      </c>
      <c r="W173" s="23"/>
      <c r="X173" s="23"/>
      <c r="Y173" s="18">
        <f t="shared" si="19"/>
        <v>0</v>
      </c>
      <c r="Z173" s="43"/>
      <c r="AA173" s="150"/>
      <c r="AB173" s="28">
        <f t="shared" si="20"/>
        <v>0</v>
      </c>
      <c r="AC173" s="18"/>
      <c r="AD173" s="18"/>
      <c r="AE173" s="18"/>
      <c r="AF173" s="18"/>
      <c r="AG173" s="18"/>
      <c r="AH173" s="18"/>
      <c r="AI173" s="18"/>
      <c r="AJ173" s="18"/>
      <c r="AK173" s="18"/>
      <c r="AL173" s="18"/>
      <c r="AM173" s="18"/>
      <c r="AN173" s="18"/>
      <c r="AO173" s="18"/>
      <c r="AP173" s="18"/>
      <c r="AQ173" s="227"/>
      <c r="AR173" s="227"/>
      <c r="AS173" s="227"/>
      <c r="AT173" s="232">
        <f t="shared" si="17"/>
        <v>0</v>
      </c>
      <c r="AU173" s="227"/>
      <c r="AV173" s="228"/>
    </row>
    <row r="174" spans="1:48" x14ac:dyDescent="0.3">
      <c r="A174" s="18">
        <v>146</v>
      </c>
      <c r="B174" s="18">
        <f t="shared" si="16"/>
        <v>149</v>
      </c>
      <c r="C174" s="21"/>
      <c r="D174" s="169"/>
      <c r="E174" s="43">
        <v>16</v>
      </c>
      <c r="F174" s="43">
        <v>9</v>
      </c>
      <c r="G174" s="80">
        <v>1016</v>
      </c>
      <c r="H174" s="92">
        <v>-111</v>
      </c>
      <c r="I174" s="55" t="s">
        <v>222</v>
      </c>
      <c r="J174" s="23">
        <v>25</v>
      </c>
      <c r="K174" s="43"/>
      <c r="L174" s="565"/>
      <c r="M174" s="23"/>
      <c r="N174" s="23"/>
      <c r="O174" s="23"/>
      <c r="P174" s="23"/>
      <c r="Q174" s="23"/>
      <c r="R174" s="23"/>
      <c r="S174" s="23"/>
      <c r="T174" s="23"/>
      <c r="U174" s="649">
        <f t="shared" si="18"/>
        <v>0</v>
      </c>
      <c r="V174" s="23" t="s">
        <v>39</v>
      </c>
      <c r="W174" s="23"/>
      <c r="X174" s="23"/>
      <c r="Y174" s="18">
        <f t="shared" si="19"/>
        <v>0</v>
      </c>
      <c r="Z174" s="43"/>
      <c r="AA174" s="150"/>
      <c r="AB174" s="28">
        <f t="shared" si="20"/>
        <v>0</v>
      </c>
      <c r="AC174" s="18"/>
      <c r="AD174" s="18"/>
      <c r="AE174" s="18"/>
      <c r="AF174" s="18"/>
      <c r="AG174" s="18"/>
      <c r="AH174" s="18"/>
      <c r="AI174" s="18"/>
      <c r="AJ174" s="18"/>
      <c r="AK174" s="18"/>
      <c r="AL174" s="18"/>
      <c r="AM174" s="18">
        <v>25</v>
      </c>
      <c r="AN174" s="18"/>
      <c r="AO174" s="18"/>
      <c r="AP174" s="18"/>
      <c r="AQ174" s="227"/>
      <c r="AR174" s="227"/>
      <c r="AS174" s="227"/>
      <c r="AT174" s="232">
        <f t="shared" si="17"/>
        <v>25</v>
      </c>
      <c r="AU174" s="227"/>
      <c r="AV174" s="228"/>
    </row>
    <row r="175" spans="1:48" x14ac:dyDescent="0.3">
      <c r="A175" s="18">
        <v>67</v>
      </c>
      <c r="B175" s="18">
        <f t="shared" si="16"/>
        <v>150</v>
      </c>
      <c r="C175" s="21"/>
      <c r="D175" s="169"/>
      <c r="E175" s="43">
        <v>16</v>
      </c>
      <c r="F175" s="43">
        <v>10</v>
      </c>
      <c r="G175" s="80">
        <v>1007</v>
      </c>
      <c r="H175" s="81">
        <v>-106</v>
      </c>
      <c r="I175" s="55" t="s">
        <v>225</v>
      </c>
      <c r="J175" s="23"/>
      <c r="K175" s="43"/>
      <c r="L175" s="565"/>
      <c r="M175" s="23"/>
      <c r="N175" s="23"/>
      <c r="O175" s="23"/>
      <c r="P175" s="23"/>
      <c r="Q175" s="23"/>
      <c r="R175" s="23"/>
      <c r="S175" s="23"/>
      <c r="T175" s="23"/>
      <c r="U175" s="649">
        <f t="shared" si="18"/>
        <v>0</v>
      </c>
      <c r="V175" s="23" t="s">
        <v>39</v>
      </c>
      <c r="W175" s="23"/>
      <c r="X175" s="23"/>
      <c r="Y175" s="18">
        <f t="shared" si="19"/>
        <v>0</v>
      </c>
      <c r="Z175" s="43"/>
      <c r="AA175" s="150">
        <v>22</v>
      </c>
      <c r="AB175" s="28">
        <f t="shared" si="20"/>
        <v>0</v>
      </c>
      <c r="AC175" s="18"/>
      <c r="AD175" s="18"/>
      <c r="AE175" s="18"/>
      <c r="AF175" s="18"/>
      <c r="AG175" s="18"/>
      <c r="AH175" s="18"/>
      <c r="AI175" s="18"/>
      <c r="AJ175" s="18"/>
      <c r="AK175" s="18"/>
      <c r="AL175" s="18"/>
      <c r="AM175" s="18"/>
      <c r="AN175" s="18"/>
      <c r="AO175" s="18"/>
      <c r="AP175" s="18"/>
      <c r="AQ175" s="227"/>
      <c r="AR175" s="227"/>
      <c r="AS175" s="227"/>
      <c r="AT175" s="232">
        <f t="shared" si="17"/>
        <v>0</v>
      </c>
      <c r="AU175" s="227"/>
      <c r="AV175" s="228"/>
    </row>
    <row r="176" spans="1:48" ht="27" x14ac:dyDescent="0.3">
      <c r="A176" s="18"/>
      <c r="B176" s="18">
        <f t="shared" si="16"/>
        <v>151</v>
      </c>
      <c r="C176" s="21"/>
      <c r="D176" s="169"/>
      <c r="E176" s="43">
        <v>16</v>
      </c>
      <c r="F176" s="43">
        <v>11</v>
      </c>
      <c r="G176" s="80">
        <v>1007</v>
      </c>
      <c r="H176" s="86" t="s">
        <v>183</v>
      </c>
      <c r="I176" s="55" t="s">
        <v>205</v>
      </c>
      <c r="J176" s="23">
        <v>20</v>
      </c>
      <c r="K176" s="43"/>
      <c r="L176" s="565"/>
      <c r="M176" s="23"/>
      <c r="N176" s="23"/>
      <c r="O176" s="23"/>
      <c r="P176" s="23"/>
      <c r="Q176" s="23"/>
      <c r="R176" s="23"/>
      <c r="S176" s="23"/>
      <c r="T176" s="23"/>
      <c r="U176" s="649">
        <f t="shared" si="18"/>
        <v>0</v>
      </c>
      <c r="V176" s="23" t="s">
        <v>39</v>
      </c>
      <c r="W176" s="23"/>
      <c r="X176" s="23"/>
      <c r="Y176" s="18">
        <f t="shared" si="19"/>
        <v>0</v>
      </c>
      <c r="Z176" s="43"/>
      <c r="AA176" s="150">
        <v>6</v>
      </c>
      <c r="AB176" s="28">
        <f t="shared" si="20"/>
        <v>0</v>
      </c>
      <c r="AC176" s="18"/>
      <c r="AD176" s="18"/>
      <c r="AE176" s="18"/>
      <c r="AF176" s="18"/>
      <c r="AG176" s="18"/>
      <c r="AH176" s="18"/>
      <c r="AI176" s="18"/>
      <c r="AJ176" s="18"/>
      <c r="AK176" s="18"/>
      <c r="AL176" s="18"/>
      <c r="AM176" s="18"/>
      <c r="AN176" s="18">
        <v>19</v>
      </c>
      <c r="AO176" s="18"/>
      <c r="AP176" s="18"/>
      <c r="AQ176" s="227">
        <v>1</v>
      </c>
      <c r="AR176" s="227"/>
      <c r="AS176" s="227"/>
      <c r="AT176" s="232">
        <f t="shared" si="17"/>
        <v>20</v>
      </c>
      <c r="AU176" s="227"/>
      <c r="AV176" s="228"/>
    </row>
    <row r="177" spans="1:48" ht="27" x14ac:dyDescent="0.3">
      <c r="A177" s="18"/>
      <c r="B177" s="18">
        <f t="shared" si="16"/>
        <v>152</v>
      </c>
      <c r="C177" s="21"/>
      <c r="D177" s="169"/>
      <c r="E177" s="43">
        <v>16</v>
      </c>
      <c r="F177" s="43">
        <v>12</v>
      </c>
      <c r="G177" s="80">
        <v>1007</v>
      </c>
      <c r="H177" s="86" t="s">
        <v>179</v>
      </c>
      <c r="I177" s="55" t="s">
        <v>202</v>
      </c>
      <c r="J177" s="23">
        <v>20</v>
      </c>
      <c r="K177" s="43"/>
      <c r="L177" s="565"/>
      <c r="M177" s="23"/>
      <c r="N177" s="23"/>
      <c r="O177" s="23"/>
      <c r="P177" s="23"/>
      <c r="Q177" s="23"/>
      <c r="R177" s="23"/>
      <c r="S177" s="23"/>
      <c r="T177" s="23"/>
      <c r="U177" s="649">
        <f t="shared" si="18"/>
        <v>0</v>
      </c>
      <c r="V177" s="23" t="s">
        <v>39</v>
      </c>
      <c r="W177" s="23"/>
      <c r="X177" s="23"/>
      <c r="Y177" s="18">
        <f t="shared" si="19"/>
        <v>0</v>
      </c>
      <c r="Z177" s="43"/>
      <c r="AA177" s="150">
        <v>2</v>
      </c>
      <c r="AB177" s="28">
        <f t="shared" si="20"/>
        <v>0</v>
      </c>
      <c r="AC177" s="18"/>
      <c r="AD177" s="18"/>
      <c r="AE177" s="18"/>
      <c r="AF177" s="18"/>
      <c r="AG177" s="18"/>
      <c r="AH177" s="18"/>
      <c r="AI177" s="18"/>
      <c r="AJ177" s="18"/>
      <c r="AK177" s="18"/>
      <c r="AL177" s="18"/>
      <c r="AM177" s="18"/>
      <c r="AN177" s="18"/>
      <c r="AO177" s="18">
        <v>22</v>
      </c>
      <c r="AP177" s="18"/>
      <c r="AQ177" s="227"/>
      <c r="AR177" s="227"/>
      <c r="AS177" s="227"/>
      <c r="AT177" s="232">
        <f t="shared" si="17"/>
        <v>22</v>
      </c>
      <c r="AU177" s="227"/>
      <c r="AV177" s="228"/>
    </row>
    <row r="178" spans="1:48" ht="27" x14ac:dyDescent="0.3">
      <c r="A178" s="18"/>
      <c r="B178" s="18">
        <f t="shared" si="16"/>
        <v>153</v>
      </c>
      <c r="C178" s="21"/>
      <c r="D178" s="169"/>
      <c r="E178" s="43">
        <v>16</v>
      </c>
      <c r="F178" s="43">
        <v>13</v>
      </c>
      <c r="G178" s="80">
        <v>1007</v>
      </c>
      <c r="H178" s="86" t="s">
        <v>180</v>
      </c>
      <c r="I178" s="55" t="s">
        <v>203</v>
      </c>
      <c r="J178" s="23">
        <v>20</v>
      </c>
      <c r="K178" s="43"/>
      <c r="L178" s="565"/>
      <c r="M178" s="23"/>
      <c r="N178" s="23"/>
      <c r="O178" s="23"/>
      <c r="P178" s="23"/>
      <c r="Q178" s="23"/>
      <c r="R178" s="23"/>
      <c r="S178" s="23"/>
      <c r="T178" s="23"/>
      <c r="U178" s="649">
        <f t="shared" si="18"/>
        <v>0</v>
      </c>
      <c r="V178" s="23" t="s">
        <v>39</v>
      </c>
      <c r="W178" s="23"/>
      <c r="X178" s="23"/>
      <c r="Y178" s="18">
        <f t="shared" si="19"/>
        <v>0</v>
      </c>
      <c r="Z178" s="43"/>
      <c r="AA178" s="150">
        <v>7</v>
      </c>
      <c r="AB178" s="28">
        <f t="shared" si="20"/>
        <v>0</v>
      </c>
      <c r="AC178" s="18"/>
      <c r="AD178" s="18"/>
      <c r="AE178" s="18"/>
      <c r="AF178" s="18"/>
      <c r="AG178" s="18"/>
      <c r="AH178" s="18"/>
      <c r="AI178" s="18"/>
      <c r="AJ178" s="18"/>
      <c r="AK178" s="18"/>
      <c r="AL178" s="18"/>
      <c r="AM178" s="18"/>
      <c r="AN178" s="18">
        <v>23</v>
      </c>
      <c r="AO178" s="18"/>
      <c r="AP178" s="18"/>
      <c r="AQ178" s="227"/>
      <c r="AR178" s="227"/>
      <c r="AS178" s="227"/>
      <c r="AT178" s="232">
        <f t="shared" si="17"/>
        <v>23</v>
      </c>
      <c r="AU178" s="227"/>
      <c r="AV178" s="228"/>
    </row>
    <row r="179" spans="1:48" ht="40.200000000000003" x14ac:dyDescent="0.3">
      <c r="A179" s="18"/>
      <c r="B179" s="18">
        <f t="shared" si="16"/>
        <v>154</v>
      </c>
      <c r="C179" s="21"/>
      <c r="D179" s="169"/>
      <c r="E179" s="43">
        <v>16</v>
      </c>
      <c r="F179" s="43">
        <v>14</v>
      </c>
      <c r="G179" s="80">
        <v>1007</v>
      </c>
      <c r="H179" s="86" t="s">
        <v>181</v>
      </c>
      <c r="I179" s="55" t="s">
        <v>206</v>
      </c>
      <c r="J179" s="23">
        <v>20</v>
      </c>
      <c r="K179" s="43"/>
      <c r="L179" s="565"/>
      <c r="M179" s="23"/>
      <c r="N179" s="23"/>
      <c r="O179" s="23"/>
      <c r="P179" s="23"/>
      <c r="Q179" s="23"/>
      <c r="R179" s="23"/>
      <c r="S179" s="23"/>
      <c r="T179" s="23"/>
      <c r="U179" s="649">
        <f t="shared" si="18"/>
        <v>0</v>
      </c>
      <c r="V179" s="23" t="s">
        <v>39</v>
      </c>
      <c r="W179" s="23"/>
      <c r="X179" s="23"/>
      <c r="Y179" s="18">
        <f t="shared" si="19"/>
        <v>0</v>
      </c>
      <c r="Z179" s="43"/>
      <c r="AA179" s="150">
        <v>4</v>
      </c>
      <c r="AB179" s="28">
        <f t="shared" si="20"/>
        <v>0</v>
      </c>
      <c r="AC179" s="18"/>
      <c r="AD179" s="18"/>
      <c r="AE179" s="18"/>
      <c r="AF179" s="18"/>
      <c r="AG179" s="18"/>
      <c r="AH179" s="18"/>
      <c r="AI179" s="18"/>
      <c r="AJ179" s="18"/>
      <c r="AK179" s="18"/>
      <c r="AL179" s="18"/>
      <c r="AM179" s="18"/>
      <c r="AN179" s="18"/>
      <c r="AO179" s="18"/>
      <c r="AP179" s="18"/>
      <c r="AQ179" s="227"/>
      <c r="AR179" s="227">
        <v>27</v>
      </c>
      <c r="AS179" s="227"/>
      <c r="AT179" s="232">
        <f t="shared" si="17"/>
        <v>27</v>
      </c>
      <c r="AU179" s="227"/>
      <c r="AV179" s="228"/>
    </row>
    <row r="180" spans="1:48" ht="27" x14ac:dyDescent="0.3">
      <c r="A180" s="18"/>
      <c r="B180" s="18">
        <f t="shared" si="16"/>
        <v>155</v>
      </c>
      <c r="C180" s="21"/>
      <c r="D180" s="169"/>
      <c r="E180" s="43">
        <v>16</v>
      </c>
      <c r="F180" s="43">
        <v>15</v>
      </c>
      <c r="G180" s="80">
        <v>1007</v>
      </c>
      <c r="H180" s="86" t="s">
        <v>182</v>
      </c>
      <c r="I180" s="55" t="s">
        <v>204</v>
      </c>
      <c r="J180" s="23">
        <v>20</v>
      </c>
      <c r="K180" s="43"/>
      <c r="L180" s="565"/>
      <c r="M180" s="23"/>
      <c r="N180" s="23"/>
      <c r="O180" s="23"/>
      <c r="P180" s="23"/>
      <c r="Q180" s="23"/>
      <c r="R180" s="23"/>
      <c r="S180" s="23"/>
      <c r="T180" s="23"/>
      <c r="U180" s="649">
        <f t="shared" si="18"/>
        <v>0</v>
      </c>
      <c r="V180" s="23" t="s">
        <v>39</v>
      </c>
      <c r="W180" s="23"/>
      <c r="X180" s="23"/>
      <c r="Y180" s="18">
        <f t="shared" si="19"/>
        <v>0</v>
      </c>
      <c r="Z180" s="43"/>
      <c r="AA180" s="150"/>
      <c r="AB180" s="28">
        <f t="shared" si="20"/>
        <v>0</v>
      </c>
      <c r="AC180" s="18"/>
      <c r="AD180" s="18"/>
      <c r="AE180" s="18"/>
      <c r="AF180" s="18"/>
      <c r="AG180" s="18"/>
      <c r="AH180" s="18"/>
      <c r="AI180" s="18"/>
      <c r="AJ180" s="18"/>
      <c r="AK180" s="18"/>
      <c r="AL180" s="18"/>
      <c r="AM180" s="18"/>
      <c r="AN180" s="18">
        <v>20</v>
      </c>
      <c r="AO180" s="18"/>
      <c r="AP180" s="18"/>
      <c r="AQ180" s="227"/>
      <c r="AR180" s="227"/>
      <c r="AS180" s="227"/>
      <c r="AT180" s="232">
        <f t="shared" si="17"/>
        <v>20</v>
      </c>
      <c r="AU180" s="227"/>
      <c r="AV180" s="228"/>
    </row>
    <row r="181" spans="1:48" x14ac:dyDescent="0.3">
      <c r="A181" s="18">
        <v>152</v>
      </c>
      <c r="B181" s="18">
        <f t="shared" si="16"/>
        <v>156</v>
      </c>
      <c r="C181" s="656">
        <v>17</v>
      </c>
      <c r="D181" s="657" t="s">
        <v>149</v>
      </c>
      <c r="E181" s="658">
        <v>17</v>
      </c>
      <c r="F181" s="658">
        <v>0</v>
      </c>
      <c r="G181" s="659"/>
      <c r="H181" s="664"/>
      <c r="I181" s="661"/>
      <c r="J181" s="655"/>
      <c r="K181" s="658">
        <f>SUM(J182:J190)</f>
        <v>225</v>
      </c>
      <c r="L181" s="658">
        <f>+K181</f>
        <v>225</v>
      </c>
      <c r="M181" s="655"/>
      <c r="N181" s="655"/>
      <c r="O181" s="655"/>
      <c r="P181" s="655"/>
      <c r="Q181" s="23"/>
      <c r="R181" s="655"/>
      <c r="S181" s="655"/>
      <c r="T181" s="655"/>
      <c r="U181" s="649">
        <f t="shared" si="18"/>
        <v>0</v>
      </c>
      <c r="V181" s="655"/>
      <c r="W181" s="655"/>
      <c r="X181" s="655"/>
      <c r="Y181" s="18">
        <f t="shared" si="19"/>
        <v>0</v>
      </c>
      <c r="Z181" s="43">
        <f>SUM(Y182:Y190)</f>
        <v>0</v>
      </c>
      <c r="AA181" s="150">
        <v>17</v>
      </c>
      <c r="AB181" s="28">
        <f t="shared" si="20"/>
        <v>225</v>
      </c>
      <c r="AC181" s="18"/>
      <c r="AD181" s="18"/>
      <c r="AE181" s="18"/>
      <c r="AF181" s="18"/>
      <c r="AG181" s="18"/>
      <c r="AH181" s="18"/>
      <c r="AI181" s="18"/>
      <c r="AJ181" s="18"/>
      <c r="AK181" s="18"/>
      <c r="AL181" s="18"/>
      <c r="AM181" s="18"/>
      <c r="AN181" s="18"/>
      <c r="AO181" s="18"/>
      <c r="AP181" s="18"/>
      <c r="AQ181" s="227"/>
      <c r="AR181" s="227"/>
      <c r="AS181" s="227"/>
      <c r="AT181" s="232"/>
      <c r="AU181" s="227">
        <f>SUM(AT182:AT191)</f>
        <v>259</v>
      </c>
      <c r="AV181" s="228">
        <f>+AU181+AA181</f>
        <v>276</v>
      </c>
    </row>
    <row r="182" spans="1:48" x14ac:dyDescent="0.3">
      <c r="A182" s="18">
        <v>153</v>
      </c>
      <c r="B182" s="18">
        <f t="shared" si="16"/>
        <v>157</v>
      </c>
      <c r="C182" s="21"/>
      <c r="D182" s="169"/>
      <c r="E182" s="43">
        <v>17</v>
      </c>
      <c r="F182" s="43">
        <v>1</v>
      </c>
      <c r="G182" s="80">
        <v>1017</v>
      </c>
      <c r="H182" s="81">
        <v>-100</v>
      </c>
      <c r="I182" s="55" t="s">
        <v>207</v>
      </c>
      <c r="J182" s="23">
        <v>25</v>
      </c>
      <c r="K182" s="78"/>
      <c r="L182" s="564"/>
      <c r="M182" s="23"/>
      <c r="N182" s="23"/>
      <c r="O182" s="23"/>
      <c r="P182" s="23"/>
      <c r="Q182" s="23"/>
      <c r="R182" s="23"/>
      <c r="S182" s="23"/>
      <c r="T182" s="23"/>
      <c r="U182" s="649">
        <f t="shared" si="18"/>
        <v>0</v>
      </c>
      <c r="V182" s="23" t="s">
        <v>39</v>
      </c>
      <c r="W182" s="52"/>
      <c r="X182" s="23"/>
      <c r="Y182" s="18">
        <f t="shared" si="19"/>
        <v>0</v>
      </c>
      <c r="Z182" s="78"/>
      <c r="AA182" s="150"/>
      <c r="AB182" s="28">
        <f t="shared" si="20"/>
        <v>0</v>
      </c>
      <c r="AC182" s="18"/>
      <c r="AD182" s="18"/>
      <c r="AE182" s="18"/>
      <c r="AF182" s="18"/>
      <c r="AG182" s="18">
        <v>16</v>
      </c>
      <c r="AH182" s="18"/>
      <c r="AI182" s="18"/>
      <c r="AJ182" s="18"/>
      <c r="AK182" s="18"/>
      <c r="AL182" s="18"/>
      <c r="AM182" s="18"/>
      <c r="AN182" s="18"/>
      <c r="AO182" s="18"/>
      <c r="AP182" s="18"/>
      <c r="AQ182" s="227"/>
      <c r="AR182" s="227"/>
      <c r="AS182" s="227"/>
      <c r="AT182" s="232">
        <f t="shared" ref="AT182:AT191" si="21">SUM(AC182:AS182)</f>
        <v>16</v>
      </c>
      <c r="AU182" s="227"/>
      <c r="AV182" s="228"/>
    </row>
    <row r="183" spans="1:48" ht="27" x14ac:dyDescent="0.3">
      <c r="A183" s="18">
        <v>154</v>
      </c>
      <c r="B183" s="18">
        <f t="shared" si="16"/>
        <v>158</v>
      </c>
      <c r="C183" s="21"/>
      <c r="D183" s="169"/>
      <c r="E183" s="43">
        <v>17</v>
      </c>
      <c r="F183" s="43">
        <v>2</v>
      </c>
      <c r="G183" s="80">
        <v>1017</v>
      </c>
      <c r="H183" s="81">
        <v>-101</v>
      </c>
      <c r="I183" s="55" t="s">
        <v>208</v>
      </c>
      <c r="J183" s="23">
        <v>25</v>
      </c>
      <c r="K183" s="43"/>
      <c r="L183" s="565"/>
      <c r="M183" s="23"/>
      <c r="N183" s="23"/>
      <c r="O183" s="23"/>
      <c r="P183" s="23"/>
      <c r="Q183" s="23"/>
      <c r="R183" s="23"/>
      <c r="S183" s="23"/>
      <c r="T183" s="23"/>
      <c r="U183" s="649">
        <f t="shared" si="18"/>
        <v>0</v>
      </c>
      <c r="V183" s="23" t="s">
        <v>39</v>
      </c>
      <c r="W183" s="23"/>
      <c r="X183" s="23"/>
      <c r="Y183" s="18">
        <f t="shared" si="19"/>
        <v>0</v>
      </c>
      <c r="Z183" s="43"/>
      <c r="AA183" s="150"/>
      <c r="AB183" s="28">
        <f t="shared" si="20"/>
        <v>0</v>
      </c>
      <c r="AC183" s="18"/>
      <c r="AD183" s="18"/>
      <c r="AE183" s="18"/>
      <c r="AF183" s="18"/>
      <c r="AG183" s="18"/>
      <c r="AH183" s="18"/>
      <c r="AI183" s="18">
        <v>28</v>
      </c>
      <c r="AJ183" s="18"/>
      <c r="AK183" s="18"/>
      <c r="AL183" s="18"/>
      <c r="AM183" s="18"/>
      <c r="AN183" s="18"/>
      <c r="AO183" s="18"/>
      <c r="AP183" s="18"/>
      <c r="AQ183" s="227"/>
      <c r="AR183" s="227"/>
      <c r="AS183" s="227"/>
      <c r="AT183" s="232">
        <f t="shared" si="21"/>
        <v>28</v>
      </c>
      <c r="AU183" s="227"/>
      <c r="AV183" s="228"/>
    </row>
    <row r="184" spans="1:48" x14ac:dyDescent="0.3">
      <c r="A184" s="18">
        <v>155</v>
      </c>
      <c r="B184" s="18">
        <f t="shared" si="16"/>
        <v>159</v>
      </c>
      <c r="C184" s="21"/>
      <c r="D184" s="169"/>
      <c r="E184" s="43">
        <v>17</v>
      </c>
      <c r="F184" s="43">
        <v>3</v>
      </c>
      <c r="G184" s="80">
        <v>1017</v>
      </c>
      <c r="H184" s="81">
        <v>-102</v>
      </c>
      <c r="I184" s="55" t="s">
        <v>209</v>
      </c>
      <c r="J184" s="23">
        <v>25</v>
      </c>
      <c r="K184" s="43"/>
      <c r="L184" s="565"/>
      <c r="M184" s="23"/>
      <c r="N184" s="23"/>
      <c r="O184" s="23"/>
      <c r="P184" s="23"/>
      <c r="Q184" s="23"/>
      <c r="R184" s="23"/>
      <c r="S184" s="23"/>
      <c r="T184" s="23"/>
      <c r="U184" s="649">
        <f t="shared" si="18"/>
        <v>0</v>
      </c>
      <c r="V184" s="23" t="s">
        <v>39</v>
      </c>
      <c r="W184" s="23"/>
      <c r="X184" s="23"/>
      <c r="Y184" s="18">
        <f t="shared" si="19"/>
        <v>0</v>
      </c>
      <c r="Z184" s="43"/>
      <c r="AA184" s="150"/>
      <c r="AB184" s="28">
        <f t="shared" si="20"/>
        <v>0</v>
      </c>
      <c r="AC184" s="18"/>
      <c r="AD184" s="18"/>
      <c r="AE184" s="18"/>
      <c r="AF184" s="18"/>
      <c r="AG184" s="18"/>
      <c r="AH184" s="18"/>
      <c r="AI184" s="18">
        <v>26</v>
      </c>
      <c r="AJ184" s="18"/>
      <c r="AK184" s="18"/>
      <c r="AL184" s="18"/>
      <c r="AM184" s="18"/>
      <c r="AN184" s="18"/>
      <c r="AO184" s="18"/>
      <c r="AP184" s="18"/>
      <c r="AQ184" s="227">
        <v>1</v>
      </c>
      <c r="AR184" s="227"/>
      <c r="AS184" s="227"/>
      <c r="AT184" s="232">
        <f t="shared" si="21"/>
        <v>27</v>
      </c>
      <c r="AU184" s="227"/>
      <c r="AV184" s="228"/>
    </row>
    <row r="185" spans="1:48" ht="27" x14ac:dyDescent="0.3">
      <c r="A185" s="18">
        <v>156</v>
      </c>
      <c r="B185" s="18">
        <f t="shared" si="16"/>
        <v>160</v>
      </c>
      <c r="C185" s="21"/>
      <c r="D185" s="169"/>
      <c r="E185" s="43">
        <v>17</v>
      </c>
      <c r="F185" s="43">
        <v>4</v>
      </c>
      <c r="G185" s="80">
        <v>1017</v>
      </c>
      <c r="H185" s="81">
        <v>-103</v>
      </c>
      <c r="I185" s="55" t="s">
        <v>210</v>
      </c>
      <c r="J185" s="23">
        <v>25</v>
      </c>
      <c r="K185" s="43"/>
      <c r="L185" s="565"/>
      <c r="M185" s="23"/>
      <c r="N185" s="23"/>
      <c r="O185" s="23"/>
      <c r="P185" s="23"/>
      <c r="Q185" s="23"/>
      <c r="R185" s="23"/>
      <c r="S185" s="23"/>
      <c r="T185" s="23"/>
      <c r="U185" s="649">
        <f t="shared" si="18"/>
        <v>0</v>
      </c>
      <c r="V185" s="23" t="s">
        <v>39</v>
      </c>
      <c r="W185" s="23"/>
      <c r="X185" s="23"/>
      <c r="Y185" s="18">
        <f t="shared" si="19"/>
        <v>0</v>
      </c>
      <c r="Z185" s="43"/>
      <c r="AA185" s="150"/>
      <c r="AB185" s="28">
        <f t="shared" si="20"/>
        <v>0</v>
      </c>
      <c r="AC185" s="18"/>
      <c r="AD185" s="18"/>
      <c r="AE185" s="18"/>
      <c r="AF185" s="18"/>
      <c r="AG185" s="18"/>
      <c r="AH185" s="18"/>
      <c r="AI185" s="18"/>
      <c r="AJ185" s="18"/>
      <c r="AK185" s="18">
        <v>14</v>
      </c>
      <c r="AL185" s="18"/>
      <c r="AM185" s="18"/>
      <c r="AN185" s="18"/>
      <c r="AO185" s="18"/>
      <c r="AP185" s="18"/>
      <c r="AQ185" s="227">
        <v>9</v>
      </c>
      <c r="AR185" s="227">
        <v>2</v>
      </c>
      <c r="AS185" s="227"/>
      <c r="AT185" s="232">
        <f t="shared" si="21"/>
        <v>25</v>
      </c>
      <c r="AU185" s="227"/>
      <c r="AV185" s="228"/>
    </row>
    <row r="186" spans="1:48" x14ac:dyDescent="0.3">
      <c r="A186" s="18">
        <v>157</v>
      </c>
      <c r="B186" s="18">
        <f t="shared" si="16"/>
        <v>161</v>
      </c>
      <c r="C186" s="21"/>
      <c r="D186" s="169"/>
      <c r="E186" s="43">
        <v>17</v>
      </c>
      <c r="F186" s="43">
        <v>5</v>
      </c>
      <c r="G186" s="80">
        <v>1017</v>
      </c>
      <c r="H186" s="81">
        <v>-104</v>
      </c>
      <c r="I186" s="55" t="s">
        <v>1300</v>
      </c>
      <c r="J186" s="23"/>
      <c r="K186" s="43"/>
      <c r="L186" s="565"/>
      <c r="M186" s="23"/>
      <c r="N186" s="23"/>
      <c r="O186" s="23"/>
      <c r="P186" s="23"/>
      <c r="Q186" s="23"/>
      <c r="R186" s="23"/>
      <c r="S186" s="23"/>
      <c r="T186" s="23"/>
      <c r="U186" s="649">
        <f t="shared" si="18"/>
        <v>0</v>
      </c>
      <c r="V186" s="23" t="s">
        <v>39</v>
      </c>
      <c r="W186" s="23"/>
      <c r="X186" s="23"/>
      <c r="Y186" s="18">
        <f t="shared" si="19"/>
        <v>0</v>
      </c>
      <c r="Z186" s="43"/>
      <c r="AA186" s="150"/>
      <c r="AB186" s="28">
        <f t="shared" si="20"/>
        <v>0</v>
      </c>
      <c r="AC186" s="18"/>
      <c r="AD186" s="18"/>
      <c r="AE186" s="18"/>
      <c r="AF186" s="18"/>
      <c r="AG186" s="18"/>
      <c r="AH186" s="18"/>
      <c r="AI186" s="18"/>
      <c r="AJ186" s="18"/>
      <c r="AK186" s="18"/>
      <c r="AL186" s="18"/>
      <c r="AM186" s="18"/>
      <c r="AN186" s="18"/>
      <c r="AO186" s="18"/>
      <c r="AP186" s="18"/>
      <c r="AQ186" s="227"/>
      <c r="AR186" s="227"/>
      <c r="AS186" s="227"/>
      <c r="AT186" s="232">
        <f t="shared" si="21"/>
        <v>0</v>
      </c>
      <c r="AU186" s="227"/>
      <c r="AV186" s="228"/>
    </row>
    <row r="187" spans="1:48" x14ac:dyDescent="0.3">
      <c r="A187" s="18">
        <v>158</v>
      </c>
      <c r="B187" s="18">
        <f t="shared" si="16"/>
        <v>162</v>
      </c>
      <c r="C187" s="21"/>
      <c r="D187" s="169"/>
      <c r="E187" s="43">
        <v>17</v>
      </c>
      <c r="F187" s="43">
        <v>6</v>
      </c>
      <c r="G187" s="80">
        <v>1017</v>
      </c>
      <c r="H187" s="81">
        <v>-105</v>
      </c>
      <c r="I187" s="55" t="s">
        <v>1293</v>
      </c>
      <c r="J187" s="23"/>
      <c r="K187" s="43"/>
      <c r="L187" s="565"/>
      <c r="M187" s="23"/>
      <c r="N187" s="23"/>
      <c r="O187" s="23"/>
      <c r="P187" s="23"/>
      <c r="Q187" s="23"/>
      <c r="R187" s="23"/>
      <c r="S187" s="23"/>
      <c r="T187" s="23"/>
      <c r="U187" s="649">
        <f t="shared" si="18"/>
        <v>0</v>
      </c>
      <c r="V187" s="23" t="s">
        <v>39</v>
      </c>
      <c r="W187" s="23"/>
      <c r="X187" s="23"/>
      <c r="Y187" s="18">
        <f t="shared" si="19"/>
        <v>0</v>
      </c>
      <c r="Z187" s="43"/>
      <c r="AA187" s="150"/>
      <c r="AB187" s="28">
        <f t="shared" si="20"/>
        <v>0</v>
      </c>
      <c r="AC187" s="18"/>
      <c r="AD187" s="18"/>
      <c r="AE187" s="18"/>
      <c r="AF187" s="18"/>
      <c r="AG187" s="18"/>
      <c r="AH187" s="18"/>
      <c r="AI187" s="18"/>
      <c r="AJ187" s="18"/>
      <c r="AK187" s="18"/>
      <c r="AL187" s="18"/>
      <c r="AM187" s="18"/>
      <c r="AN187" s="18"/>
      <c r="AO187" s="18"/>
      <c r="AP187" s="18"/>
      <c r="AQ187" s="227"/>
      <c r="AR187" s="227"/>
      <c r="AS187" s="227"/>
      <c r="AT187" s="232">
        <f t="shared" si="21"/>
        <v>0</v>
      </c>
      <c r="AU187" s="227"/>
      <c r="AV187" s="228"/>
    </row>
    <row r="188" spans="1:48" x14ac:dyDescent="0.3">
      <c r="A188" s="18">
        <v>159</v>
      </c>
      <c r="B188" s="18">
        <f t="shared" si="16"/>
        <v>163</v>
      </c>
      <c r="C188" s="21"/>
      <c r="D188" s="169"/>
      <c r="E188" s="43">
        <v>17</v>
      </c>
      <c r="F188" s="43">
        <v>7</v>
      </c>
      <c r="G188" s="80">
        <v>1017</v>
      </c>
      <c r="H188" s="81">
        <v>-106</v>
      </c>
      <c r="I188" s="55" t="s">
        <v>150</v>
      </c>
      <c r="J188" s="23"/>
      <c r="K188" s="43"/>
      <c r="L188" s="565"/>
      <c r="M188" s="23"/>
      <c r="N188" s="23"/>
      <c r="O188" s="23"/>
      <c r="P188" s="23"/>
      <c r="Q188" s="23"/>
      <c r="R188" s="23"/>
      <c r="S188" s="23"/>
      <c r="T188" s="23"/>
      <c r="U188" s="649">
        <f t="shared" si="18"/>
        <v>0</v>
      </c>
      <c r="V188" s="23" t="s">
        <v>39</v>
      </c>
      <c r="W188" s="23"/>
      <c r="X188" s="23"/>
      <c r="Y188" s="18">
        <f t="shared" si="19"/>
        <v>0</v>
      </c>
      <c r="Z188" s="43"/>
      <c r="AA188" s="150"/>
      <c r="AB188" s="28">
        <f t="shared" si="20"/>
        <v>0</v>
      </c>
      <c r="AC188" s="18"/>
      <c r="AD188" s="18"/>
      <c r="AE188" s="18"/>
      <c r="AF188" s="18"/>
      <c r="AG188" s="18"/>
      <c r="AH188" s="18"/>
      <c r="AI188" s="18"/>
      <c r="AJ188" s="18">
        <v>25</v>
      </c>
      <c r="AK188" s="18"/>
      <c r="AL188" s="18"/>
      <c r="AM188" s="18"/>
      <c r="AN188" s="18"/>
      <c r="AO188" s="18"/>
      <c r="AP188" s="18"/>
      <c r="AQ188" s="227"/>
      <c r="AR188" s="227"/>
      <c r="AS188" s="227"/>
      <c r="AT188" s="232">
        <f t="shared" si="21"/>
        <v>25</v>
      </c>
      <c r="AU188" s="227"/>
      <c r="AV188" s="228"/>
    </row>
    <row r="189" spans="1:48" ht="40.200000000000003" x14ac:dyDescent="0.3">
      <c r="A189" s="18">
        <v>160</v>
      </c>
      <c r="B189" s="18">
        <f t="shared" si="16"/>
        <v>164</v>
      </c>
      <c r="C189" s="21"/>
      <c r="D189" s="169"/>
      <c r="E189" s="43">
        <v>17</v>
      </c>
      <c r="F189" s="43">
        <v>8</v>
      </c>
      <c r="G189" s="80" t="s">
        <v>285</v>
      </c>
      <c r="H189" s="81">
        <v>-107</v>
      </c>
      <c r="I189" s="55" t="s">
        <v>1125</v>
      </c>
      <c r="J189" s="23">
        <v>25</v>
      </c>
      <c r="K189" s="43"/>
      <c r="L189" s="565"/>
      <c r="M189" s="23"/>
      <c r="N189" s="23"/>
      <c r="O189" s="23"/>
      <c r="P189" s="23"/>
      <c r="Q189" s="23"/>
      <c r="R189" s="23"/>
      <c r="S189" s="23"/>
      <c r="T189" s="23"/>
      <c r="U189" s="649">
        <f>SUM(N189:T189)</f>
        <v>0</v>
      </c>
      <c r="V189" s="23" t="s">
        <v>39</v>
      </c>
      <c r="W189" s="52"/>
      <c r="X189" s="23"/>
      <c r="Y189" s="18">
        <f>+U189</f>
        <v>0</v>
      </c>
      <c r="Z189" s="43"/>
      <c r="AA189" s="150"/>
      <c r="AB189" s="28">
        <f>+K189</f>
        <v>0</v>
      </c>
      <c r="AC189" s="18"/>
      <c r="AD189" s="18"/>
      <c r="AE189" s="18"/>
      <c r="AF189" s="18"/>
      <c r="AG189" s="18"/>
      <c r="AH189" s="18"/>
      <c r="AI189" s="18"/>
      <c r="AJ189" s="18"/>
      <c r="AK189" s="18"/>
      <c r="AL189" s="18"/>
      <c r="AM189" s="18"/>
      <c r="AN189" s="18"/>
      <c r="AO189" s="18"/>
      <c r="AP189" s="18"/>
      <c r="AQ189" s="227"/>
      <c r="AR189" s="227"/>
      <c r="AS189" s="227"/>
      <c r="AT189" s="232">
        <f t="shared" si="21"/>
        <v>0</v>
      </c>
      <c r="AU189" s="227"/>
      <c r="AV189" s="228"/>
    </row>
    <row r="190" spans="1:48" x14ac:dyDescent="0.3">
      <c r="A190" s="18" t="s">
        <v>1107</v>
      </c>
      <c r="B190" s="18">
        <f>+B189+1</f>
        <v>165</v>
      </c>
      <c r="C190" s="21"/>
      <c r="D190" s="644" t="s">
        <v>1109</v>
      </c>
      <c r="E190" s="43">
        <v>17</v>
      </c>
      <c r="F190" s="43">
        <v>9</v>
      </c>
      <c r="G190" s="80" t="s">
        <v>285</v>
      </c>
      <c r="H190" s="86" t="s">
        <v>59</v>
      </c>
      <c r="I190" s="55" t="s">
        <v>1095</v>
      </c>
      <c r="J190" s="23">
        <v>100</v>
      </c>
      <c r="K190" s="43"/>
      <c r="L190" s="565"/>
      <c r="M190" s="23"/>
      <c r="N190" s="23"/>
      <c r="O190" s="23"/>
      <c r="P190" s="23"/>
      <c r="Q190" s="23"/>
      <c r="R190" s="23"/>
      <c r="S190" s="23"/>
      <c r="T190" s="23"/>
      <c r="U190" s="649">
        <f>SUM(N190:T190)</f>
        <v>0</v>
      </c>
      <c r="V190" s="23"/>
      <c r="W190" s="23"/>
      <c r="X190" s="23"/>
      <c r="Y190" s="18"/>
      <c r="Z190" s="43"/>
      <c r="AA190" s="150"/>
      <c r="AB190" s="28"/>
      <c r="AC190" s="18">
        <v>105</v>
      </c>
      <c r="AD190" s="18"/>
      <c r="AE190" s="18">
        <v>33</v>
      </c>
      <c r="AF190" s="18"/>
      <c r="AG190" s="18"/>
      <c r="AH190" s="18"/>
      <c r="AI190" s="18"/>
      <c r="AJ190" s="18"/>
      <c r="AK190" s="18"/>
      <c r="AL190" s="18"/>
      <c r="AM190" s="18"/>
      <c r="AN190" s="18"/>
      <c r="AO190" s="18"/>
      <c r="AP190" s="18"/>
      <c r="AQ190" s="227"/>
      <c r="AR190" s="227"/>
      <c r="AS190" s="227"/>
      <c r="AT190" s="232">
        <f t="shared" si="21"/>
        <v>138</v>
      </c>
      <c r="AU190" s="227"/>
      <c r="AV190" s="228"/>
    </row>
    <row r="191" spans="1:48" ht="27" x14ac:dyDescent="0.3">
      <c r="A191" s="18"/>
      <c r="B191" s="18">
        <f t="shared" si="16"/>
        <v>166</v>
      </c>
      <c r="C191" s="21"/>
      <c r="D191" s="42"/>
      <c r="E191" s="43">
        <v>17</v>
      </c>
      <c r="F191" s="43">
        <v>10</v>
      </c>
      <c r="G191" s="80">
        <v>1007</v>
      </c>
      <c r="H191" s="53" t="s">
        <v>60</v>
      </c>
      <c r="I191" s="279" t="s">
        <v>1301</v>
      </c>
      <c r="J191" s="17"/>
      <c r="K191" s="18"/>
      <c r="L191" s="18"/>
      <c r="M191" s="18"/>
      <c r="N191" s="18"/>
      <c r="O191" s="18"/>
      <c r="P191" s="18"/>
      <c r="Q191" s="18"/>
      <c r="R191" s="18"/>
      <c r="S191" s="18"/>
      <c r="T191" s="17"/>
      <c r="U191" s="650"/>
      <c r="V191" s="17"/>
      <c r="W191" s="18"/>
      <c r="X191" s="18"/>
      <c r="Y191" s="17"/>
      <c r="Z191" s="17"/>
      <c r="AA191" s="17"/>
      <c r="AB191" s="17"/>
      <c r="AC191" s="18"/>
      <c r="AD191" s="18"/>
      <c r="AE191" s="18"/>
      <c r="AF191" s="18"/>
      <c r="AG191" s="18"/>
      <c r="AH191" s="18"/>
      <c r="AI191" s="18"/>
      <c r="AJ191" s="18"/>
      <c r="AK191" s="18"/>
      <c r="AL191" s="18"/>
      <c r="AM191" s="18"/>
      <c r="AN191" s="18"/>
      <c r="AO191" s="18"/>
      <c r="AP191" s="18"/>
      <c r="AQ191" s="227"/>
      <c r="AR191" s="227"/>
      <c r="AS191" s="227"/>
      <c r="AT191" s="232">
        <f t="shared" si="21"/>
        <v>0</v>
      </c>
      <c r="AU191" s="227"/>
      <c r="AV191" s="228"/>
    </row>
    <row r="192" spans="1:48" x14ac:dyDescent="0.3">
      <c r="A192" s="20"/>
      <c r="B192" s="18">
        <f t="shared" si="16"/>
        <v>167</v>
      </c>
      <c r="C192" s="651">
        <v>18</v>
      </c>
      <c r="D192" s="673" t="s">
        <v>166</v>
      </c>
      <c r="E192" s="153">
        <v>18</v>
      </c>
      <c r="F192" s="153">
        <v>0</v>
      </c>
      <c r="G192" s="670"/>
      <c r="H192" s="671"/>
      <c r="I192" s="672"/>
      <c r="J192" s="97"/>
      <c r="K192" s="153">
        <f>SUM(J193:J196)</f>
        <v>75</v>
      </c>
      <c r="L192" s="153">
        <f>+K192</f>
        <v>75</v>
      </c>
      <c r="M192" s="97"/>
      <c r="N192" s="97"/>
      <c r="O192" s="97"/>
      <c r="P192" s="97"/>
      <c r="Q192" s="25"/>
      <c r="R192" s="97"/>
      <c r="S192" s="97"/>
      <c r="T192" s="97"/>
      <c r="U192" s="649">
        <f t="shared" si="18"/>
        <v>0</v>
      </c>
      <c r="V192" s="97"/>
      <c r="W192" s="97"/>
      <c r="X192" s="97"/>
      <c r="Y192" s="20">
        <f t="shared" si="19"/>
        <v>0</v>
      </c>
      <c r="Z192" s="28">
        <f>SUM(Y193:Y196)</f>
        <v>0</v>
      </c>
      <c r="AA192" s="571">
        <v>8</v>
      </c>
      <c r="AB192" s="28">
        <f t="shared" si="20"/>
        <v>75</v>
      </c>
      <c r="AC192" s="20"/>
      <c r="AD192" s="20"/>
      <c r="AE192" s="18"/>
      <c r="AF192" s="18"/>
      <c r="AG192" s="18"/>
      <c r="AH192" s="18"/>
      <c r="AI192" s="18"/>
      <c r="AJ192" s="18"/>
      <c r="AK192" s="18"/>
      <c r="AL192" s="18"/>
      <c r="AM192" s="18"/>
      <c r="AN192" s="18"/>
      <c r="AO192" s="18"/>
      <c r="AP192" s="18"/>
      <c r="AQ192" s="227"/>
      <c r="AR192" s="227"/>
      <c r="AS192" s="227"/>
      <c r="AT192" s="232"/>
      <c r="AU192" s="227">
        <f>SUM(AT193:AT196)</f>
        <v>90</v>
      </c>
      <c r="AV192" s="228">
        <f>+AU192+AA192</f>
        <v>98</v>
      </c>
    </row>
    <row r="193" spans="1:48" ht="40.200000000000003" x14ac:dyDescent="0.3">
      <c r="A193" s="18">
        <v>82</v>
      </c>
      <c r="B193" s="18">
        <f t="shared" si="16"/>
        <v>168</v>
      </c>
      <c r="C193" s="21"/>
      <c r="D193" s="169"/>
      <c r="E193" s="43">
        <v>18</v>
      </c>
      <c r="F193" s="43">
        <v>1</v>
      </c>
      <c r="G193" s="80">
        <v>1007</v>
      </c>
      <c r="H193" s="86" t="s">
        <v>99</v>
      </c>
      <c r="I193" s="55" t="s">
        <v>100</v>
      </c>
      <c r="J193" s="23"/>
      <c r="K193" s="43"/>
      <c r="L193" s="565"/>
      <c r="M193" s="23"/>
      <c r="N193" s="23"/>
      <c r="O193" s="23"/>
      <c r="P193" s="23"/>
      <c r="Q193" s="23"/>
      <c r="R193" s="23"/>
      <c r="S193" s="23"/>
      <c r="T193" s="23"/>
      <c r="U193" s="649">
        <f t="shared" si="18"/>
        <v>0</v>
      </c>
      <c r="V193" s="23" t="s">
        <v>45</v>
      </c>
      <c r="W193" s="23"/>
      <c r="X193" s="23"/>
      <c r="Y193" s="18">
        <f t="shared" si="19"/>
        <v>0</v>
      </c>
      <c r="Z193" s="43"/>
      <c r="AA193" s="150"/>
      <c r="AB193" s="28">
        <f t="shared" si="20"/>
        <v>0</v>
      </c>
      <c r="AC193" s="18"/>
      <c r="AD193" s="18"/>
      <c r="AE193" s="18"/>
      <c r="AF193" s="18"/>
      <c r="AG193" s="18"/>
      <c r="AH193" s="18"/>
      <c r="AI193" s="18"/>
      <c r="AJ193" s="18"/>
      <c r="AK193" s="18"/>
      <c r="AL193" s="18"/>
      <c r="AM193" s="18"/>
      <c r="AN193" s="18"/>
      <c r="AO193" s="18"/>
      <c r="AP193" s="18"/>
      <c r="AQ193" s="227"/>
      <c r="AR193" s="227"/>
      <c r="AS193" s="227"/>
      <c r="AT193" s="232">
        <f>SUM(AC193:AS193)</f>
        <v>0</v>
      </c>
      <c r="AU193" s="227"/>
      <c r="AV193" s="228"/>
    </row>
    <row r="194" spans="1:48" ht="27" x14ac:dyDescent="0.3">
      <c r="A194" s="18">
        <v>83</v>
      </c>
      <c r="B194" s="18">
        <f t="shared" si="16"/>
        <v>169</v>
      </c>
      <c r="C194" s="21"/>
      <c r="D194" s="169"/>
      <c r="E194" s="43">
        <v>18</v>
      </c>
      <c r="F194" s="43">
        <v>2</v>
      </c>
      <c r="G194" s="80">
        <v>1007</v>
      </c>
      <c r="H194" s="86" t="s">
        <v>101</v>
      </c>
      <c r="I194" s="55" t="s">
        <v>214</v>
      </c>
      <c r="J194" s="23">
        <v>25</v>
      </c>
      <c r="K194" s="43"/>
      <c r="L194" s="565"/>
      <c r="M194" s="23"/>
      <c r="N194" s="23"/>
      <c r="O194" s="23"/>
      <c r="P194" s="23"/>
      <c r="Q194" s="23"/>
      <c r="R194" s="23"/>
      <c r="S194" s="23"/>
      <c r="T194" s="23"/>
      <c r="U194" s="649">
        <f t="shared" si="18"/>
        <v>0</v>
      </c>
      <c r="V194" s="23" t="s">
        <v>39</v>
      </c>
      <c r="W194" s="23"/>
      <c r="X194" s="23"/>
      <c r="Y194" s="18">
        <f t="shared" si="19"/>
        <v>0</v>
      </c>
      <c r="Z194" s="43"/>
      <c r="AA194" s="150"/>
      <c r="AB194" s="28">
        <f t="shared" si="20"/>
        <v>0</v>
      </c>
      <c r="AC194" s="18"/>
      <c r="AD194" s="18"/>
      <c r="AE194" s="18"/>
      <c r="AF194" s="18">
        <v>30</v>
      </c>
      <c r="AG194" s="18"/>
      <c r="AH194" s="18"/>
      <c r="AI194" s="18"/>
      <c r="AJ194" s="18"/>
      <c r="AK194" s="18"/>
      <c r="AL194" s="18"/>
      <c r="AM194" s="18"/>
      <c r="AN194" s="18"/>
      <c r="AO194" s="18"/>
      <c r="AP194" s="18"/>
      <c r="AQ194" s="227"/>
      <c r="AR194" s="227"/>
      <c r="AS194" s="227"/>
      <c r="AT194" s="232">
        <f>SUM(AC194:AS194)</f>
        <v>30</v>
      </c>
      <c r="AU194" s="227"/>
      <c r="AV194" s="228"/>
    </row>
    <row r="195" spans="1:48" ht="27" x14ac:dyDescent="0.3">
      <c r="A195" s="18">
        <v>84</v>
      </c>
      <c r="B195" s="18">
        <f t="shared" si="16"/>
        <v>170</v>
      </c>
      <c r="C195" s="21"/>
      <c r="D195" s="169"/>
      <c r="E195" s="43">
        <v>18</v>
      </c>
      <c r="F195" s="43">
        <v>3</v>
      </c>
      <c r="G195" s="80">
        <v>1007</v>
      </c>
      <c r="H195" s="86" t="s">
        <v>103</v>
      </c>
      <c r="I195" s="55" t="s">
        <v>215</v>
      </c>
      <c r="J195" s="23">
        <v>25</v>
      </c>
      <c r="K195" s="43"/>
      <c r="L195" s="565"/>
      <c r="M195" s="23"/>
      <c r="N195" s="23"/>
      <c r="O195" s="23"/>
      <c r="P195" s="23"/>
      <c r="Q195" s="23"/>
      <c r="R195" s="23"/>
      <c r="S195" s="23"/>
      <c r="T195" s="23"/>
      <c r="U195" s="649">
        <f t="shared" si="18"/>
        <v>0</v>
      </c>
      <c r="V195" s="23" t="s">
        <v>1117</v>
      </c>
      <c r="W195" s="23"/>
      <c r="X195" s="23"/>
      <c r="Y195" s="18">
        <f t="shared" si="19"/>
        <v>0</v>
      </c>
      <c r="Z195" s="43"/>
      <c r="AA195" s="150"/>
      <c r="AB195" s="28">
        <f t="shared" si="20"/>
        <v>0</v>
      </c>
      <c r="AC195" s="18"/>
      <c r="AD195" s="18"/>
      <c r="AE195" s="18"/>
      <c r="AF195" s="18">
        <v>30</v>
      </c>
      <c r="AG195" s="18"/>
      <c r="AH195" s="18"/>
      <c r="AI195" s="18"/>
      <c r="AJ195" s="18"/>
      <c r="AK195" s="18"/>
      <c r="AL195" s="18"/>
      <c r="AM195" s="18"/>
      <c r="AN195" s="18"/>
      <c r="AO195" s="18"/>
      <c r="AP195" s="18"/>
      <c r="AQ195" s="227"/>
      <c r="AR195" s="227"/>
      <c r="AS195" s="227"/>
      <c r="AT195" s="232">
        <f>SUM(AC195:AS195)</f>
        <v>30</v>
      </c>
      <c r="AU195" s="227"/>
      <c r="AV195" s="228"/>
    </row>
    <row r="196" spans="1:48" ht="40.200000000000003" x14ac:dyDescent="0.3">
      <c r="A196" s="18">
        <v>85</v>
      </c>
      <c r="B196" s="18">
        <f t="shared" si="16"/>
        <v>171</v>
      </c>
      <c r="C196" s="21"/>
      <c r="D196" s="169"/>
      <c r="E196" s="43">
        <v>18</v>
      </c>
      <c r="F196" s="43">
        <v>4</v>
      </c>
      <c r="G196" s="80">
        <v>1007</v>
      </c>
      <c r="H196" s="86" t="s">
        <v>104</v>
      </c>
      <c r="I196" s="55" t="s">
        <v>216</v>
      </c>
      <c r="J196" s="23">
        <v>25</v>
      </c>
      <c r="K196" s="43"/>
      <c r="L196" s="565"/>
      <c r="M196" s="23"/>
      <c r="N196" s="23"/>
      <c r="O196" s="23"/>
      <c r="P196" s="23"/>
      <c r="Q196" s="23"/>
      <c r="R196" s="23"/>
      <c r="S196" s="23"/>
      <c r="T196" s="23"/>
      <c r="U196" s="649">
        <f t="shared" si="18"/>
        <v>0</v>
      </c>
      <c r="V196" s="23" t="s">
        <v>39</v>
      </c>
      <c r="W196" s="23"/>
      <c r="X196" s="23"/>
      <c r="Y196" s="18">
        <f t="shared" si="19"/>
        <v>0</v>
      </c>
      <c r="Z196" s="43"/>
      <c r="AA196" s="150"/>
      <c r="AB196" s="28">
        <f t="shared" si="20"/>
        <v>0</v>
      </c>
      <c r="AC196" s="18"/>
      <c r="AD196" s="18"/>
      <c r="AE196" s="18"/>
      <c r="AF196" s="18"/>
      <c r="AG196" s="18"/>
      <c r="AH196" s="18"/>
      <c r="AI196" s="18"/>
      <c r="AJ196" s="18"/>
      <c r="AK196" s="18"/>
      <c r="AL196" s="18"/>
      <c r="AM196" s="18"/>
      <c r="AN196" s="18"/>
      <c r="AO196" s="18"/>
      <c r="AP196" s="18"/>
      <c r="AQ196" s="227">
        <v>19</v>
      </c>
      <c r="AR196" s="227">
        <v>11</v>
      </c>
      <c r="AS196" s="227"/>
      <c r="AT196" s="231">
        <f>SUM(AC196:AS196)</f>
        <v>30</v>
      </c>
      <c r="AV196" s="228"/>
    </row>
    <row r="197" spans="1:48" x14ac:dyDescent="0.3">
      <c r="A197" s="18">
        <v>165</v>
      </c>
      <c r="B197" s="18">
        <f t="shared" si="16"/>
        <v>172</v>
      </c>
      <c r="C197" s="656">
        <v>19</v>
      </c>
      <c r="D197" s="662" t="s">
        <v>153</v>
      </c>
      <c r="E197" s="658">
        <v>19</v>
      </c>
      <c r="F197" s="658">
        <v>0</v>
      </c>
      <c r="G197" s="667"/>
      <c r="H197" s="667"/>
      <c r="I197" s="661"/>
      <c r="J197" s="669"/>
      <c r="K197" s="658">
        <f>SUM(J198)</f>
        <v>150</v>
      </c>
      <c r="L197" s="658">
        <f>+K197</f>
        <v>150</v>
      </c>
      <c r="M197" s="655"/>
      <c r="N197" s="655"/>
      <c r="O197" s="655"/>
      <c r="P197" s="655"/>
      <c r="Q197" s="23"/>
      <c r="R197" s="655"/>
      <c r="S197" s="655"/>
      <c r="T197" s="655"/>
      <c r="U197" s="649">
        <f t="shared" si="18"/>
        <v>0</v>
      </c>
      <c r="V197" s="655"/>
      <c r="W197" s="655"/>
      <c r="X197" s="655"/>
      <c r="Y197" s="18">
        <f t="shared" si="19"/>
        <v>0</v>
      </c>
      <c r="Z197" s="43">
        <f>SUM(Y198)</f>
        <v>0</v>
      </c>
      <c r="AA197" s="150">
        <v>4</v>
      </c>
      <c r="AB197" s="28">
        <f t="shared" si="20"/>
        <v>150</v>
      </c>
      <c r="AC197" s="18"/>
      <c r="AD197" s="18"/>
      <c r="AE197" s="18"/>
      <c r="AF197" s="18"/>
      <c r="AG197" s="18"/>
      <c r="AH197" s="18"/>
      <c r="AI197" s="18"/>
      <c r="AJ197" s="18"/>
      <c r="AK197" s="18"/>
      <c r="AL197" s="18"/>
      <c r="AM197" s="18"/>
      <c r="AN197" s="18"/>
      <c r="AO197" s="18"/>
      <c r="AP197" s="18"/>
      <c r="AQ197" s="227"/>
      <c r="AR197" s="227"/>
      <c r="AS197" s="227"/>
      <c r="AT197" s="232"/>
      <c r="AU197" s="227">
        <f>SUM(AT198)</f>
        <v>104</v>
      </c>
      <c r="AV197" s="228">
        <f>+AU197+AA197</f>
        <v>108</v>
      </c>
    </row>
    <row r="198" spans="1:48" x14ac:dyDescent="0.3">
      <c r="A198" s="18">
        <v>166</v>
      </c>
      <c r="B198" s="18">
        <f t="shared" si="16"/>
        <v>173</v>
      </c>
      <c r="C198" s="21"/>
      <c r="D198" s="169"/>
      <c r="E198" s="43">
        <v>19</v>
      </c>
      <c r="F198" s="43">
        <v>1</v>
      </c>
      <c r="G198" s="80">
        <v>1019</v>
      </c>
      <c r="H198" s="91">
        <v>-100</v>
      </c>
      <c r="I198" s="55" t="s">
        <v>154</v>
      </c>
      <c r="J198" s="23">
        <v>150</v>
      </c>
      <c r="K198" s="43"/>
      <c r="L198" s="565"/>
      <c r="M198" s="23"/>
      <c r="N198" s="23"/>
      <c r="O198" s="23"/>
      <c r="P198" s="23"/>
      <c r="Q198" s="23"/>
      <c r="R198" s="23"/>
      <c r="S198" s="23"/>
      <c r="T198" s="23"/>
      <c r="U198" s="649">
        <f t="shared" si="18"/>
        <v>0</v>
      </c>
      <c r="V198" s="23" t="s">
        <v>114</v>
      </c>
      <c r="W198" s="23"/>
      <c r="X198" s="23"/>
      <c r="Y198" s="18">
        <f t="shared" si="19"/>
        <v>0</v>
      </c>
      <c r="Z198" s="43"/>
      <c r="AA198" s="150"/>
      <c r="AB198" s="28">
        <f t="shared" si="20"/>
        <v>0</v>
      </c>
      <c r="AC198" s="18">
        <v>104</v>
      </c>
      <c r="AD198" s="18"/>
      <c r="AE198" s="18"/>
      <c r="AF198" s="18"/>
      <c r="AG198" s="18"/>
      <c r="AH198" s="18"/>
      <c r="AI198" s="18"/>
      <c r="AJ198" s="18"/>
      <c r="AK198" s="18"/>
      <c r="AL198" s="18"/>
      <c r="AM198" s="18"/>
      <c r="AN198" s="18"/>
      <c r="AO198" s="18"/>
      <c r="AP198" s="18"/>
      <c r="AQ198" s="227"/>
      <c r="AR198" s="227"/>
      <c r="AS198" s="227"/>
      <c r="AT198" s="232">
        <f>SUM(AC198:AS198)</f>
        <v>104</v>
      </c>
      <c r="AU198" s="227"/>
      <c r="AV198" s="228"/>
    </row>
    <row r="199" spans="1:48" x14ac:dyDescent="0.3">
      <c r="A199" s="18">
        <v>168</v>
      </c>
      <c r="B199" s="18">
        <f t="shared" si="16"/>
        <v>174</v>
      </c>
      <c r="C199" s="656">
        <v>20</v>
      </c>
      <c r="D199" s="662" t="s">
        <v>167</v>
      </c>
      <c r="E199" s="658">
        <v>20</v>
      </c>
      <c r="F199" s="658">
        <v>0</v>
      </c>
      <c r="G199" s="659"/>
      <c r="H199" s="664"/>
      <c r="I199" s="661"/>
      <c r="J199" s="655"/>
      <c r="K199" s="658">
        <f>SUM(J200:J213)</f>
        <v>225</v>
      </c>
      <c r="L199" s="658">
        <f>+K199</f>
        <v>225</v>
      </c>
      <c r="M199" s="655"/>
      <c r="N199" s="655"/>
      <c r="O199" s="655"/>
      <c r="P199" s="655"/>
      <c r="Q199" s="23"/>
      <c r="R199" s="655"/>
      <c r="S199" s="655"/>
      <c r="T199" s="655"/>
      <c r="U199" s="649">
        <f t="shared" si="18"/>
        <v>0</v>
      </c>
      <c r="V199" s="655"/>
      <c r="W199" s="655"/>
      <c r="X199" s="655"/>
      <c r="Y199" s="282">
        <f t="shared" si="19"/>
        <v>0</v>
      </c>
      <c r="Z199" s="43">
        <f>SUM(Y200:Y213)</f>
        <v>0</v>
      </c>
      <c r="AA199" s="150">
        <f>SUM(AA200:AA213)</f>
        <v>50</v>
      </c>
      <c r="AB199" s="28">
        <f t="shared" si="20"/>
        <v>225</v>
      </c>
      <c r="AC199" s="18"/>
      <c r="AD199" s="18"/>
      <c r="AE199" s="18"/>
      <c r="AF199" s="18"/>
      <c r="AG199" s="18"/>
      <c r="AH199" s="18"/>
      <c r="AI199" s="18"/>
      <c r="AJ199" s="18"/>
      <c r="AK199" s="18"/>
      <c r="AL199" s="18"/>
      <c r="AM199" s="18"/>
      <c r="AN199" s="18"/>
      <c r="AO199" s="18"/>
      <c r="AP199" s="18"/>
      <c r="AQ199" s="227"/>
      <c r="AR199" s="227"/>
      <c r="AS199" s="227"/>
      <c r="AT199" s="232"/>
      <c r="AU199" s="227">
        <f>SUM(AT200:AT213)</f>
        <v>184</v>
      </c>
      <c r="AV199" s="228">
        <f>+AU199+AA199</f>
        <v>234</v>
      </c>
    </row>
    <row r="200" spans="1:48" x14ac:dyDescent="0.3">
      <c r="A200" s="18">
        <v>169</v>
      </c>
      <c r="B200" s="18">
        <f t="shared" si="16"/>
        <v>175</v>
      </c>
      <c r="C200" s="21"/>
      <c r="D200" s="169"/>
      <c r="E200" s="43">
        <v>20</v>
      </c>
      <c r="F200" s="43">
        <v>1</v>
      </c>
      <c r="G200" s="80">
        <v>1020</v>
      </c>
      <c r="H200" s="81">
        <v>-101</v>
      </c>
      <c r="I200" s="55" t="s">
        <v>226</v>
      </c>
      <c r="J200" s="23"/>
      <c r="K200" s="43"/>
      <c r="L200" s="565"/>
      <c r="M200" s="23"/>
      <c r="N200" s="23"/>
      <c r="O200" s="23"/>
      <c r="P200" s="23"/>
      <c r="Q200" s="23"/>
      <c r="R200" s="23"/>
      <c r="S200" s="23"/>
      <c r="T200" s="23"/>
      <c r="U200" s="649">
        <f t="shared" si="18"/>
        <v>0</v>
      </c>
      <c r="V200" s="23" t="s">
        <v>39</v>
      </c>
      <c r="W200" s="23"/>
      <c r="X200" s="23"/>
      <c r="Y200" s="18">
        <f t="shared" si="19"/>
        <v>0</v>
      </c>
      <c r="Z200" s="43"/>
      <c r="AA200" s="150">
        <v>24</v>
      </c>
      <c r="AB200" s="28">
        <f t="shared" si="20"/>
        <v>0</v>
      </c>
      <c r="AC200" s="18"/>
      <c r="AD200" s="18"/>
      <c r="AE200" s="18"/>
      <c r="AF200" s="18"/>
      <c r="AG200" s="18"/>
      <c r="AH200" s="18"/>
      <c r="AI200" s="18"/>
      <c r="AJ200" s="18"/>
      <c r="AK200" s="18">
        <v>1</v>
      </c>
      <c r="AL200" s="18"/>
      <c r="AM200" s="18"/>
      <c r="AN200" s="18"/>
      <c r="AO200" s="18"/>
      <c r="AP200" s="18"/>
      <c r="AQ200" s="227"/>
      <c r="AR200" s="227"/>
      <c r="AS200" s="227"/>
      <c r="AT200" s="232">
        <f t="shared" ref="AT200:AT211" si="22">SUM(AC200:AS200)</f>
        <v>1</v>
      </c>
      <c r="AU200" s="227"/>
      <c r="AV200" s="228"/>
    </row>
    <row r="201" spans="1:48" x14ac:dyDescent="0.3">
      <c r="A201" s="18">
        <v>170</v>
      </c>
      <c r="B201" s="18">
        <f t="shared" si="16"/>
        <v>176</v>
      </c>
      <c r="C201" s="21"/>
      <c r="D201" s="169"/>
      <c r="E201" s="43">
        <v>20</v>
      </c>
      <c r="F201" s="43">
        <v>2</v>
      </c>
      <c r="G201" s="80">
        <v>1020</v>
      </c>
      <c r="H201" s="86" t="s">
        <v>138</v>
      </c>
      <c r="I201" s="55" t="s">
        <v>227</v>
      </c>
      <c r="J201" s="23">
        <v>50</v>
      </c>
      <c r="K201" s="43"/>
      <c r="L201" s="565"/>
      <c r="M201" s="23"/>
      <c r="N201" s="23"/>
      <c r="O201" s="23"/>
      <c r="P201" s="23"/>
      <c r="Q201" s="23"/>
      <c r="R201" s="23"/>
      <c r="S201" s="23"/>
      <c r="T201" s="23"/>
      <c r="U201" s="649">
        <f t="shared" si="18"/>
        <v>0</v>
      </c>
      <c r="V201" s="23" t="s">
        <v>39</v>
      </c>
      <c r="W201" s="23"/>
      <c r="X201" s="23"/>
      <c r="Y201" s="18">
        <f t="shared" si="19"/>
        <v>0</v>
      </c>
      <c r="Z201" s="43"/>
      <c r="AA201" s="150">
        <v>13</v>
      </c>
      <c r="AB201" s="28">
        <f t="shared" si="20"/>
        <v>0</v>
      </c>
      <c r="AC201" s="18"/>
      <c r="AD201" s="18"/>
      <c r="AE201" s="18"/>
      <c r="AF201" s="18"/>
      <c r="AG201" s="18"/>
      <c r="AH201" s="18"/>
      <c r="AI201" s="18"/>
      <c r="AJ201" s="18"/>
      <c r="AK201" s="18"/>
      <c r="AL201" s="18"/>
      <c r="AM201" s="18"/>
      <c r="AN201" s="18"/>
      <c r="AO201" s="18"/>
      <c r="AP201" s="18">
        <v>46</v>
      </c>
      <c r="AQ201" s="227">
        <v>6</v>
      </c>
      <c r="AR201" s="227"/>
      <c r="AS201" s="227"/>
      <c r="AT201" s="232">
        <f t="shared" si="22"/>
        <v>52</v>
      </c>
      <c r="AU201" s="227"/>
      <c r="AV201" s="228"/>
    </row>
    <row r="202" spans="1:48" x14ac:dyDescent="0.3">
      <c r="A202" s="18">
        <v>171</v>
      </c>
      <c r="B202" s="18">
        <f t="shared" si="16"/>
        <v>177</v>
      </c>
      <c r="C202" s="21"/>
      <c r="D202" s="169"/>
      <c r="E202" s="43">
        <v>20</v>
      </c>
      <c r="F202" s="43">
        <v>3</v>
      </c>
      <c r="G202" s="80">
        <v>1020</v>
      </c>
      <c r="H202" s="86">
        <v>-103</v>
      </c>
      <c r="I202" s="55" t="s">
        <v>228</v>
      </c>
      <c r="J202" s="23">
        <v>50</v>
      </c>
      <c r="K202" s="43"/>
      <c r="L202" s="565"/>
      <c r="M202" s="23"/>
      <c r="N202" s="23"/>
      <c r="O202" s="23"/>
      <c r="P202" s="23"/>
      <c r="Q202" s="23"/>
      <c r="R202" s="23"/>
      <c r="S202" s="23"/>
      <c r="T202" s="23"/>
      <c r="U202" s="649">
        <f t="shared" si="18"/>
        <v>0</v>
      </c>
      <c r="V202" s="23" t="s">
        <v>39</v>
      </c>
      <c r="W202" s="23"/>
      <c r="X202" s="23"/>
      <c r="Y202" s="18">
        <f t="shared" si="19"/>
        <v>0</v>
      </c>
      <c r="Z202" s="43"/>
      <c r="AA202" s="150">
        <v>6</v>
      </c>
      <c r="AB202" s="28">
        <f t="shared" si="20"/>
        <v>0</v>
      </c>
      <c r="AC202" s="18"/>
      <c r="AD202" s="18"/>
      <c r="AE202" s="18"/>
      <c r="AF202" s="18"/>
      <c r="AG202" s="18"/>
      <c r="AH202" s="18"/>
      <c r="AI202" s="18">
        <v>26</v>
      </c>
      <c r="AJ202" s="18"/>
      <c r="AK202" s="18"/>
      <c r="AL202" s="18"/>
      <c r="AM202" s="18"/>
      <c r="AN202" s="18">
        <v>28</v>
      </c>
      <c r="AO202" s="18"/>
      <c r="AP202" s="18"/>
      <c r="AQ202" s="227"/>
      <c r="AR202" s="227"/>
      <c r="AS202" s="227"/>
      <c r="AT202" s="232">
        <f t="shared" si="22"/>
        <v>54</v>
      </c>
      <c r="AU202" s="227"/>
      <c r="AV202" s="228"/>
    </row>
    <row r="203" spans="1:48" ht="27" x14ac:dyDescent="0.3">
      <c r="A203" s="18">
        <v>172</v>
      </c>
      <c r="B203" s="18">
        <f t="shared" si="16"/>
        <v>178</v>
      </c>
      <c r="C203" s="21"/>
      <c r="D203" s="169"/>
      <c r="E203" s="43">
        <v>20</v>
      </c>
      <c r="F203" s="43">
        <v>4</v>
      </c>
      <c r="G203" s="80">
        <v>1020</v>
      </c>
      <c r="H203" s="86">
        <v>-104</v>
      </c>
      <c r="I203" s="55" t="s">
        <v>229</v>
      </c>
      <c r="J203" s="23"/>
      <c r="K203" s="43"/>
      <c r="L203" s="565"/>
      <c r="M203" s="23"/>
      <c r="N203" s="23"/>
      <c r="O203" s="23"/>
      <c r="P203" s="23"/>
      <c r="Q203" s="23"/>
      <c r="R203" s="23"/>
      <c r="S203" s="23"/>
      <c r="T203" s="23"/>
      <c r="U203" s="649">
        <f t="shared" si="18"/>
        <v>0</v>
      </c>
      <c r="V203" s="23" t="s">
        <v>39</v>
      </c>
      <c r="W203" s="23"/>
      <c r="X203" s="23"/>
      <c r="Y203" s="18">
        <f t="shared" si="19"/>
        <v>0</v>
      </c>
      <c r="Z203" s="43"/>
      <c r="AA203" s="150"/>
      <c r="AB203" s="28">
        <f t="shared" si="20"/>
        <v>0</v>
      </c>
      <c r="AC203" s="18"/>
      <c r="AD203" s="18"/>
      <c r="AE203" s="18"/>
      <c r="AF203" s="18"/>
      <c r="AG203" s="18"/>
      <c r="AH203" s="18"/>
      <c r="AI203" s="18"/>
      <c r="AJ203" s="18"/>
      <c r="AK203" s="18"/>
      <c r="AL203" s="18"/>
      <c r="AM203" s="18"/>
      <c r="AN203" s="18"/>
      <c r="AO203" s="18"/>
      <c r="AP203" s="18"/>
      <c r="AQ203" s="227"/>
      <c r="AR203" s="227"/>
      <c r="AS203" s="227"/>
      <c r="AT203" s="232">
        <f t="shared" si="22"/>
        <v>0</v>
      </c>
      <c r="AU203" s="227"/>
      <c r="AV203" s="228"/>
    </row>
    <row r="204" spans="1:48" x14ac:dyDescent="0.3">
      <c r="A204" s="18">
        <v>173</v>
      </c>
      <c r="B204" s="18">
        <f t="shared" si="16"/>
        <v>179</v>
      </c>
      <c r="C204" s="21"/>
      <c r="D204" s="77" t="s">
        <v>1292</v>
      </c>
      <c r="E204" s="43">
        <v>20</v>
      </c>
      <c r="F204" s="43">
        <v>5</v>
      </c>
      <c r="G204" s="80">
        <v>1020</v>
      </c>
      <c r="H204" s="86" t="s">
        <v>47</v>
      </c>
      <c r="I204" s="55" t="s">
        <v>1285</v>
      </c>
      <c r="J204" s="23">
        <v>50</v>
      </c>
      <c r="K204" s="43"/>
      <c r="L204" s="565"/>
      <c r="M204" s="23"/>
      <c r="N204" s="23"/>
      <c r="O204" s="23"/>
      <c r="P204" s="23"/>
      <c r="Q204" s="23"/>
      <c r="R204" s="23"/>
      <c r="S204" s="23"/>
      <c r="T204" s="23"/>
      <c r="U204" s="649">
        <f t="shared" si="18"/>
        <v>0</v>
      </c>
      <c r="V204" s="23" t="s">
        <v>39</v>
      </c>
      <c r="W204" s="23"/>
      <c r="X204" s="23"/>
      <c r="Y204" s="18">
        <f t="shared" si="19"/>
        <v>0</v>
      </c>
      <c r="Z204" s="43"/>
      <c r="AA204" s="150"/>
      <c r="AB204" s="28">
        <f t="shared" si="20"/>
        <v>0</v>
      </c>
      <c r="AC204" s="18"/>
      <c r="AD204" s="18"/>
      <c r="AE204" s="18"/>
      <c r="AF204" s="18"/>
      <c r="AG204" s="18"/>
      <c r="AH204" s="18"/>
      <c r="AI204" s="18"/>
      <c r="AJ204" s="18"/>
      <c r="AK204" s="18"/>
      <c r="AL204" s="18"/>
      <c r="AM204" s="18"/>
      <c r="AN204" s="18"/>
      <c r="AO204" s="18"/>
      <c r="AP204" s="18"/>
      <c r="AQ204" s="227"/>
      <c r="AR204" s="227"/>
      <c r="AS204" s="227"/>
      <c r="AT204" s="232">
        <f t="shared" si="22"/>
        <v>0</v>
      </c>
      <c r="AU204" s="227"/>
      <c r="AV204" s="228"/>
    </row>
    <row r="205" spans="1:48" x14ac:dyDescent="0.3">
      <c r="A205" s="18">
        <v>175</v>
      </c>
      <c r="B205" s="18">
        <f t="shared" si="16"/>
        <v>180</v>
      </c>
      <c r="C205" s="21"/>
      <c r="D205" s="169"/>
      <c r="E205" s="43">
        <v>20</v>
      </c>
      <c r="F205" s="43">
        <v>6</v>
      </c>
      <c r="G205" s="80">
        <v>1020</v>
      </c>
      <c r="H205" s="86">
        <v>-107</v>
      </c>
      <c r="I205" s="55" t="s">
        <v>157</v>
      </c>
      <c r="J205" s="23"/>
      <c r="K205" s="43"/>
      <c r="L205" s="565"/>
      <c r="M205" s="23"/>
      <c r="N205" s="23"/>
      <c r="O205" s="23"/>
      <c r="P205" s="23"/>
      <c r="Q205" s="23"/>
      <c r="R205" s="23"/>
      <c r="S205" s="23"/>
      <c r="T205" s="23"/>
      <c r="U205" s="649">
        <f t="shared" si="18"/>
        <v>0</v>
      </c>
      <c r="V205" s="23" t="s">
        <v>39</v>
      </c>
      <c r="W205" s="23"/>
      <c r="X205" s="23"/>
      <c r="Y205" s="18">
        <f t="shared" si="19"/>
        <v>0</v>
      </c>
      <c r="Z205" s="43"/>
      <c r="AA205" s="150"/>
      <c r="AB205" s="28">
        <f t="shared" si="20"/>
        <v>0</v>
      </c>
      <c r="AC205" s="18"/>
      <c r="AD205" s="18"/>
      <c r="AE205" s="18"/>
      <c r="AF205" s="18"/>
      <c r="AG205" s="18"/>
      <c r="AH205" s="18"/>
      <c r="AI205" s="18"/>
      <c r="AJ205" s="18"/>
      <c r="AK205" s="18"/>
      <c r="AL205" s="18"/>
      <c r="AM205" s="18"/>
      <c r="AN205" s="18"/>
      <c r="AO205" s="18"/>
      <c r="AP205" s="18"/>
      <c r="AQ205" s="227"/>
      <c r="AR205" s="227"/>
      <c r="AS205" s="227"/>
      <c r="AT205" s="232">
        <f t="shared" si="22"/>
        <v>0</v>
      </c>
      <c r="AU205" s="227"/>
      <c r="AV205" s="228"/>
    </row>
    <row r="206" spans="1:48" x14ac:dyDescent="0.3">
      <c r="A206" s="18">
        <v>176</v>
      </c>
      <c r="B206" s="18">
        <f t="shared" si="16"/>
        <v>181</v>
      </c>
      <c r="C206" s="21"/>
      <c r="D206" s="169"/>
      <c r="E206" s="43">
        <v>20</v>
      </c>
      <c r="F206" s="43">
        <v>7</v>
      </c>
      <c r="G206" s="80">
        <v>1020</v>
      </c>
      <c r="H206" s="86">
        <v>-108</v>
      </c>
      <c r="I206" s="55" t="s">
        <v>168</v>
      </c>
      <c r="J206" s="23"/>
      <c r="K206" s="43"/>
      <c r="L206" s="565"/>
      <c r="M206" s="23"/>
      <c r="N206" s="23"/>
      <c r="O206" s="23"/>
      <c r="P206" s="23"/>
      <c r="Q206" s="23"/>
      <c r="R206" s="23"/>
      <c r="S206" s="23"/>
      <c r="T206" s="23"/>
      <c r="U206" s="649">
        <f t="shared" si="18"/>
        <v>0</v>
      </c>
      <c r="V206" s="23" t="s">
        <v>39</v>
      </c>
      <c r="W206" s="23"/>
      <c r="X206" s="23"/>
      <c r="Y206" s="18">
        <f t="shared" si="19"/>
        <v>0</v>
      </c>
      <c r="Z206" s="43"/>
      <c r="AA206" s="150"/>
      <c r="AB206" s="28">
        <f t="shared" si="20"/>
        <v>0</v>
      </c>
      <c r="AC206" s="18"/>
      <c r="AD206" s="18"/>
      <c r="AE206" s="18"/>
      <c r="AF206" s="18"/>
      <c r="AG206" s="18"/>
      <c r="AH206" s="18"/>
      <c r="AI206" s="18"/>
      <c r="AJ206" s="18"/>
      <c r="AK206" s="18"/>
      <c r="AL206" s="18"/>
      <c r="AM206" s="18"/>
      <c r="AN206" s="18"/>
      <c r="AO206" s="18"/>
      <c r="AP206" s="18"/>
      <c r="AQ206" s="227"/>
      <c r="AR206" s="227"/>
      <c r="AS206" s="227"/>
      <c r="AT206" s="232">
        <f t="shared" si="22"/>
        <v>0</v>
      </c>
      <c r="AU206" s="227"/>
      <c r="AV206" s="228"/>
    </row>
    <row r="207" spans="1:48" x14ac:dyDescent="0.3">
      <c r="A207" s="18">
        <v>177</v>
      </c>
      <c r="B207" s="18">
        <f t="shared" si="16"/>
        <v>182</v>
      </c>
      <c r="C207" s="21"/>
      <c r="D207" s="169"/>
      <c r="E207" s="43">
        <v>20</v>
      </c>
      <c r="F207" s="43">
        <v>8</v>
      </c>
      <c r="G207" s="80">
        <v>1020</v>
      </c>
      <c r="H207" s="86">
        <v>-109</v>
      </c>
      <c r="I207" s="55" t="s">
        <v>158</v>
      </c>
      <c r="J207" s="23"/>
      <c r="K207" s="43"/>
      <c r="L207" s="565"/>
      <c r="M207" s="23"/>
      <c r="N207" s="23"/>
      <c r="O207" s="23"/>
      <c r="P207" s="23"/>
      <c r="Q207" s="23"/>
      <c r="R207" s="23"/>
      <c r="S207" s="23"/>
      <c r="T207" s="23"/>
      <c r="U207" s="649">
        <f t="shared" si="18"/>
        <v>0</v>
      </c>
      <c r="V207" s="23" t="s">
        <v>39</v>
      </c>
      <c r="W207" s="23"/>
      <c r="X207" s="23"/>
      <c r="Y207" s="18">
        <f t="shared" si="19"/>
        <v>0</v>
      </c>
      <c r="Z207" s="43"/>
      <c r="AA207" s="150"/>
      <c r="AB207" s="28">
        <f t="shared" si="20"/>
        <v>0</v>
      </c>
      <c r="AC207" s="18"/>
      <c r="AD207" s="18"/>
      <c r="AE207" s="18"/>
      <c r="AF207" s="18"/>
      <c r="AG207" s="18"/>
      <c r="AH207" s="18"/>
      <c r="AI207" s="18"/>
      <c r="AJ207" s="18"/>
      <c r="AK207" s="18"/>
      <c r="AL207" s="18"/>
      <c r="AM207" s="18"/>
      <c r="AN207" s="18"/>
      <c r="AO207" s="18"/>
      <c r="AP207" s="18"/>
      <c r="AQ207" s="227"/>
      <c r="AR207" s="227"/>
      <c r="AS207" s="227"/>
      <c r="AT207" s="232">
        <f t="shared" si="22"/>
        <v>0</v>
      </c>
      <c r="AU207" s="227"/>
      <c r="AV207" s="228"/>
    </row>
    <row r="208" spans="1:48" ht="27" x14ac:dyDescent="0.3">
      <c r="A208" s="18">
        <v>140</v>
      </c>
      <c r="B208" s="18">
        <f t="shared" si="16"/>
        <v>183</v>
      </c>
      <c r="C208" s="21"/>
      <c r="D208" s="638"/>
      <c r="E208" s="43">
        <v>20</v>
      </c>
      <c r="F208" s="43">
        <v>9</v>
      </c>
      <c r="G208" s="80">
        <v>1016</v>
      </c>
      <c r="H208" s="86" t="s">
        <v>47</v>
      </c>
      <c r="I208" s="55" t="s">
        <v>230</v>
      </c>
      <c r="J208" s="23"/>
      <c r="K208" s="43"/>
      <c r="L208" s="565"/>
      <c r="M208" s="23"/>
      <c r="N208" s="23"/>
      <c r="O208" s="23"/>
      <c r="P208" s="23"/>
      <c r="Q208" s="23"/>
      <c r="R208" s="23"/>
      <c r="S208" s="23"/>
      <c r="T208" s="23"/>
      <c r="U208" s="649">
        <f t="shared" si="18"/>
        <v>0</v>
      </c>
      <c r="V208" s="23" t="s">
        <v>39</v>
      </c>
      <c r="W208" s="52"/>
      <c r="X208" s="23"/>
      <c r="Y208" s="18">
        <f t="shared" si="19"/>
        <v>0</v>
      </c>
      <c r="Z208" s="43"/>
      <c r="AA208" s="150">
        <v>2</v>
      </c>
      <c r="AB208" s="28">
        <f t="shared" si="20"/>
        <v>0</v>
      </c>
      <c r="AC208" s="18"/>
      <c r="AD208" s="18"/>
      <c r="AE208" s="18"/>
      <c r="AF208" s="18"/>
      <c r="AG208" s="18"/>
      <c r="AH208" s="18"/>
      <c r="AI208" s="18"/>
      <c r="AJ208" s="18"/>
      <c r="AK208" s="18"/>
      <c r="AL208" s="18"/>
      <c r="AM208" s="18"/>
      <c r="AN208" s="18"/>
      <c r="AO208" s="18"/>
      <c r="AP208" s="18"/>
      <c r="AQ208" s="227"/>
      <c r="AR208" s="227"/>
      <c r="AS208" s="227"/>
      <c r="AT208" s="232">
        <f t="shared" si="22"/>
        <v>0</v>
      </c>
      <c r="AU208" s="227"/>
      <c r="AV208" s="228"/>
    </row>
    <row r="209" spans="1:48" x14ac:dyDescent="0.3">
      <c r="A209" s="18">
        <v>148</v>
      </c>
      <c r="B209" s="18">
        <f t="shared" si="16"/>
        <v>184</v>
      </c>
      <c r="C209" s="21"/>
      <c r="D209" s="638"/>
      <c r="E209" s="43">
        <v>20</v>
      </c>
      <c r="F209" s="43">
        <v>10</v>
      </c>
      <c r="G209" s="80">
        <v>1016</v>
      </c>
      <c r="H209" s="86">
        <v>-113</v>
      </c>
      <c r="I209" s="55" t="s">
        <v>146</v>
      </c>
      <c r="J209" s="23">
        <v>25</v>
      </c>
      <c r="K209" s="43"/>
      <c r="L209" s="565"/>
      <c r="M209" s="23"/>
      <c r="N209" s="23"/>
      <c r="O209" s="23"/>
      <c r="P209" s="23"/>
      <c r="Q209" s="23"/>
      <c r="R209" s="23"/>
      <c r="S209" s="23"/>
      <c r="T209" s="23"/>
      <c r="U209" s="649">
        <f>SUM(N209:T209)</f>
        <v>0</v>
      </c>
      <c r="V209" s="23" t="s">
        <v>39</v>
      </c>
      <c r="W209" s="52"/>
      <c r="X209" s="52"/>
      <c r="Y209" s="18">
        <f>+U209</f>
        <v>0</v>
      </c>
      <c r="Z209" s="43"/>
      <c r="AA209" s="150">
        <v>5</v>
      </c>
      <c r="AB209" s="28">
        <f>+K209</f>
        <v>0</v>
      </c>
      <c r="AC209" s="18"/>
      <c r="AD209" s="18"/>
      <c r="AE209" s="18"/>
      <c r="AF209" s="18"/>
      <c r="AG209" s="18"/>
      <c r="AH209" s="18"/>
      <c r="AI209" s="18"/>
      <c r="AJ209" s="18"/>
      <c r="AK209" s="18"/>
      <c r="AL209" s="18"/>
      <c r="AM209" s="18"/>
      <c r="AN209" s="18"/>
      <c r="AO209" s="18"/>
      <c r="AP209" s="18"/>
      <c r="AQ209" s="227"/>
      <c r="AR209" s="227">
        <v>25</v>
      </c>
      <c r="AS209" s="227"/>
      <c r="AT209" s="232">
        <f t="shared" si="22"/>
        <v>25</v>
      </c>
      <c r="AU209" s="227"/>
      <c r="AV209" s="228"/>
    </row>
    <row r="210" spans="1:48" x14ac:dyDescent="0.3">
      <c r="A210" s="18"/>
      <c r="B210" s="18">
        <f t="shared" si="16"/>
        <v>185</v>
      </c>
      <c r="C210" s="21"/>
      <c r="D210" s="644" t="s">
        <v>1109</v>
      </c>
      <c r="E210" s="43">
        <v>20</v>
      </c>
      <c r="F210" s="43">
        <v>11</v>
      </c>
      <c r="G210" s="80" t="s">
        <v>1108</v>
      </c>
      <c r="H210" s="86" t="s">
        <v>140</v>
      </c>
      <c r="I210" s="55" t="s">
        <v>1098</v>
      </c>
      <c r="J210" s="23">
        <v>25</v>
      </c>
      <c r="K210" s="43"/>
      <c r="L210" s="565"/>
      <c r="M210" s="23"/>
      <c r="N210" s="23"/>
      <c r="O210" s="23"/>
      <c r="P210" s="23"/>
      <c r="Q210" s="23"/>
      <c r="R210" s="23"/>
      <c r="S210" s="23"/>
      <c r="T210" s="23"/>
      <c r="U210" s="649">
        <f t="shared" ref="U210" si="23">SUM(N210:T210)</f>
        <v>0</v>
      </c>
      <c r="V210" s="23" t="s">
        <v>1117</v>
      </c>
      <c r="W210" s="52"/>
      <c r="X210" s="23"/>
      <c r="Y210" s="18">
        <f t="shared" ref="Y210" si="24">+U210</f>
        <v>0</v>
      </c>
      <c r="Z210" s="43"/>
      <c r="AA210" s="150"/>
      <c r="AB210" s="28">
        <f t="shared" ref="AB210" si="25">+K210</f>
        <v>0</v>
      </c>
      <c r="AC210" s="18"/>
      <c r="AD210" s="18"/>
      <c r="AE210" s="18"/>
      <c r="AF210" s="18"/>
      <c r="AG210" s="18"/>
      <c r="AH210" s="18"/>
      <c r="AI210" s="18"/>
      <c r="AJ210" s="18">
        <v>30</v>
      </c>
      <c r="AK210" s="18"/>
      <c r="AL210" s="18"/>
      <c r="AM210" s="18"/>
      <c r="AN210" s="18"/>
      <c r="AO210" s="18"/>
      <c r="AP210" s="18"/>
      <c r="AQ210" s="227"/>
      <c r="AR210" s="227"/>
      <c r="AS210" s="227"/>
      <c r="AT210" s="232">
        <f t="shared" si="22"/>
        <v>30</v>
      </c>
      <c r="AU210" s="227"/>
      <c r="AV210" s="228"/>
    </row>
    <row r="211" spans="1:48" x14ac:dyDescent="0.3">
      <c r="B211" s="18">
        <f t="shared" si="16"/>
        <v>186</v>
      </c>
      <c r="D211" s="644" t="s">
        <v>1109</v>
      </c>
      <c r="E211" s="43">
        <v>20</v>
      </c>
      <c r="F211" s="43">
        <v>12</v>
      </c>
      <c r="G211" s="80">
        <v>1011</v>
      </c>
      <c r="H211" s="192" t="s">
        <v>40</v>
      </c>
      <c r="I211" s="279" t="s">
        <v>1101</v>
      </c>
      <c r="J211" s="569">
        <v>25</v>
      </c>
      <c r="K211" s="18"/>
      <c r="L211" s="18"/>
      <c r="M211" s="18"/>
      <c r="N211" s="18"/>
      <c r="O211" s="18"/>
      <c r="P211" s="18"/>
      <c r="Q211" s="18"/>
      <c r="R211" s="18"/>
      <c r="S211" s="18"/>
      <c r="T211" s="17"/>
      <c r="U211" s="649">
        <f>SUM(N211:T211)</f>
        <v>0</v>
      </c>
      <c r="V211" s="23" t="s">
        <v>1117</v>
      </c>
      <c r="W211" s="52"/>
      <c r="X211" s="23"/>
      <c r="Y211" s="18"/>
      <c r="Z211" s="43"/>
      <c r="AA211" s="150"/>
      <c r="AB211" s="28"/>
      <c r="AC211" s="18"/>
      <c r="AD211" s="18"/>
      <c r="AE211" s="18"/>
      <c r="AF211" s="18"/>
      <c r="AG211" s="18"/>
      <c r="AH211" s="18"/>
      <c r="AI211" s="18"/>
      <c r="AJ211" s="18"/>
      <c r="AK211" s="18"/>
      <c r="AL211" s="18"/>
      <c r="AM211" s="18"/>
      <c r="AN211" s="18"/>
      <c r="AO211" s="18"/>
      <c r="AP211" s="18"/>
      <c r="AQ211" s="227">
        <v>21</v>
      </c>
      <c r="AR211" s="227">
        <v>1</v>
      </c>
      <c r="AS211" s="227"/>
      <c r="AT211" s="232">
        <f t="shared" si="22"/>
        <v>22</v>
      </c>
      <c r="AU211" s="227"/>
      <c r="AV211" s="228"/>
    </row>
    <row r="212" spans="1:48" x14ac:dyDescent="0.3">
      <c r="B212" s="18">
        <f t="shared" si="16"/>
        <v>187</v>
      </c>
      <c r="D212" s="644" t="s">
        <v>1291</v>
      </c>
      <c r="E212" s="43">
        <v>20</v>
      </c>
      <c r="F212" s="43">
        <v>13</v>
      </c>
      <c r="G212" s="80" t="s">
        <v>1286</v>
      </c>
      <c r="H212" s="636" t="s">
        <v>1287</v>
      </c>
      <c r="I212" s="55" t="s">
        <v>1289</v>
      </c>
      <c r="J212" s="569"/>
      <c r="K212" s="43"/>
      <c r="L212" s="565"/>
      <c r="M212" s="23"/>
      <c r="N212" s="23"/>
      <c r="O212" s="23"/>
      <c r="P212" s="23"/>
      <c r="Q212" s="23"/>
      <c r="R212" s="23"/>
      <c r="S212" s="23"/>
      <c r="T212" s="23"/>
      <c r="U212" s="649"/>
      <c r="V212" s="23"/>
      <c r="W212" s="52"/>
      <c r="X212" s="23"/>
      <c r="Y212" s="18"/>
      <c r="Z212" s="43"/>
      <c r="AA212" s="150"/>
      <c r="AB212" s="28"/>
      <c r="AC212" s="18"/>
      <c r="AD212" s="18"/>
      <c r="AE212" s="18"/>
      <c r="AF212" s="18"/>
      <c r="AG212" s="18"/>
      <c r="AH212" s="18"/>
      <c r="AI212" s="18"/>
      <c r="AJ212" s="18"/>
      <c r="AK212" s="18"/>
      <c r="AL212" s="18"/>
      <c r="AM212" s="18"/>
      <c r="AN212" s="18"/>
      <c r="AO212" s="18"/>
      <c r="AP212" s="18"/>
      <c r="AQ212" s="227"/>
      <c r="AR212" s="227"/>
      <c r="AS212" s="227"/>
      <c r="AT212" s="232"/>
      <c r="AU212" s="227"/>
      <c r="AV212" s="228"/>
    </row>
    <row r="213" spans="1:48" x14ac:dyDescent="0.3">
      <c r="B213" s="18">
        <f t="shared" si="16"/>
        <v>188</v>
      </c>
      <c r="D213" s="644" t="s">
        <v>1291</v>
      </c>
      <c r="E213" s="43">
        <v>20</v>
      </c>
      <c r="F213" s="43">
        <v>14</v>
      </c>
      <c r="G213" s="80" t="s">
        <v>1286</v>
      </c>
      <c r="H213" s="636" t="s">
        <v>1288</v>
      </c>
      <c r="I213" s="55" t="s">
        <v>1290</v>
      </c>
      <c r="J213" s="569"/>
      <c r="K213" s="43"/>
      <c r="L213" s="565"/>
      <c r="M213" s="23"/>
      <c r="N213" s="23"/>
      <c r="O213" s="23"/>
      <c r="P213" s="23"/>
      <c r="Q213" s="23"/>
      <c r="R213" s="23"/>
      <c r="S213" s="23"/>
      <c r="T213" s="23"/>
      <c r="U213" s="649"/>
      <c r="V213" s="23"/>
      <c r="W213" s="52"/>
      <c r="X213" s="23"/>
      <c r="Y213" s="18"/>
      <c r="Z213" s="43"/>
      <c r="AA213" s="150"/>
      <c r="AB213" s="28"/>
      <c r="AC213" s="18"/>
      <c r="AD213" s="18"/>
      <c r="AE213" s="18"/>
      <c r="AF213" s="18"/>
      <c r="AG213" s="18"/>
      <c r="AH213" s="18"/>
      <c r="AI213" s="18"/>
      <c r="AJ213" s="18"/>
      <c r="AK213" s="18"/>
      <c r="AL213" s="18"/>
      <c r="AM213" s="18"/>
      <c r="AN213" s="18"/>
      <c r="AO213" s="18"/>
      <c r="AP213" s="18"/>
      <c r="AQ213" s="227"/>
      <c r="AR213" s="227"/>
      <c r="AS213" s="227"/>
      <c r="AT213" s="232"/>
      <c r="AU213" s="227"/>
      <c r="AV213" s="228"/>
    </row>
    <row r="214" spans="1:48" x14ac:dyDescent="0.3">
      <c r="B214" s="18"/>
      <c r="D214" s="644" t="s">
        <v>1291</v>
      </c>
      <c r="E214" s="43"/>
      <c r="F214" s="43">
        <v>15</v>
      </c>
      <c r="G214" s="80"/>
      <c r="H214" s="636"/>
      <c r="I214" s="55"/>
      <c r="J214" s="569"/>
      <c r="K214" s="28"/>
      <c r="L214" s="762"/>
      <c r="M214" s="25"/>
      <c r="N214" s="25"/>
      <c r="O214" s="25"/>
      <c r="P214" s="25"/>
      <c r="Q214" s="25"/>
      <c r="R214" s="25"/>
      <c r="S214" s="25"/>
      <c r="T214" s="25"/>
      <c r="U214" s="649"/>
      <c r="V214" s="25"/>
      <c r="W214" s="718"/>
      <c r="X214" s="25"/>
      <c r="Y214" s="20"/>
      <c r="Z214" s="28"/>
      <c r="AA214" s="571"/>
      <c r="AB214" s="28"/>
      <c r="AC214" s="20"/>
      <c r="AD214" s="20"/>
      <c r="AE214" s="20"/>
      <c r="AF214" s="20"/>
      <c r="AG214" s="20"/>
      <c r="AH214" s="20"/>
      <c r="AI214" s="20"/>
      <c r="AJ214" s="20"/>
      <c r="AK214" s="20"/>
      <c r="AL214" s="20"/>
      <c r="AM214" s="20"/>
      <c r="AN214" s="20"/>
      <c r="AO214" s="20"/>
      <c r="AP214" s="20"/>
      <c r="AQ214" s="572"/>
      <c r="AR214" s="572"/>
      <c r="AS214" s="572"/>
      <c r="AT214" s="576"/>
      <c r="AU214" s="572"/>
      <c r="AV214" s="573"/>
    </row>
    <row r="215" spans="1:48" x14ac:dyDescent="0.3">
      <c r="B215" s="18"/>
      <c r="D215" s="644" t="s">
        <v>1291</v>
      </c>
      <c r="E215" s="43"/>
      <c r="F215" s="43">
        <v>16</v>
      </c>
      <c r="G215" s="80"/>
      <c r="H215" s="636"/>
      <c r="I215" s="55"/>
      <c r="J215" s="569"/>
      <c r="K215" s="28"/>
      <c r="L215" s="762"/>
      <c r="M215" s="25"/>
      <c r="N215" s="25"/>
      <c r="O215" s="25"/>
      <c r="P215" s="25"/>
      <c r="Q215" s="25"/>
      <c r="R215" s="25"/>
      <c r="S215" s="25"/>
      <c r="T215" s="25"/>
      <c r="U215" s="649"/>
      <c r="V215" s="25"/>
      <c r="W215" s="718"/>
      <c r="X215" s="25"/>
      <c r="Y215" s="20"/>
      <c r="Z215" s="28"/>
      <c r="AA215" s="571"/>
      <c r="AB215" s="28"/>
      <c r="AC215" s="20"/>
      <c r="AD215" s="20"/>
      <c r="AE215" s="20"/>
      <c r="AF215" s="20"/>
      <c r="AG215" s="20"/>
      <c r="AH215" s="20"/>
      <c r="AI215" s="20"/>
      <c r="AJ215" s="20"/>
      <c r="AK215" s="20"/>
      <c r="AL215" s="20"/>
      <c r="AM215" s="20"/>
      <c r="AN215" s="20"/>
      <c r="AO215" s="20"/>
      <c r="AP215" s="20"/>
      <c r="AQ215" s="572"/>
      <c r="AR215" s="572"/>
      <c r="AS215" s="572"/>
      <c r="AT215" s="576"/>
      <c r="AU215" s="572"/>
      <c r="AV215" s="573"/>
    </row>
    <row r="216" spans="1:48" x14ac:dyDescent="0.3">
      <c r="B216" s="18"/>
      <c r="D216" s="644" t="s">
        <v>1291</v>
      </c>
      <c r="E216" s="43"/>
      <c r="F216" s="43">
        <v>17</v>
      </c>
      <c r="G216" s="80"/>
      <c r="H216" s="636"/>
      <c r="I216" s="55"/>
      <c r="J216" s="569"/>
      <c r="K216" s="28"/>
      <c r="L216" s="762"/>
      <c r="M216" s="25"/>
      <c r="N216" s="25"/>
      <c r="O216" s="25"/>
      <c r="P216" s="25"/>
      <c r="Q216" s="25"/>
      <c r="R216" s="25"/>
      <c r="S216" s="25"/>
      <c r="T216" s="25"/>
      <c r="U216" s="649"/>
      <c r="V216" s="25"/>
      <c r="W216" s="718"/>
      <c r="X216" s="25"/>
      <c r="Y216" s="20"/>
      <c r="Z216" s="28"/>
      <c r="AA216" s="571"/>
      <c r="AB216" s="28"/>
      <c r="AC216" s="20"/>
      <c r="AD216" s="20"/>
      <c r="AE216" s="20"/>
      <c r="AF216" s="20"/>
      <c r="AG216" s="20"/>
      <c r="AH216" s="20"/>
      <c r="AI216" s="20"/>
      <c r="AJ216" s="20"/>
      <c r="AK216" s="20"/>
      <c r="AL216" s="20"/>
      <c r="AM216" s="20"/>
      <c r="AN216" s="20"/>
      <c r="AO216" s="20"/>
      <c r="AP216" s="20"/>
      <c r="AQ216" s="572"/>
      <c r="AR216" s="572"/>
      <c r="AS216" s="572"/>
      <c r="AT216" s="576"/>
      <c r="AU216" s="572"/>
      <c r="AV216" s="573"/>
    </row>
    <row r="217" spans="1:48" x14ac:dyDescent="0.3">
      <c r="B217" s="18"/>
      <c r="D217" s="644" t="s">
        <v>1291</v>
      </c>
      <c r="E217" s="43"/>
      <c r="F217" s="43">
        <v>18</v>
      </c>
      <c r="G217" s="80"/>
      <c r="H217" s="636"/>
      <c r="I217" s="55"/>
      <c r="J217" s="569"/>
      <c r="K217" s="28"/>
      <c r="L217" s="762"/>
      <c r="M217" s="25"/>
      <c r="N217" s="25"/>
      <c r="O217" s="25"/>
      <c r="P217" s="25"/>
      <c r="Q217" s="25"/>
      <c r="R217" s="25"/>
      <c r="S217" s="25"/>
      <c r="T217" s="25"/>
      <c r="U217" s="649"/>
      <c r="V217" s="25"/>
      <c r="W217" s="718"/>
      <c r="X217" s="25"/>
      <c r="Y217" s="20"/>
      <c r="Z217" s="28"/>
      <c r="AA217" s="571"/>
      <c r="AB217" s="28"/>
      <c r="AC217" s="20"/>
      <c r="AD217" s="20"/>
      <c r="AE217" s="20"/>
      <c r="AF217" s="20"/>
      <c r="AG217" s="20"/>
      <c r="AH217" s="20"/>
      <c r="AI217" s="20"/>
      <c r="AJ217" s="20"/>
      <c r="AK217" s="20"/>
      <c r="AL217" s="20"/>
      <c r="AM217" s="20"/>
      <c r="AN217" s="20"/>
      <c r="AO217" s="20"/>
      <c r="AP217" s="20"/>
      <c r="AQ217" s="572"/>
      <c r="AR217" s="572"/>
      <c r="AS217" s="572"/>
      <c r="AT217" s="576"/>
      <c r="AU217" s="572"/>
      <c r="AV217" s="573"/>
    </row>
    <row r="218" spans="1:48" x14ac:dyDescent="0.3">
      <c r="B218" s="18"/>
      <c r="D218" s="644" t="s">
        <v>1291</v>
      </c>
      <c r="E218" s="43"/>
      <c r="F218" s="43">
        <v>19</v>
      </c>
      <c r="G218" s="80"/>
      <c r="H218" s="636"/>
      <c r="I218" s="55"/>
      <c r="J218" s="569"/>
      <c r="K218" s="28"/>
      <c r="L218" s="762"/>
      <c r="M218" s="25"/>
      <c r="N218" s="25"/>
      <c r="O218" s="25"/>
      <c r="P218" s="25"/>
      <c r="Q218" s="25"/>
      <c r="R218" s="25"/>
      <c r="S218" s="25"/>
      <c r="T218" s="25"/>
      <c r="U218" s="649"/>
      <c r="V218" s="25"/>
      <c r="W218" s="718"/>
      <c r="X218" s="25"/>
      <c r="Y218" s="20"/>
      <c r="Z218" s="28"/>
      <c r="AA218" s="571"/>
      <c r="AB218" s="28"/>
      <c r="AC218" s="20"/>
      <c r="AD218" s="20"/>
      <c r="AE218" s="20"/>
      <c r="AF218" s="20"/>
      <c r="AG218" s="20"/>
      <c r="AH218" s="20"/>
      <c r="AI218" s="20"/>
      <c r="AJ218" s="20"/>
      <c r="AK218" s="20"/>
      <c r="AL218" s="20"/>
      <c r="AM218" s="20"/>
      <c r="AN218" s="20"/>
      <c r="AO218" s="20"/>
      <c r="AP218" s="20"/>
      <c r="AQ218" s="572"/>
      <c r="AR218" s="572"/>
      <c r="AS218" s="572"/>
      <c r="AT218" s="576"/>
      <c r="AU218" s="572"/>
      <c r="AV218" s="573"/>
    </row>
    <row r="219" spans="1:48" x14ac:dyDescent="0.3">
      <c r="B219" s="18"/>
      <c r="D219" s="644" t="s">
        <v>1291</v>
      </c>
      <c r="E219" s="43"/>
      <c r="F219" s="43">
        <v>20</v>
      </c>
      <c r="G219" s="80"/>
      <c r="H219" s="636"/>
      <c r="I219" s="55"/>
      <c r="J219" s="569"/>
      <c r="K219" s="28"/>
      <c r="L219" s="762"/>
      <c r="M219" s="25"/>
      <c r="N219" s="25"/>
      <c r="O219" s="25"/>
      <c r="P219" s="25"/>
      <c r="Q219" s="25"/>
      <c r="R219" s="25"/>
      <c r="S219" s="25"/>
      <c r="T219" s="25"/>
      <c r="U219" s="649"/>
      <c r="V219" s="25"/>
      <c r="W219" s="718"/>
      <c r="X219" s="25"/>
      <c r="Y219" s="20"/>
      <c r="Z219" s="28"/>
      <c r="AA219" s="571"/>
      <c r="AB219" s="28"/>
      <c r="AC219" s="20"/>
      <c r="AD219" s="20"/>
      <c r="AE219" s="20"/>
      <c r="AF219" s="20"/>
      <c r="AG219" s="20"/>
      <c r="AH219" s="20"/>
      <c r="AI219" s="20"/>
      <c r="AJ219" s="20"/>
      <c r="AK219" s="20"/>
      <c r="AL219" s="20"/>
      <c r="AM219" s="20"/>
      <c r="AN219" s="20"/>
      <c r="AO219" s="20"/>
      <c r="AP219" s="20"/>
      <c r="AQ219" s="572"/>
      <c r="AR219" s="572"/>
      <c r="AS219" s="572"/>
      <c r="AT219" s="576"/>
      <c r="AU219" s="572"/>
      <c r="AV219" s="573"/>
    </row>
    <row r="220" spans="1:48" x14ac:dyDescent="0.3">
      <c r="B220" s="18"/>
      <c r="D220" s="644" t="s">
        <v>1291</v>
      </c>
      <c r="E220" s="43"/>
      <c r="F220" s="43">
        <v>21</v>
      </c>
      <c r="G220" s="80"/>
      <c r="H220" s="636"/>
      <c r="I220" s="55"/>
      <c r="J220" s="569"/>
      <c r="K220" s="28"/>
      <c r="L220" s="762"/>
      <c r="M220" s="25"/>
      <c r="N220" s="25"/>
      <c r="O220" s="25"/>
      <c r="P220" s="25"/>
      <c r="Q220" s="25"/>
      <c r="R220" s="25"/>
      <c r="S220" s="25"/>
      <c r="T220" s="25"/>
      <c r="U220" s="649"/>
      <c r="V220" s="25"/>
      <c r="W220" s="718"/>
      <c r="X220" s="25"/>
      <c r="Y220" s="20"/>
      <c r="Z220" s="28"/>
      <c r="AA220" s="571"/>
      <c r="AB220" s="28"/>
      <c r="AC220" s="20"/>
      <c r="AD220" s="20"/>
      <c r="AE220" s="20"/>
      <c r="AF220" s="20"/>
      <c r="AG220" s="20"/>
      <c r="AH220" s="20"/>
      <c r="AI220" s="20"/>
      <c r="AJ220" s="20"/>
      <c r="AK220" s="20"/>
      <c r="AL220" s="20"/>
      <c r="AM220" s="20"/>
      <c r="AN220" s="20"/>
      <c r="AO220" s="20"/>
      <c r="AP220" s="20"/>
      <c r="AQ220" s="572"/>
      <c r="AR220" s="572"/>
      <c r="AS220" s="572"/>
      <c r="AT220" s="576"/>
      <c r="AU220" s="572"/>
      <c r="AV220" s="573"/>
    </row>
    <row r="221" spans="1:48" x14ac:dyDescent="0.3">
      <c r="A221" s="18">
        <v>179</v>
      </c>
      <c r="B221" s="18">
        <f>+B213+1</f>
        <v>189</v>
      </c>
      <c r="C221" s="656">
        <v>21</v>
      </c>
      <c r="D221" s="662" t="s">
        <v>159</v>
      </c>
      <c r="E221" s="658">
        <v>21</v>
      </c>
      <c r="F221" s="658">
        <v>0</v>
      </c>
      <c r="G221" s="659"/>
      <c r="H221" s="665"/>
      <c r="I221" s="661"/>
      <c r="J221" s="669"/>
      <c r="K221" s="153">
        <f>SUM(J222:J223)</f>
        <v>25</v>
      </c>
      <c r="L221" s="153">
        <f>+K221</f>
        <v>25</v>
      </c>
      <c r="M221" s="97" t="s">
        <v>31</v>
      </c>
      <c r="N221" s="97"/>
      <c r="O221" s="97"/>
      <c r="P221" s="97"/>
      <c r="Q221" s="25"/>
      <c r="R221" s="97"/>
      <c r="S221" s="97"/>
      <c r="T221" s="97"/>
      <c r="U221" s="649">
        <f t="shared" si="18"/>
        <v>0</v>
      </c>
      <c r="V221" s="97"/>
      <c r="W221" s="97"/>
      <c r="X221" s="97"/>
      <c r="Y221" s="20">
        <f t="shared" si="19"/>
        <v>0</v>
      </c>
      <c r="Z221" s="28">
        <f>SUM(Y222:Y223)</f>
        <v>0</v>
      </c>
      <c r="AA221" s="571">
        <v>0</v>
      </c>
      <c r="AB221" s="28">
        <f t="shared" si="20"/>
        <v>25</v>
      </c>
      <c r="AC221" s="20"/>
      <c r="AD221" s="20"/>
      <c r="AE221" s="20"/>
      <c r="AF221" s="20"/>
      <c r="AG221" s="20"/>
      <c r="AH221" s="20"/>
      <c r="AI221" s="20"/>
      <c r="AJ221" s="20"/>
      <c r="AK221" s="20"/>
      <c r="AL221" s="20"/>
      <c r="AM221" s="20"/>
      <c r="AN221" s="20"/>
      <c r="AO221" s="20"/>
      <c r="AP221" s="20"/>
      <c r="AQ221" s="572"/>
      <c r="AR221" s="572"/>
      <c r="AS221" s="572"/>
      <c r="AT221" s="576"/>
      <c r="AU221" s="572">
        <f>+AT222+AT223</f>
        <v>25</v>
      </c>
      <c r="AV221" s="573">
        <f>+AU221+AA221</f>
        <v>25</v>
      </c>
    </row>
    <row r="222" spans="1:48" ht="25.8" customHeight="1" x14ac:dyDescent="0.3">
      <c r="A222" s="18">
        <v>180</v>
      </c>
      <c r="B222" s="18">
        <f t="shared" si="16"/>
        <v>190</v>
      </c>
      <c r="C222" s="21"/>
      <c r="D222" s="169"/>
      <c r="E222" s="43">
        <v>21</v>
      </c>
      <c r="F222" s="43">
        <v>1</v>
      </c>
      <c r="G222" s="80">
        <v>1021</v>
      </c>
      <c r="H222" s="86" t="s">
        <v>120</v>
      </c>
      <c r="I222" s="55" t="s">
        <v>231</v>
      </c>
      <c r="J222" s="23"/>
      <c r="K222" s="43"/>
      <c r="L222" s="565"/>
      <c r="M222" s="23"/>
      <c r="N222" s="23"/>
      <c r="O222" s="23"/>
      <c r="P222" s="23"/>
      <c r="Q222" s="23"/>
      <c r="R222" s="23"/>
      <c r="S222" s="23"/>
      <c r="T222" s="23"/>
      <c r="U222" s="649">
        <f t="shared" si="18"/>
        <v>0</v>
      </c>
      <c r="V222" s="23" t="s">
        <v>111</v>
      </c>
      <c r="W222" s="23"/>
      <c r="X222" s="23"/>
      <c r="Y222" s="18">
        <f t="shared" si="19"/>
        <v>0</v>
      </c>
      <c r="Z222" s="43"/>
      <c r="AA222" s="150"/>
      <c r="AB222" s="28">
        <f t="shared" si="20"/>
        <v>0</v>
      </c>
      <c r="AC222" s="18"/>
      <c r="AD222" s="18"/>
      <c r="AE222" s="18"/>
      <c r="AF222" s="18"/>
      <c r="AG222" s="18"/>
      <c r="AH222" s="18"/>
      <c r="AI222" s="18"/>
      <c r="AJ222" s="18"/>
      <c r="AK222" s="18"/>
      <c r="AL222" s="18"/>
      <c r="AM222" s="18"/>
      <c r="AN222" s="18"/>
      <c r="AO222" s="18"/>
      <c r="AP222" s="18"/>
      <c r="AQ222" s="227"/>
      <c r="AR222" s="227"/>
      <c r="AS222" s="227"/>
      <c r="AT222" s="232">
        <f>SUM(AC222:AS222)</f>
        <v>0</v>
      </c>
      <c r="AU222" s="227"/>
      <c r="AV222" s="228"/>
    </row>
    <row r="223" spans="1:48" x14ac:dyDescent="0.3">
      <c r="A223" s="18"/>
      <c r="B223" s="18">
        <f t="shared" si="16"/>
        <v>191</v>
      </c>
      <c r="C223" s="21"/>
      <c r="D223" s="169"/>
      <c r="E223" s="43">
        <v>21</v>
      </c>
      <c r="F223" s="43">
        <v>2</v>
      </c>
      <c r="G223" s="80">
        <v>1021</v>
      </c>
      <c r="H223" s="86" t="s">
        <v>137</v>
      </c>
      <c r="I223" s="55" t="s">
        <v>232</v>
      </c>
      <c r="J223" s="23">
        <v>25</v>
      </c>
      <c r="K223" s="43"/>
      <c r="L223" s="565"/>
      <c r="M223" s="23"/>
      <c r="N223" s="23"/>
      <c r="O223" s="23"/>
      <c r="P223" s="23"/>
      <c r="Q223" s="23"/>
      <c r="R223" s="23"/>
      <c r="S223" s="23"/>
      <c r="T223" s="23"/>
      <c r="U223" s="649">
        <f t="shared" si="18"/>
        <v>0</v>
      </c>
      <c r="V223" s="23" t="s">
        <v>111</v>
      </c>
      <c r="W223" s="23"/>
      <c r="X223" s="23"/>
      <c r="Y223" s="18">
        <f t="shared" si="19"/>
        <v>0</v>
      </c>
      <c r="Z223" s="43"/>
      <c r="AA223" s="150"/>
      <c r="AB223" s="28">
        <f t="shared" si="20"/>
        <v>0</v>
      </c>
      <c r="AC223" s="18"/>
      <c r="AD223" s="18"/>
      <c r="AE223" s="18"/>
      <c r="AF223" s="18"/>
      <c r="AG223" s="18"/>
      <c r="AH223" s="18"/>
      <c r="AI223" s="18"/>
      <c r="AJ223" s="18"/>
      <c r="AK223" s="18"/>
      <c r="AL223" s="18"/>
      <c r="AM223" s="18"/>
      <c r="AN223" s="18"/>
      <c r="AO223" s="18"/>
      <c r="AP223" s="18"/>
      <c r="AQ223" s="227"/>
      <c r="AR223" s="227">
        <v>25</v>
      </c>
      <c r="AS223" s="227"/>
      <c r="AT223" s="232">
        <f>SUM(AC223:AS223)</f>
        <v>25</v>
      </c>
      <c r="AU223" s="227"/>
      <c r="AV223" s="228"/>
    </row>
    <row r="224" spans="1:48" x14ac:dyDescent="0.3">
      <c r="A224" s="18">
        <v>182</v>
      </c>
      <c r="B224" s="18">
        <f t="shared" si="16"/>
        <v>192</v>
      </c>
      <c r="C224" s="656">
        <v>22</v>
      </c>
      <c r="D224" s="662" t="s">
        <v>160</v>
      </c>
      <c r="E224" s="658">
        <v>22</v>
      </c>
      <c r="F224" s="658">
        <v>0</v>
      </c>
      <c r="G224" s="667"/>
      <c r="H224" s="660"/>
      <c r="I224" s="668"/>
      <c r="J224" s="669"/>
      <c r="K224" s="658">
        <f>SUM(J225)</f>
        <v>40</v>
      </c>
      <c r="L224" s="658">
        <f>+K224</f>
        <v>40</v>
      </c>
      <c r="M224" s="655" t="s">
        <v>31</v>
      </c>
      <c r="N224" s="655"/>
      <c r="O224" s="655"/>
      <c r="P224" s="655"/>
      <c r="Q224" s="23"/>
      <c r="R224" s="655"/>
      <c r="S224" s="655"/>
      <c r="T224" s="655"/>
      <c r="U224" s="649">
        <f t="shared" si="18"/>
        <v>0</v>
      </c>
      <c r="V224" s="655"/>
      <c r="W224" s="655"/>
      <c r="X224" s="655"/>
      <c r="Y224" s="18">
        <f t="shared" si="19"/>
        <v>0</v>
      </c>
      <c r="Z224" s="43">
        <f>SUM(Y225)</f>
        <v>0</v>
      </c>
      <c r="AA224" s="150">
        <v>3</v>
      </c>
      <c r="AB224" s="28">
        <f t="shared" si="20"/>
        <v>40</v>
      </c>
      <c r="AC224" s="18"/>
      <c r="AD224" s="18"/>
      <c r="AE224" s="18"/>
      <c r="AF224" s="18"/>
      <c r="AG224" s="18"/>
      <c r="AH224" s="18"/>
      <c r="AI224" s="18"/>
      <c r="AJ224" s="18"/>
      <c r="AK224" s="18"/>
      <c r="AL224" s="18"/>
      <c r="AM224" s="18"/>
      <c r="AN224" s="18"/>
      <c r="AO224" s="18"/>
      <c r="AP224" s="18"/>
      <c r="AQ224" s="227"/>
      <c r="AR224" s="227"/>
      <c r="AS224" s="227"/>
      <c r="AT224" s="232">
        <f>SUM(AC224:AS224)</f>
        <v>0</v>
      </c>
      <c r="AU224" s="227">
        <f>SUM(AT225)</f>
        <v>40</v>
      </c>
      <c r="AV224" s="228">
        <f>+AU224+AA224</f>
        <v>43</v>
      </c>
    </row>
    <row r="225" spans="1:48" ht="27.6" thickBot="1" x14ac:dyDescent="0.35">
      <c r="A225" s="18">
        <v>183</v>
      </c>
      <c r="B225" s="18">
        <f t="shared" si="16"/>
        <v>193</v>
      </c>
      <c r="C225" s="21"/>
      <c r="D225" s="75"/>
      <c r="E225" s="43">
        <v>22</v>
      </c>
      <c r="F225" s="43">
        <v>1</v>
      </c>
      <c r="G225" s="80">
        <v>1022</v>
      </c>
      <c r="H225" s="81">
        <v>-100</v>
      </c>
      <c r="I225" s="55" t="s">
        <v>175</v>
      </c>
      <c r="J225" s="23">
        <v>40</v>
      </c>
      <c r="K225" s="43"/>
      <c r="L225" s="565"/>
      <c r="M225" s="23"/>
      <c r="N225" s="23"/>
      <c r="O225" s="23"/>
      <c r="P225" s="23"/>
      <c r="Q225" s="23"/>
      <c r="R225" s="23"/>
      <c r="S225" s="23"/>
      <c r="T225" s="23"/>
      <c r="U225" s="649">
        <f t="shared" si="18"/>
        <v>0</v>
      </c>
      <c r="V225" s="23" t="s">
        <v>126</v>
      </c>
      <c r="W225" s="23"/>
      <c r="X225" s="23"/>
      <c r="Y225" s="18">
        <f t="shared" si="19"/>
        <v>0</v>
      </c>
      <c r="Z225" s="43"/>
      <c r="AA225" s="150"/>
      <c r="AB225" s="168">
        <f t="shared" si="20"/>
        <v>0</v>
      </c>
      <c r="AC225" s="18"/>
      <c r="AD225" s="18"/>
      <c r="AE225" s="18">
        <v>17</v>
      </c>
      <c r="AF225" s="18">
        <v>21</v>
      </c>
      <c r="AG225" s="18"/>
      <c r="AH225" s="18"/>
      <c r="AI225" s="18"/>
      <c r="AJ225" s="18"/>
      <c r="AK225" s="18">
        <v>1</v>
      </c>
      <c r="AL225" s="18"/>
      <c r="AM225" s="18"/>
      <c r="AN225" s="18"/>
      <c r="AO225" s="18"/>
      <c r="AP225" s="18"/>
      <c r="AQ225" s="227"/>
      <c r="AR225" s="227">
        <v>1</v>
      </c>
      <c r="AS225" s="227"/>
      <c r="AT225" s="232">
        <f>SUM(AC225:AS225)</f>
        <v>40</v>
      </c>
      <c r="AU225" s="227"/>
      <c r="AV225" s="228"/>
    </row>
    <row r="226" spans="1:48" ht="16.2" thickBot="1" x14ac:dyDescent="0.35">
      <c r="A226" s="1">
        <v>184</v>
      </c>
      <c r="G226" s="30"/>
      <c r="H226" s="96"/>
      <c r="I226" s="100"/>
      <c r="J226" s="25">
        <f>SUM(J21:J225)</f>
        <v>3335</v>
      </c>
      <c r="K226" s="25">
        <f>SUM(K21:K225)</f>
        <v>3335</v>
      </c>
      <c r="L226" s="97">
        <f>SUM(K21:K225)</f>
        <v>3335</v>
      </c>
      <c r="M226" s="97"/>
      <c r="N226" s="28">
        <f t="shared" ref="N226:Z226" si="26">SUM(N21:N225)</f>
        <v>0</v>
      </c>
      <c r="O226" s="28">
        <f t="shared" si="26"/>
        <v>0</v>
      </c>
      <c r="P226" s="28">
        <f t="shared" si="26"/>
        <v>0</v>
      </c>
      <c r="Q226" s="28">
        <f t="shared" si="26"/>
        <v>0</v>
      </c>
      <c r="R226" s="28">
        <f t="shared" si="26"/>
        <v>20</v>
      </c>
      <c r="S226" s="28">
        <f t="shared" si="26"/>
        <v>0</v>
      </c>
      <c r="T226" s="28">
        <f t="shared" si="26"/>
        <v>0</v>
      </c>
      <c r="U226" s="28">
        <f t="shared" si="26"/>
        <v>20</v>
      </c>
      <c r="V226" s="28">
        <f t="shared" si="26"/>
        <v>0</v>
      </c>
      <c r="W226" s="28">
        <f t="shared" si="26"/>
        <v>0</v>
      </c>
      <c r="X226" s="28">
        <f t="shared" si="26"/>
        <v>0</v>
      </c>
      <c r="Y226" s="28">
        <f t="shared" si="26"/>
        <v>55</v>
      </c>
      <c r="Z226" s="28">
        <f t="shared" si="26"/>
        <v>35</v>
      </c>
      <c r="AA226" s="28"/>
      <c r="AB226" s="230">
        <f t="shared" ref="AB226:AS226" si="27">SUM(AB21:AB225)</f>
        <v>3335</v>
      </c>
      <c r="AC226" s="157">
        <f t="shared" si="27"/>
        <v>369</v>
      </c>
      <c r="AD226" s="43">
        <f t="shared" si="27"/>
        <v>20</v>
      </c>
      <c r="AE226" s="43">
        <f t="shared" si="27"/>
        <v>236</v>
      </c>
      <c r="AF226" s="43">
        <f t="shared" si="27"/>
        <v>222</v>
      </c>
      <c r="AG226" s="43">
        <f t="shared" si="27"/>
        <v>290</v>
      </c>
      <c r="AH226" s="43">
        <f t="shared" si="27"/>
        <v>174</v>
      </c>
      <c r="AI226" s="43">
        <f t="shared" si="27"/>
        <v>242</v>
      </c>
      <c r="AJ226" s="43">
        <f t="shared" si="27"/>
        <v>255</v>
      </c>
      <c r="AK226" s="43">
        <f t="shared" si="27"/>
        <v>222</v>
      </c>
      <c r="AL226" s="43">
        <f t="shared" si="27"/>
        <v>252</v>
      </c>
      <c r="AM226" s="43">
        <f t="shared" si="27"/>
        <v>171</v>
      </c>
      <c r="AN226" s="43">
        <f t="shared" si="27"/>
        <v>136</v>
      </c>
      <c r="AO226" s="43">
        <f t="shared" si="27"/>
        <v>359</v>
      </c>
      <c r="AP226" s="43">
        <f t="shared" si="27"/>
        <v>195</v>
      </c>
      <c r="AQ226" s="43">
        <f t="shared" si="27"/>
        <v>359</v>
      </c>
      <c r="AR226" s="43">
        <f t="shared" si="27"/>
        <v>352</v>
      </c>
      <c r="AS226" s="43">
        <f t="shared" si="27"/>
        <v>0</v>
      </c>
      <c r="AT226" s="231" t="s">
        <v>1749</v>
      </c>
      <c r="AU226" s="228">
        <f>SUM(AU21:AU225)</f>
        <v>3854</v>
      </c>
      <c r="AV226" s="228">
        <f>SUM(AV21:AV225)</f>
        <v>4315</v>
      </c>
    </row>
    <row r="227" spans="1:48" x14ac:dyDescent="0.3">
      <c r="G227" s="30"/>
      <c r="H227" s="35" t="s">
        <v>1444</v>
      </c>
      <c r="I227" s="101"/>
      <c r="J227" s="23" t="s">
        <v>176</v>
      </c>
      <c r="K227" s="23" t="s">
        <v>177</v>
      </c>
      <c r="L227" s="158" t="s">
        <v>178</v>
      </c>
      <c r="M227" s="158"/>
      <c r="N227" s="645">
        <v>45304</v>
      </c>
      <c r="O227" s="645">
        <v>45318</v>
      </c>
      <c r="P227" s="645">
        <v>45332</v>
      </c>
      <c r="Q227" s="645">
        <v>45346</v>
      </c>
      <c r="R227" s="645">
        <v>45360</v>
      </c>
      <c r="S227" s="645">
        <v>45374</v>
      </c>
      <c r="T227" s="645">
        <v>45395</v>
      </c>
      <c r="U227" s="645">
        <v>45409</v>
      </c>
      <c r="V227" s="584"/>
      <c r="W227" s="569"/>
      <c r="X227" s="158"/>
      <c r="Y227" s="585"/>
      <c r="Z227" s="585"/>
      <c r="AB227" s="168"/>
      <c r="AC227" s="18">
        <f>+AC226</f>
        <v>369</v>
      </c>
      <c r="AD227" s="18">
        <f>+AC227+AD226</f>
        <v>389</v>
      </c>
      <c r="AE227" s="18">
        <f t="shared" ref="AE227:AG227" si="28">+AD227+AE226</f>
        <v>625</v>
      </c>
      <c r="AF227" s="18">
        <f t="shared" si="28"/>
        <v>847</v>
      </c>
      <c r="AG227" s="18">
        <f t="shared" si="28"/>
        <v>1137</v>
      </c>
      <c r="AH227" s="18">
        <f t="shared" ref="AH227" si="29">+AG227+AH226</f>
        <v>1311</v>
      </c>
      <c r="AI227" s="18">
        <f t="shared" ref="AI227" si="30">+AH227+AI226</f>
        <v>1553</v>
      </c>
      <c r="AJ227" s="18">
        <f t="shared" ref="AJ227" si="31">+AI227+AJ226</f>
        <v>1808</v>
      </c>
      <c r="AK227" s="18">
        <f t="shared" ref="AK227" si="32">+AJ227+AK226</f>
        <v>2030</v>
      </c>
      <c r="AL227" s="18">
        <f t="shared" ref="AL227" si="33">+AK227+AL226</f>
        <v>2282</v>
      </c>
      <c r="AM227" s="18">
        <f t="shared" ref="AM227" si="34">+AL227+AM226</f>
        <v>2453</v>
      </c>
      <c r="AN227" s="18">
        <f t="shared" ref="AN227" si="35">+AM227+AN226</f>
        <v>2589</v>
      </c>
      <c r="AO227" s="18">
        <f t="shared" ref="AO227" si="36">+AN227+AO226</f>
        <v>2948</v>
      </c>
      <c r="AP227" s="18">
        <f t="shared" ref="AP227" si="37">+AO227+AP226</f>
        <v>3143</v>
      </c>
      <c r="AQ227" s="18">
        <f t="shared" ref="AQ227" si="38">+AP227+AQ226</f>
        <v>3502</v>
      </c>
      <c r="AR227" s="18">
        <f t="shared" ref="AR227:AS227" si="39">+AQ227+AR226</f>
        <v>3854</v>
      </c>
      <c r="AS227" s="18">
        <f t="shared" si="39"/>
        <v>3854</v>
      </c>
      <c r="AT227" s="18"/>
      <c r="AU227" s="226"/>
      <c r="AV227" s="229"/>
    </row>
    <row r="228" spans="1:48" ht="40.200000000000003" x14ac:dyDescent="0.3">
      <c r="I228" s="204"/>
      <c r="L228" s="18"/>
      <c r="M228" s="272" t="s">
        <v>1093</v>
      </c>
      <c r="N228" s="18"/>
      <c r="O228" s="18"/>
      <c r="P228" s="18"/>
      <c r="Q228" s="18"/>
      <c r="R228" s="18"/>
      <c r="S228" s="18"/>
      <c r="T228" s="18"/>
      <c r="U228" s="18"/>
      <c r="V228" s="18"/>
      <c r="W228" s="18"/>
      <c r="X228" s="18"/>
      <c r="Y228" s="17"/>
      <c r="Z228" s="17"/>
      <c r="AA228" s="272"/>
      <c r="AB228" s="17"/>
      <c r="AC228" s="139" t="s">
        <v>1729</v>
      </c>
      <c r="AD228" s="139" t="s">
        <v>1730</v>
      </c>
      <c r="AE228" s="139" t="s">
        <v>1731</v>
      </c>
      <c r="AF228" s="139" t="s">
        <v>1732</v>
      </c>
      <c r="AG228" s="139" t="s">
        <v>1733</v>
      </c>
      <c r="AH228" s="139" t="s">
        <v>1737</v>
      </c>
      <c r="AI228" s="139" t="s">
        <v>1739</v>
      </c>
      <c r="AJ228" s="139" t="s">
        <v>1738</v>
      </c>
      <c r="AK228" s="139" t="s">
        <v>1740</v>
      </c>
      <c r="AL228" s="139" t="s">
        <v>1741</v>
      </c>
      <c r="AM228" s="139" t="s">
        <v>1742</v>
      </c>
      <c r="AN228" s="139" t="s">
        <v>1743</v>
      </c>
      <c r="AO228" s="139" t="s">
        <v>1744</v>
      </c>
      <c r="AP228" s="139" t="s">
        <v>1745</v>
      </c>
      <c r="AQ228" s="139" t="s">
        <v>1746</v>
      </c>
      <c r="AR228" s="139" t="s">
        <v>1747</v>
      </c>
      <c r="AS228" s="139" t="s">
        <v>1748</v>
      </c>
      <c r="AT228" s="47" t="s">
        <v>342</v>
      </c>
      <c r="AU228" s="47"/>
      <c r="AV228" s="47" t="s">
        <v>341</v>
      </c>
    </row>
    <row r="229" spans="1:48" x14ac:dyDescent="0.3">
      <c r="D229" s="501" t="s">
        <v>1309</v>
      </c>
      <c r="I229" s="204"/>
      <c r="T229" s="39"/>
      <c r="U229" s="39"/>
      <c r="V229" s="39"/>
      <c r="W229" s="40"/>
      <c r="AA229" s="20"/>
    </row>
    <row r="230" spans="1:48" x14ac:dyDescent="0.3">
      <c r="I230" s="206"/>
      <c r="AF230" s="96" t="s">
        <v>1736</v>
      </c>
      <c r="AG230" s="751" t="s">
        <v>1735</v>
      </c>
    </row>
  </sheetData>
  <autoFilter ref="G20:X227" xr:uid="{C13E79B2-EAFA-49FC-8520-31DBD54B7913}"/>
  <sortState xmlns:xlrd2="http://schemas.microsoft.com/office/spreadsheetml/2017/richdata2" ref="H40:I43">
    <sortCondition ref="H40:H43"/>
  </sortState>
  <phoneticPr fontId="17" type="noConversion"/>
  <printOptions horizontalCentered="1" gridLines="1"/>
  <pageMargins left="0.3" right="0.3" top="1.75" bottom="0.5" header="0.75" footer="0.25"/>
  <pageSetup paperSize="5" scale="65" orientation="landscape" r:id="rId1"/>
  <headerFooter alignWithMargins="0">
    <oddHeader>&amp;L&amp;18Toy Inventory List 2024&amp;C&amp;F&amp;R&amp;12&amp;P of &amp;N
&amp;D</oddHeader>
    <oddFooter xml:space="preserve">&amp;LPath:  &amp;Z&amp;F&amp;C
</oddFooter>
  </headerFooter>
  <rowBreaks count="1" manualBreakCount="1">
    <brk id="18" max="16383" man="1"/>
  </rowBreaks>
  <ignoredErrors>
    <ignoredError sqref="H50 H59:H62 H76:H83 H129:H134 H146:H156 H166:H180 H193:H196 H201 H204 H208 H222:H223 H37:H38" numberStoredAsText="1"/>
  </ignoredError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64D26-71CD-407F-8A1D-982436A49BFE}">
  <sheetPr codeName="Sheet10"/>
  <dimension ref="A1:Z198"/>
  <sheetViews>
    <sheetView topLeftCell="B19" zoomScaleNormal="100" zoomScaleSheetLayoutView="100" workbookViewId="0">
      <selection activeCell="G22" sqref="G22"/>
    </sheetView>
  </sheetViews>
  <sheetFormatPr defaultRowHeight="15.6" x14ac:dyDescent="0.3"/>
  <cols>
    <col min="1" max="1" width="9.6640625" style="290" bestFit="1" customWidth="1"/>
    <col min="2" max="2" width="14.88671875" style="304" bestFit="1" customWidth="1"/>
    <col min="3" max="3" width="17.6640625" style="291" customWidth="1"/>
    <col min="4" max="4" width="20" style="290" customWidth="1"/>
    <col min="5" max="5" width="10.6640625" style="378" customWidth="1"/>
    <col min="6" max="6" width="7.6640625" style="378" customWidth="1"/>
    <col min="7" max="7" width="50.109375" style="298" customWidth="1"/>
    <col min="8" max="8" width="8.109375" style="291" hidden="1" customWidth="1"/>
    <col min="9" max="9" width="7.88671875" style="291" hidden="1" customWidth="1"/>
    <col min="10" max="10" width="8.109375" style="291" hidden="1" customWidth="1"/>
    <col min="11" max="11" width="8.109375" style="290" customWidth="1"/>
    <col min="12" max="12" width="9.44140625" style="291" customWidth="1"/>
    <col min="13" max="13" width="13" style="291" customWidth="1"/>
    <col min="14" max="14" width="9.33203125" style="291" customWidth="1"/>
    <col min="15" max="15" width="7.88671875" style="290" customWidth="1"/>
    <col min="16" max="16" width="9.109375" style="290"/>
    <col min="17" max="24" width="5.44140625" style="291" bestFit="1" customWidth="1"/>
    <col min="25" max="25" width="6.44140625" style="291" bestFit="1" customWidth="1"/>
    <col min="26" max="257" width="9.109375" style="291"/>
    <col min="258" max="258" width="5.109375" style="291" bestFit="1" customWidth="1"/>
    <col min="259" max="259" width="17.6640625" style="291" customWidth="1"/>
    <col min="260" max="260" width="20" style="291" customWidth="1"/>
    <col min="261" max="261" width="10.6640625" style="291" customWidth="1"/>
    <col min="262" max="262" width="7.6640625" style="291" customWidth="1"/>
    <col min="263" max="263" width="50.109375" style="291" customWidth="1"/>
    <col min="264" max="266" width="0" style="291" hidden="1" customWidth="1"/>
    <col min="267" max="267" width="7.44140625" style="291" customWidth="1"/>
    <col min="268" max="268" width="10.44140625" style="291" customWidth="1"/>
    <col min="269" max="269" width="16.109375" style="291" customWidth="1"/>
    <col min="270" max="271" width="0" style="291" hidden="1" customWidth="1"/>
    <col min="272" max="272" width="9.109375" style="291"/>
    <col min="273" max="280" width="5.44140625" style="291" bestFit="1" customWidth="1"/>
    <col min="281" max="281" width="6.44140625" style="291" bestFit="1" customWidth="1"/>
    <col min="282" max="513" width="9.109375" style="291"/>
    <col min="514" max="514" width="5.109375" style="291" bestFit="1" customWidth="1"/>
    <col min="515" max="515" width="17.6640625" style="291" customWidth="1"/>
    <col min="516" max="516" width="20" style="291" customWidth="1"/>
    <col min="517" max="517" width="10.6640625" style="291" customWidth="1"/>
    <col min="518" max="518" width="7.6640625" style="291" customWidth="1"/>
    <col min="519" max="519" width="50.109375" style="291" customWidth="1"/>
    <col min="520" max="522" width="0" style="291" hidden="1" customWidth="1"/>
    <col min="523" max="523" width="7.44140625" style="291" customWidth="1"/>
    <col min="524" max="524" width="10.44140625" style="291" customWidth="1"/>
    <col min="525" max="525" width="16.109375" style="291" customWidth="1"/>
    <col min="526" max="527" width="0" style="291" hidden="1" customWidth="1"/>
    <col min="528" max="528" width="9.109375" style="291"/>
    <col min="529" max="536" width="5.44140625" style="291" bestFit="1" customWidth="1"/>
    <col min="537" max="537" width="6.44140625" style="291" bestFit="1" customWidth="1"/>
    <col min="538" max="769" width="9.109375" style="291"/>
    <col min="770" max="770" width="5.109375" style="291" bestFit="1" customWidth="1"/>
    <col min="771" max="771" width="17.6640625" style="291" customWidth="1"/>
    <col min="772" max="772" width="20" style="291" customWidth="1"/>
    <col min="773" max="773" width="10.6640625" style="291" customWidth="1"/>
    <col min="774" max="774" width="7.6640625" style="291" customWidth="1"/>
    <col min="775" max="775" width="50.109375" style="291" customWidth="1"/>
    <col min="776" max="778" width="0" style="291" hidden="1" customWidth="1"/>
    <col min="779" max="779" width="7.44140625" style="291" customWidth="1"/>
    <col min="780" max="780" width="10.44140625" style="291" customWidth="1"/>
    <col min="781" max="781" width="16.109375" style="291" customWidth="1"/>
    <col min="782" max="783" width="0" style="291" hidden="1" customWidth="1"/>
    <col min="784" max="784" width="9.109375" style="291"/>
    <col min="785" max="792" width="5.44140625" style="291" bestFit="1" customWidth="1"/>
    <col min="793" max="793" width="6.44140625" style="291" bestFit="1" customWidth="1"/>
    <col min="794" max="1025" width="9.109375" style="291"/>
    <col min="1026" max="1026" width="5.109375" style="291" bestFit="1" customWidth="1"/>
    <col min="1027" max="1027" width="17.6640625" style="291" customWidth="1"/>
    <col min="1028" max="1028" width="20" style="291" customWidth="1"/>
    <col min="1029" max="1029" width="10.6640625" style="291" customWidth="1"/>
    <col min="1030" max="1030" width="7.6640625" style="291" customWidth="1"/>
    <col min="1031" max="1031" width="50.109375" style="291" customWidth="1"/>
    <col min="1032" max="1034" width="0" style="291" hidden="1" customWidth="1"/>
    <col min="1035" max="1035" width="7.44140625" style="291" customWidth="1"/>
    <col min="1036" max="1036" width="10.44140625" style="291" customWidth="1"/>
    <col min="1037" max="1037" width="16.109375" style="291" customWidth="1"/>
    <col min="1038" max="1039" width="0" style="291" hidden="1" customWidth="1"/>
    <col min="1040" max="1040" width="9.109375" style="291"/>
    <col min="1041" max="1048" width="5.44140625" style="291" bestFit="1" customWidth="1"/>
    <col min="1049" max="1049" width="6.44140625" style="291" bestFit="1" customWidth="1"/>
    <col min="1050" max="1281" width="9.109375" style="291"/>
    <col min="1282" max="1282" width="5.109375" style="291" bestFit="1" customWidth="1"/>
    <col min="1283" max="1283" width="17.6640625" style="291" customWidth="1"/>
    <col min="1284" max="1284" width="20" style="291" customWidth="1"/>
    <col min="1285" max="1285" width="10.6640625" style="291" customWidth="1"/>
    <col min="1286" max="1286" width="7.6640625" style="291" customWidth="1"/>
    <col min="1287" max="1287" width="50.109375" style="291" customWidth="1"/>
    <col min="1288" max="1290" width="0" style="291" hidden="1" customWidth="1"/>
    <col min="1291" max="1291" width="7.44140625" style="291" customWidth="1"/>
    <col min="1292" max="1292" width="10.44140625" style="291" customWidth="1"/>
    <col min="1293" max="1293" width="16.109375" style="291" customWidth="1"/>
    <col min="1294" max="1295" width="0" style="291" hidden="1" customWidth="1"/>
    <col min="1296" max="1296" width="9.109375" style="291"/>
    <col min="1297" max="1304" width="5.44140625" style="291" bestFit="1" customWidth="1"/>
    <col min="1305" max="1305" width="6.44140625" style="291" bestFit="1" customWidth="1"/>
    <col min="1306" max="1537" width="9.109375" style="291"/>
    <col min="1538" max="1538" width="5.109375" style="291" bestFit="1" customWidth="1"/>
    <col min="1539" max="1539" width="17.6640625" style="291" customWidth="1"/>
    <col min="1540" max="1540" width="20" style="291" customWidth="1"/>
    <col min="1541" max="1541" width="10.6640625" style="291" customWidth="1"/>
    <col min="1542" max="1542" width="7.6640625" style="291" customWidth="1"/>
    <col min="1543" max="1543" width="50.109375" style="291" customWidth="1"/>
    <col min="1544" max="1546" width="0" style="291" hidden="1" customWidth="1"/>
    <col min="1547" max="1547" width="7.44140625" style="291" customWidth="1"/>
    <col min="1548" max="1548" width="10.44140625" style="291" customWidth="1"/>
    <col min="1549" max="1549" width="16.109375" style="291" customWidth="1"/>
    <col min="1550" max="1551" width="0" style="291" hidden="1" customWidth="1"/>
    <col min="1552" max="1552" width="9.109375" style="291"/>
    <col min="1553" max="1560" width="5.44140625" style="291" bestFit="1" customWidth="1"/>
    <col min="1561" max="1561" width="6.44140625" style="291" bestFit="1" customWidth="1"/>
    <col min="1562" max="1793" width="9.109375" style="291"/>
    <col min="1794" max="1794" width="5.109375" style="291" bestFit="1" customWidth="1"/>
    <col min="1795" max="1795" width="17.6640625" style="291" customWidth="1"/>
    <col min="1796" max="1796" width="20" style="291" customWidth="1"/>
    <col min="1797" max="1797" width="10.6640625" style="291" customWidth="1"/>
    <col min="1798" max="1798" width="7.6640625" style="291" customWidth="1"/>
    <col min="1799" max="1799" width="50.109375" style="291" customWidth="1"/>
    <col min="1800" max="1802" width="0" style="291" hidden="1" customWidth="1"/>
    <col min="1803" max="1803" width="7.44140625" style="291" customWidth="1"/>
    <col min="1804" max="1804" width="10.44140625" style="291" customWidth="1"/>
    <col min="1805" max="1805" width="16.109375" style="291" customWidth="1"/>
    <col min="1806" max="1807" width="0" style="291" hidden="1" customWidth="1"/>
    <col min="1808" max="1808" width="9.109375" style="291"/>
    <col min="1809" max="1816" width="5.44140625" style="291" bestFit="1" customWidth="1"/>
    <col min="1817" max="1817" width="6.44140625" style="291" bestFit="1" customWidth="1"/>
    <col min="1818" max="2049" width="9.109375" style="291"/>
    <col min="2050" max="2050" width="5.109375" style="291" bestFit="1" customWidth="1"/>
    <col min="2051" max="2051" width="17.6640625" style="291" customWidth="1"/>
    <col min="2052" max="2052" width="20" style="291" customWidth="1"/>
    <col min="2053" max="2053" width="10.6640625" style="291" customWidth="1"/>
    <col min="2054" max="2054" width="7.6640625" style="291" customWidth="1"/>
    <col min="2055" max="2055" width="50.109375" style="291" customWidth="1"/>
    <col min="2056" max="2058" width="0" style="291" hidden="1" customWidth="1"/>
    <col min="2059" max="2059" width="7.44140625" style="291" customWidth="1"/>
    <col min="2060" max="2060" width="10.44140625" style="291" customWidth="1"/>
    <col min="2061" max="2061" width="16.109375" style="291" customWidth="1"/>
    <col min="2062" max="2063" width="0" style="291" hidden="1" customWidth="1"/>
    <col min="2064" max="2064" width="9.109375" style="291"/>
    <col min="2065" max="2072" width="5.44140625" style="291" bestFit="1" customWidth="1"/>
    <col min="2073" max="2073" width="6.44140625" style="291" bestFit="1" customWidth="1"/>
    <col min="2074" max="2305" width="9.109375" style="291"/>
    <col min="2306" max="2306" width="5.109375" style="291" bestFit="1" customWidth="1"/>
    <col min="2307" max="2307" width="17.6640625" style="291" customWidth="1"/>
    <col min="2308" max="2308" width="20" style="291" customWidth="1"/>
    <col min="2309" max="2309" width="10.6640625" style="291" customWidth="1"/>
    <col min="2310" max="2310" width="7.6640625" style="291" customWidth="1"/>
    <col min="2311" max="2311" width="50.109375" style="291" customWidth="1"/>
    <col min="2312" max="2314" width="0" style="291" hidden="1" customWidth="1"/>
    <col min="2315" max="2315" width="7.44140625" style="291" customWidth="1"/>
    <col min="2316" max="2316" width="10.44140625" style="291" customWidth="1"/>
    <col min="2317" max="2317" width="16.109375" style="291" customWidth="1"/>
    <col min="2318" max="2319" width="0" style="291" hidden="1" customWidth="1"/>
    <col min="2320" max="2320" width="9.109375" style="291"/>
    <col min="2321" max="2328" width="5.44140625" style="291" bestFit="1" customWidth="1"/>
    <col min="2329" max="2329" width="6.44140625" style="291" bestFit="1" customWidth="1"/>
    <col min="2330" max="2561" width="9.109375" style="291"/>
    <col min="2562" max="2562" width="5.109375" style="291" bestFit="1" customWidth="1"/>
    <col min="2563" max="2563" width="17.6640625" style="291" customWidth="1"/>
    <col min="2564" max="2564" width="20" style="291" customWidth="1"/>
    <col min="2565" max="2565" width="10.6640625" style="291" customWidth="1"/>
    <col min="2566" max="2566" width="7.6640625" style="291" customWidth="1"/>
    <col min="2567" max="2567" width="50.109375" style="291" customWidth="1"/>
    <col min="2568" max="2570" width="0" style="291" hidden="1" customWidth="1"/>
    <col min="2571" max="2571" width="7.44140625" style="291" customWidth="1"/>
    <col min="2572" max="2572" width="10.44140625" style="291" customWidth="1"/>
    <col min="2573" max="2573" width="16.109375" style="291" customWidth="1"/>
    <col min="2574" max="2575" width="0" style="291" hidden="1" customWidth="1"/>
    <col min="2576" max="2576" width="9.109375" style="291"/>
    <col min="2577" max="2584" width="5.44140625" style="291" bestFit="1" customWidth="1"/>
    <col min="2585" max="2585" width="6.44140625" style="291" bestFit="1" customWidth="1"/>
    <col min="2586" max="2817" width="9.109375" style="291"/>
    <col min="2818" max="2818" width="5.109375" style="291" bestFit="1" customWidth="1"/>
    <col min="2819" max="2819" width="17.6640625" style="291" customWidth="1"/>
    <col min="2820" max="2820" width="20" style="291" customWidth="1"/>
    <col min="2821" max="2821" width="10.6640625" style="291" customWidth="1"/>
    <col min="2822" max="2822" width="7.6640625" style="291" customWidth="1"/>
    <col min="2823" max="2823" width="50.109375" style="291" customWidth="1"/>
    <col min="2824" max="2826" width="0" style="291" hidden="1" customWidth="1"/>
    <col min="2827" max="2827" width="7.44140625" style="291" customWidth="1"/>
    <col min="2828" max="2828" width="10.44140625" style="291" customWidth="1"/>
    <col min="2829" max="2829" width="16.109375" style="291" customWidth="1"/>
    <col min="2830" max="2831" width="0" style="291" hidden="1" customWidth="1"/>
    <col min="2832" max="2832" width="9.109375" style="291"/>
    <col min="2833" max="2840" width="5.44140625" style="291" bestFit="1" customWidth="1"/>
    <col min="2841" max="2841" width="6.44140625" style="291" bestFit="1" customWidth="1"/>
    <col min="2842" max="3073" width="9.109375" style="291"/>
    <col min="3074" max="3074" width="5.109375" style="291" bestFit="1" customWidth="1"/>
    <col min="3075" max="3075" width="17.6640625" style="291" customWidth="1"/>
    <col min="3076" max="3076" width="20" style="291" customWidth="1"/>
    <col min="3077" max="3077" width="10.6640625" style="291" customWidth="1"/>
    <col min="3078" max="3078" width="7.6640625" style="291" customWidth="1"/>
    <col min="3079" max="3079" width="50.109375" style="291" customWidth="1"/>
    <col min="3080" max="3082" width="0" style="291" hidden="1" customWidth="1"/>
    <col min="3083" max="3083" width="7.44140625" style="291" customWidth="1"/>
    <col min="3084" max="3084" width="10.44140625" style="291" customWidth="1"/>
    <col min="3085" max="3085" width="16.109375" style="291" customWidth="1"/>
    <col min="3086" max="3087" width="0" style="291" hidden="1" customWidth="1"/>
    <col min="3088" max="3088" width="9.109375" style="291"/>
    <col min="3089" max="3096" width="5.44140625" style="291" bestFit="1" customWidth="1"/>
    <col min="3097" max="3097" width="6.44140625" style="291" bestFit="1" customWidth="1"/>
    <col min="3098" max="3329" width="9.109375" style="291"/>
    <col min="3330" max="3330" width="5.109375" style="291" bestFit="1" customWidth="1"/>
    <col min="3331" max="3331" width="17.6640625" style="291" customWidth="1"/>
    <col min="3332" max="3332" width="20" style="291" customWidth="1"/>
    <col min="3333" max="3333" width="10.6640625" style="291" customWidth="1"/>
    <col min="3334" max="3334" width="7.6640625" style="291" customWidth="1"/>
    <col min="3335" max="3335" width="50.109375" style="291" customWidth="1"/>
    <col min="3336" max="3338" width="0" style="291" hidden="1" customWidth="1"/>
    <col min="3339" max="3339" width="7.44140625" style="291" customWidth="1"/>
    <col min="3340" max="3340" width="10.44140625" style="291" customWidth="1"/>
    <col min="3341" max="3341" width="16.109375" style="291" customWidth="1"/>
    <col min="3342" max="3343" width="0" style="291" hidden="1" customWidth="1"/>
    <col min="3344" max="3344" width="9.109375" style="291"/>
    <col min="3345" max="3352" width="5.44140625" style="291" bestFit="1" customWidth="1"/>
    <col min="3353" max="3353" width="6.44140625" style="291" bestFit="1" customWidth="1"/>
    <col min="3354" max="3585" width="9.109375" style="291"/>
    <col min="3586" max="3586" width="5.109375" style="291" bestFit="1" customWidth="1"/>
    <col min="3587" max="3587" width="17.6640625" style="291" customWidth="1"/>
    <col min="3588" max="3588" width="20" style="291" customWidth="1"/>
    <col min="3589" max="3589" width="10.6640625" style="291" customWidth="1"/>
    <col min="3590" max="3590" width="7.6640625" style="291" customWidth="1"/>
    <col min="3591" max="3591" width="50.109375" style="291" customWidth="1"/>
    <col min="3592" max="3594" width="0" style="291" hidden="1" customWidth="1"/>
    <col min="3595" max="3595" width="7.44140625" style="291" customWidth="1"/>
    <col min="3596" max="3596" width="10.44140625" style="291" customWidth="1"/>
    <col min="3597" max="3597" width="16.109375" style="291" customWidth="1"/>
    <col min="3598" max="3599" width="0" style="291" hidden="1" customWidth="1"/>
    <col min="3600" max="3600" width="9.109375" style="291"/>
    <col min="3601" max="3608" width="5.44140625" style="291" bestFit="1" customWidth="1"/>
    <col min="3609" max="3609" width="6.44140625" style="291" bestFit="1" customWidth="1"/>
    <col min="3610" max="3841" width="9.109375" style="291"/>
    <col min="3842" max="3842" width="5.109375" style="291" bestFit="1" customWidth="1"/>
    <col min="3843" max="3843" width="17.6640625" style="291" customWidth="1"/>
    <col min="3844" max="3844" width="20" style="291" customWidth="1"/>
    <col min="3845" max="3845" width="10.6640625" style="291" customWidth="1"/>
    <col min="3846" max="3846" width="7.6640625" style="291" customWidth="1"/>
    <col min="3847" max="3847" width="50.109375" style="291" customWidth="1"/>
    <col min="3848" max="3850" width="0" style="291" hidden="1" customWidth="1"/>
    <col min="3851" max="3851" width="7.44140625" style="291" customWidth="1"/>
    <col min="3852" max="3852" width="10.44140625" style="291" customWidth="1"/>
    <col min="3853" max="3853" width="16.109375" style="291" customWidth="1"/>
    <col min="3854" max="3855" width="0" style="291" hidden="1" customWidth="1"/>
    <col min="3856" max="3856" width="9.109375" style="291"/>
    <col min="3857" max="3864" width="5.44140625" style="291" bestFit="1" customWidth="1"/>
    <col min="3865" max="3865" width="6.44140625" style="291" bestFit="1" customWidth="1"/>
    <col min="3866" max="4097" width="9.109375" style="291"/>
    <col min="4098" max="4098" width="5.109375" style="291" bestFit="1" customWidth="1"/>
    <col min="4099" max="4099" width="17.6640625" style="291" customWidth="1"/>
    <col min="4100" max="4100" width="20" style="291" customWidth="1"/>
    <col min="4101" max="4101" width="10.6640625" style="291" customWidth="1"/>
    <col min="4102" max="4102" width="7.6640625" style="291" customWidth="1"/>
    <col min="4103" max="4103" width="50.109375" style="291" customWidth="1"/>
    <col min="4104" max="4106" width="0" style="291" hidden="1" customWidth="1"/>
    <col min="4107" max="4107" width="7.44140625" style="291" customWidth="1"/>
    <col min="4108" max="4108" width="10.44140625" style="291" customWidth="1"/>
    <col min="4109" max="4109" width="16.109375" style="291" customWidth="1"/>
    <col min="4110" max="4111" width="0" style="291" hidden="1" customWidth="1"/>
    <col min="4112" max="4112" width="9.109375" style="291"/>
    <col min="4113" max="4120" width="5.44140625" style="291" bestFit="1" customWidth="1"/>
    <col min="4121" max="4121" width="6.44140625" style="291" bestFit="1" customWidth="1"/>
    <col min="4122" max="4353" width="9.109375" style="291"/>
    <col min="4354" max="4354" width="5.109375" style="291" bestFit="1" customWidth="1"/>
    <col min="4355" max="4355" width="17.6640625" style="291" customWidth="1"/>
    <col min="4356" max="4356" width="20" style="291" customWidth="1"/>
    <col min="4357" max="4357" width="10.6640625" style="291" customWidth="1"/>
    <col min="4358" max="4358" width="7.6640625" style="291" customWidth="1"/>
    <col min="4359" max="4359" width="50.109375" style="291" customWidth="1"/>
    <col min="4360" max="4362" width="0" style="291" hidden="1" customWidth="1"/>
    <col min="4363" max="4363" width="7.44140625" style="291" customWidth="1"/>
    <col min="4364" max="4364" width="10.44140625" style="291" customWidth="1"/>
    <col min="4365" max="4365" width="16.109375" style="291" customWidth="1"/>
    <col min="4366" max="4367" width="0" style="291" hidden="1" customWidth="1"/>
    <col min="4368" max="4368" width="9.109375" style="291"/>
    <col min="4369" max="4376" width="5.44140625" style="291" bestFit="1" customWidth="1"/>
    <col min="4377" max="4377" width="6.44140625" style="291" bestFit="1" customWidth="1"/>
    <col min="4378" max="4609" width="9.109375" style="291"/>
    <col min="4610" max="4610" width="5.109375" style="291" bestFit="1" customWidth="1"/>
    <col min="4611" max="4611" width="17.6640625" style="291" customWidth="1"/>
    <col min="4612" max="4612" width="20" style="291" customWidth="1"/>
    <col min="4613" max="4613" width="10.6640625" style="291" customWidth="1"/>
    <col min="4614" max="4614" width="7.6640625" style="291" customWidth="1"/>
    <col min="4615" max="4615" width="50.109375" style="291" customWidth="1"/>
    <col min="4616" max="4618" width="0" style="291" hidden="1" customWidth="1"/>
    <col min="4619" max="4619" width="7.44140625" style="291" customWidth="1"/>
    <col min="4620" max="4620" width="10.44140625" style="291" customWidth="1"/>
    <col min="4621" max="4621" width="16.109375" style="291" customWidth="1"/>
    <col min="4622" max="4623" width="0" style="291" hidden="1" customWidth="1"/>
    <col min="4624" max="4624" width="9.109375" style="291"/>
    <col min="4625" max="4632" width="5.44140625" style="291" bestFit="1" customWidth="1"/>
    <col min="4633" max="4633" width="6.44140625" style="291" bestFit="1" customWidth="1"/>
    <col min="4634" max="4865" width="9.109375" style="291"/>
    <col min="4866" max="4866" width="5.109375" style="291" bestFit="1" customWidth="1"/>
    <col min="4867" max="4867" width="17.6640625" style="291" customWidth="1"/>
    <col min="4868" max="4868" width="20" style="291" customWidth="1"/>
    <col min="4869" max="4869" width="10.6640625" style="291" customWidth="1"/>
    <col min="4870" max="4870" width="7.6640625" style="291" customWidth="1"/>
    <col min="4871" max="4871" width="50.109375" style="291" customWidth="1"/>
    <col min="4872" max="4874" width="0" style="291" hidden="1" customWidth="1"/>
    <col min="4875" max="4875" width="7.44140625" style="291" customWidth="1"/>
    <col min="4876" max="4876" width="10.44140625" style="291" customWidth="1"/>
    <col min="4877" max="4877" width="16.109375" style="291" customWidth="1"/>
    <col min="4878" max="4879" width="0" style="291" hidden="1" customWidth="1"/>
    <col min="4880" max="4880" width="9.109375" style="291"/>
    <col min="4881" max="4888" width="5.44140625" style="291" bestFit="1" customWidth="1"/>
    <col min="4889" max="4889" width="6.44140625" style="291" bestFit="1" customWidth="1"/>
    <col min="4890" max="5121" width="9.109375" style="291"/>
    <col min="5122" max="5122" width="5.109375" style="291" bestFit="1" customWidth="1"/>
    <col min="5123" max="5123" width="17.6640625" style="291" customWidth="1"/>
    <col min="5124" max="5124" width="20" style="291" customWidth="1"/>
    <col min="5125" max="5125" width="10.6640625" style="291" customWidth="1"/>
    <col min="5126" max="5126" width="7.6640625" style="291" customWidth="1"/>
    <col min="5127" max="5127" width="50.109375" style="291" customWidth="1"/>
    <col min="5128" max="5130" width="0" style="291" hidden="1" customWidth="1"/>
    <col min="5131" max="5131" width="7.44140625" style="291" customWidth="1"/>
    <col min="5132" max="5132" width="10.44140625" style="291" customWidth="1"/>
    <col min="5133" max="5133" width="16.109375" style="291" customWidth="1"/>
    <col min="5134" max="5135" width="0" style="291" hidden="1" customWidth="1"/>
    <col min="5136" max="5136" width="9.109375" style="291"/>
    <col min="5137" max="5144" width="5.44140625" style="291" bestFit="1" customWidth="1"/>
    <col min="5145" max="5145" width="6.44140625" style="291" bestFit="1" customWidth="1"/>
    <col min="5146" max="5377" width="9.109375" style="291"/>
    <col min="5378" max="5378" width="5.109375" style="291" bestFit="1" customWidth="1"/>
    <col min="5379" max="5379" width="17.6640625" style="291" customWidth="1"/>
    <col min="5380" max="5380" width="20" style="291" customWidth="1"/>
    <col min="5381" max="5381" width="10.6640625" style="291" customWidth="1"/>
    <col min="5382" max="5382" width="7.6640625" style="291" customWidth="1"/>
    <col min="5383" max="5383" width="50.109375" style="291" customWidth="1"/>
    <col min="5384" max="5386" width="0" style="291" hidden="1" customWidth="1"/>
    <col min="5387" max="5387" width="7.44140625" style="291" customWidth="1"/>
    <col min="5388" max="5388" width="10.44140625" style="291" customWidth="1"/>
    <col min="5389" max="5389" width="16.109375" style="291" customWidth="1"/>
    <col min="5390" max="5391" width="0" style="291" hidden="1" customWidth="1"/>
    <col min="5392" max="5392" width="9.109375" style="291"/>
    <col min="5393" max="5400" width="5.44140625" style="291" bestFit="1" customWidth="1"/>
    <col min="5401" max="5401" width="6.44140625" style="291" bestFit="1" customWidth="1"/>
    <col min="5402" max="5633" width="9.109375" style="291"/>
    <col min="5634" max="5634" width="5.109375" style="291" bestFit="1" customWidth="1"/>
    <col min="5635" max="5635" width="17.6640625" style="291" customWidth="1"/>
    <col min="5636" max="5636" width="20" style="291" customWidth="1"/>
    <col min="5637" max="5637" width="10.6640625" style="291" customWidth="1"/>
    <col min="5638" max="5638" width="7.6640625" style="291" customWidth="1"/>
    <col min="5639" max="5639" width="50.109375" style="291" customWidth="1"/>
    <col min="5640" max="5642" width="0" style="291" hidden="1" customWidth="1"/>
    <col min="5643" max="5643" width="7.44140625" style="291" customWidth="1"/>
    <col min="5644" max="5644" width="10.44140625" style="291" customWidth="1"/>
    <col min="5645" max="5645" width="16.109375" style="291" customWidth="1"/>
    <col min="5646" max="5647" width="0" style="291" hidden="1" customWidth="1"/>
    <col min="5648" max="5648" width="9.109375" style="291"/>
    <col min="5649" max="5656" width="5.44140625" style="291" bestFit="1" customWidth="1"/>
    <col min="5657" max="5657" width="6.44140625" style="291" bestFit="1" customWidth="1"/>
    <col min="5658" max="5889" width="9.109375" style="291"/>
    <col min="5890" max="5890" width="5.109375" style="291" bestFit="1" customWidth="1"/>
    <col min="5891" max="5891" width="17.6640625" style="291" customWidth="1"/>
    <col min="5892" max="5892" width="20" style="291" customWidth="1"/>
    <col min="5893" max="5893" width="10.6640625" style="291" customWidth="1"/>
    <col min="5894" max="5894" width="7.6640625" style="291" customWidth="1"/>
    <col min="5895" max="5895" width="50.109375" style="291" customWidth="1"/>
    <col min="5896" max="5898" width="0" style="291" hidden="1" customWidth="1"/>
    <col min="5899" max="5899" width="7.44140625" style="291" customWidth="1"/>
    <col min="5900" max="5900" width="10.44140625" style="291" customWidth="1"/>
    <col min="5901" max="5901" width="16.109375" style="291" customWidth="1"/>
    <col min="5902" max="5903" width="0" style="291" hidden="1" customWidth="1"/>
    <col min="5904" max="5904" width="9.109375" style="291"/>
    <col min="5905" max="5912" width="5.44140625" style="291" bestFit="1" customWidth="1"/>
    <col min="5913" max="5913" width="6.44140625" style="291" bestFit="1" customWidth="1"/>
    <col min="5914" max="6145" width="9.109375" style="291"/>
    <col min="6146" max="6146" width="5.109375" style="291" bestFit="1" customWidth="1"/>
    <col min="6147" max="6147" width="17.6640625" style="291" customWidth="1"/>
    <col min="6148" max="6148" width="20" style="291" customWidth="1"/>
    <col min="6149" max="6149" width="10.6640625" style="291" customWidth="1"/>
    <col min="6150" max="6150" width="7.6640625" style="291" customWidth="1"/>
    <col min="6151" max="6151" width="50.109375" style="291" customWidth="1"/>
    <col min="6152" max="6154" width="0" style="291" hidden="1" customWidth="1"/>
    <col min="6155" max="6155" width="7.44140625" style="291" customWidth="1"/>
    <col min="6156" max="6156" width="10.44140625" style="291" customWidth="1"/>
    <col min="6157" max="6157" width="16.109375" style="291" customWidth="1"/>
    <col min="6158" max="6159" width="0" style="291" hidden="1" customWidth="1"/>
    <col min="6160" max="6160" width="9.109375" style="291"/>
    <col min="6161" max="6168" width="5.44140625" style="291" bestFit="1" customWidth="1"/>
    <col min="6169" max="6169" width="6.44140625" style="291" bestFit="1" customWidth="1"/>
    <col min="6170" max="6401" width="9.109375" style="291"/>
    <col min="6402" max="6402" width="5.109375" style="291" bestFit="1" customWidth="1"/>
    <col min="6403" max="6403" width="17.6640625" style="291" customWidth="1"/>
    <col min="6404" max="6404" width="20" style="291" customWidth="1"/>
    <col min="6405" max="6405" width="10.6640625" style="291" customWidth="1"/>
    <col min="6406" max="6406" width="7.6640625" style="291" customWidth="1"/>
    <col min="6407" max="6407" width="50.109375" style="291" customWidth="1"/>
    <col min="6408" max="6410" width="0" style="291" hidden="1" customWidth="1"/>
    <col min="6411" max="6411" width="7.44140625" style="291" customWidth="1"/>
    <col min="6412" max="6412" width="10.44140625" style="291" customWidth="1"/>
    <col min="6413" max="6413" width="16.109375" style="291" customWidth="1"/>
    <col min="6414" max="6415" width="0" style="291" hidden="1" customWidth="1"/>
    <col min="6416" max="6416" width="9.109375" style="291"/>
    <col min="6417" max="6424" width="5.44140625" style="291" bestFit="1" customWidth="1"/>
    <col min="6425" max="6425" width="6.44140625" style="291" bestFit="1" customWidth="1"/>
    <col min="6426" max="6657" width="9.109375" style="291"/>
    <col min="6658" max="6658" width="5.109375" style="291" bestFit="1" customWidth="1"/>
    <col min="6659" max="6659" width="17.6640625" style="291" customWidth="1"/>
    <col min="6660" max="6660" width="20" style="291" customWidth="1"/>
    <col min="6661" max="6661" width="10.6640625" style="291" customWidth="1"/>
    <col min="6662" max="6662" width="7.6640625" style="291" customWidth="1"/>
    <col min="6663" max="6663" width="50.109375" style="291" customWidth="1"/>
    <col min="6664" max="6666" width="0" style="291" hidden="1" customWidth="1"/>
    <col min="6667" max="6667" width="7.44140625" style="291" customWidth="1"/>
    <col min="6668" max="6668" width="10.44140625" style="291" customWidth="1"/>
    <col min="6669" max="6669" width="16.109375" style="291" customWidth="1"/>
    <col min="6670" max="6671" width="0" style="291" hidden="1" customWidth="1"/>
    <col min="6672" max="6672" width="9.109375" style="291"/>
    <col min="6673" max="6680" width="5.44140625" style="291" bestFit="1" customWidth="1"/>
    <col min="6681" max="6681" width="6.44140625" style="291" bestFit="1" customWidth="1"/>
    <col min="6682" max="6913" width="9.109375" style="291"/>
    <col min="6914" max="6914" width="5.109375" style="291" bestFit="1" customWidth="1"/>
    <col min="6915" max="6915" width="17.6640625" style="291" customWidth="1"/>
    <col min="6916" max="6916" width="20" style="291" customWidth="1"/>
    <col min="6917" max="6917" width="10.6640625" style="291" customWidth="1"/>
    <col min="6918" max="6918" width="7.6640625" style="291" customWidth="1"/>
    <col min="6919" max="6919" width="50.109375" style="291" customWidth="1"/>
    <col min="6920" max="6922" width="0" style="291" hidden="1" customWidth="1"/>
    <col min="6923" max="6923" width="7.44140625" style="291" customWidth="1"/>
    <col min="6924" max="6924" width="10.44140625" style="291" customWidth="1"/>
    <col min="6925" max="6925" width="16.109375" style="291" customWidth="1"/>
    <col min="6926" max="6927" width="0" style="291" hidden="1" customWidth="1"/>
    <col min="6928" max="6928" width="9.109375" style="291"/>
    <col min="6929" max="6936" width="5.44140625" style="291" bestFit="1" customWidth="1"/>
    <col min="6937" max="6937" width="6.44140625" style="291" bestFit="1" customWidth="1"/>
    <col min="6938" max="7169" width="9.109375" style="291"/>
    <col min="7170" max="7170" width="5.109375" style="291" bestFit="1" customWidth="1"/>
    <col min="7171" max="7171" width="17.6640625" style="291" customWidth="1"/>
    <col min="7172" max="7172" width="20" style="291" customWidth="1"/>
    <col min="7173" max="7173" width="10.6640625" style="291" customWidth="1"/>
    <col min="7174" max="7174" width="7.6640625" style="291" customWidth="1"/>
    <col min="7175" max="7175" width="50.109375" style="291" customWidth="1"/>
    <col min="7176" max="7178" width="0" style="291" hidden="1" customWidth="1"/>
    <col min="7179" max="7179" width="7.44140625" style="291" customWidth="1"/>
    <col min="7180" max="7180" width="10.44140625" style="291" customWidth="1"/>
    <col min="7181" max="7181" width="16.109375" style="291" customWidth="1"/>
    <col min="7182" max="7183" width="0" style="291" hidden="1" customWidth="1"/>
    <col min="7184" max="7184" width="9.109375" style="291"/>
    <col min="7185" max="7192" width="5.44140625" style="291" bestFit="1" customWidth="1"/>
    <col min="7193" max="7193" width="6.44140625" style="291" bestFit="1" customWidth="1"/>
    <col min="7194" max="7425" width="9.109375" style="291"/>
    <col min="7426" max="7426" width="5.109375" style="291" bestFit="1" customWidth="1"/>
    <col min="7427" max="7427" width="17.6640625" style="291" customWidth="1"/>
    <col min="7428" max="7428" width="20" style="291" customWidth="1"/>
    <col min="7429" max="7429" width="10.6640625" style="291" customWidth="1"/>
    <col min="7430" max="7430" width="7.6640625" style="291" customWidth="1"/>
    <col min="7431" max="7431" width="50.109375" style="291" customWidth="1"/>
    <col min="7432" max="7434" width="0" style="291" hidden="1" customWidth="1"/>
    <col min="7435" max="7435" width="7.44140625" style="291" customWidth="1"/>
    <col min="7436" max="7436" width="10.44140625" style="291" customWidth="1"/>
    <col min="7437" max="7437" width="16.109375" style="291" customWidth="1"/>
    <col min="7438" max="7439" width="0" style="291" hidden="1" customWidth="1"/>
    <col min="7440" max="7440" width="9.109375" style="291"/>
    <col min="7441" max="7448" width="5.44140625" style="291" bestFit="1" customWidth="1"/>
    <col min="7449" max="7449" width="6.44140625" style="291" bestFit="1" customWidth="1"/>
    <col min="7450" max="7681" width="9.109375" style="291"/>
    <col min="7682" max="7682" width="5.109375" style="291" bestFit="1" customWidth="1"/>
    <col min="7683" max="7683" width="17.6640625" style="291" customWidth="1"/>
    <col min="7684" max="7684" width="20" style="291" customWidth="1"/>
    <col min="7685" max="7685" width="10.6640625" style="291" customWidth="1"/>
    <col min="7686" max="7686" width="7.6640625" style="291" customWidth="1"/>
    <col min="7687" max="7687" width="50.109375" style="291" customWidth="1"/>
    <col min="7688" max="7690" width="0" style="291" hidden="1" customWidth="1"/>
    <col min="7691" max="7691" width="7.44140625" style="291" customWidth="1"/>
    <col min="7692" max="7692" width="10.44140625" style="291" customWidth="1"/>
    <col min="7693" max="7693" width="16.109375" style="291" customWidth="1"/>
    <col min="7694" max="7695" width="0" style="291" hidden="1" customWidth="1"/>
    <col min="7696" max="7696" width="9.109375" style="291"/>
    <col min="7697" max="7704" width="5.44140625" style="291" bestFit="1" customWidth="1"/>
    <col min="7705" max="7705" width="6.44140625" style="291" bestFit="1" customWidth="1"/>
    <col min="7706" max="7937" width="9.109375" style="291"/>
    <col min="7938" max="7938" width="5.109375" style="291" bestFit="1" customWidth="1"/>
    <col min="7939" max="7939" width="17.6640625" style="291" customWidth="1"/>
    <col min="7940" max="7940" width="20" style="291" customWidth="1"/>
    <col min="7941" max="7941" width="10.6640625" style="291" customWidth="1"/>
    <col min="7942" max="7942" width="7.6640625" style="291" customWidth="1"/>
    <col min="7943" max="7943" width="50.109375" style="291" customWidth="1"/>
    <col min="7944" max="7946" width="0" style="291" hidden="1" customWidth="1"/>
    <col min="7947" max="7947" width="7.44140625" style="291" customWidth="1"/>
    <col min="7948" max="7948" width="10.44140625" style="291" customWidth="1"/>
    <col min="7949" max="7949" width="16.109375" style="291" customWidth="1"/>
    <col min="7950" max="7951" width="0" style="291" hidden="1" customWidth="1"/>
    <col min="7952" max="7952" width="9.109375" style="291"/>
    <col min="7953" max="7960" width="5.44140625" style="291" bestFit="1" customWidth="1"/>
    <col min="7961" max="7961" width="6.44140625" style="291" bestFit="1" customWidth="1"/>
    <col min="7962" max="8193" width="9.109375" style="291"/>
    <col min="8194" max="8194" width="5.109375" style="291" bestFit="1" customWidth="1"/>
    <col min="8195" max="8195" width="17.6640625" style="291" customWidth="1"/>
    <col min="8196" max="8196" width="20" style="291" customWidth="1"/>
    <col min="8197" max="8197" width="10.6640625" style="291" customWidth="1"/>
    <col min="8198" max="8198" width="7.6640625" style="291" customWidth="1"/>
    <col min="8199" max="8199" width="50.109375" style="291" customWidth="1"/>
    <col min="8200" max="8202" width="0" style="291" hidden="1" customWidth="1"/>
    <col min="8203" max="8203" width="7.44140625" style="291" customWidth="1"/>
    <col min="8204" max="8204" width="10.44140625" style="291" customWidth="1"/>
    <col min="8205" max="8205" width="16.109375" style="291" customWidth="1"/>
    <col min="8206" max="8207" width="0" style="291" hidden="1" customWidth="1"/>
    <col min="8208" max="8208" width="9.109375" style="291"/>
    <col min="8209" max="8216" width="5.44140625" style="291" bestFit="1" customWidth="1"/>
    <col min="8217" max="8217" width="6.44140625" style="291" bestFit="1" customWidth="1"/>
    <col min="8218" max="8449" width="9.109375" style="291"/>
    <col min="8450" max="8450" width="5.109375" style="291" bestFit="1" customWidth="1"/>
    <col min="8451" max="8451" width="17.6640625" style="291" customWidth="1"/>
    <col min="8452" max="8452" width="20" style="291" customWidth="1"/>
    <col min="8453" max="8453" width="10.6640625" style="291" customWidth="1"/>
    <col min="8454" max="8454" width="7.6640625" style="291" customWidth="1"/>
    <col min="8455" max="8455" width="50.109375" style="291" customWidth="1"/>
    <col min="8456" max="8458" width="0" style="291" hidden="1" customWidth="1"/>
    <col min="8459" max="8459" width="7.44140625" style="291" customWidth="1"/>
    <col min="8460" max="8460" width="10.44140625" style="291" customWidth="1"/>
    <col min="8461" max="8461" width="16.109375" style="291" customWidth="1"/>
    <col min="8462" max="8463" width="0" style="291" hidden="1" customWidth="1"/>
    <col min="8464" max="8464" width="9.109375" style="291"/>
    <col min="8465" max="8472" width="5.44140625" style="291" bestFit="1" customWidth="1"/>
    <col min="8473" max="8473" width="6.44140625" style="291" bestFit="1" customWidth="1"/>
    <col min="8474" max="8705" width="9.109375" style="291"/>
    <col min="8706" max="8706" width="5.109375" style="291" bestFit="1" customWidth="1"/>
    <col min="8707" max="8707" width="17.6640625" style="291" customWidth="1"/>
    <col min="8708" max="8708" width="20" style="291" customWidth="1"/>
    <col min="8709" max="8709" width="10.6640625" style="291" customWidth="1"/>
    <col min="8710" max="8710" width="7.6640625" style="291" customWidth="1"/>
    <col min="8711" max="8711" width="50.109375" style="291" customWidth="1"/>
    <col min="8712" max="8714" width="0" style="291" hidden="1" customWidth="1"/>
    <col min="8715" max="8715" width="7.44140625" style="291" customWidth="1"/>
    <col min="8716" max="8716" width="10.44140625" style="291" customWidth="1"/>
    <col min="8717" max="8717" width="16.109375" style="291" customWidth="1"/>
    <col min="8718" max="8719" width="0" style="291" hidden="1" customWidth="1"/>
    <col min="8720" max="8720" width="9.109375" style="291"/>
    <col min="8721" max="8728" width="5.44140625" style="291" bestFit="1" customWidth="1"/>
    <col min="8729" max="8729" width="6.44140625" style="291" bestFit="1" customWidth="1"/>
    <col min="8730" max="8961" width="9.109375" style="291"/>
    <col min="8962" max="8962" width="5.109375" style="291" bestFit="1" customWidth="1"/>
    <col min="8963" max="8963" width="17.6640625" style="291" customWidth="1"/>
    <col min="8964" max="8964" width="20" style="291" customWidth="1"/>
    <col min="8965" max="8965" width="10.6640625" style="291" customWidth="1"/>
    <col min="8966" max="8966" width="7.6640625" style="291" customWidth="1"/>
    <col min="8967" max="8967" width="50.109375" style="291" customWidth="1"/>
    <col min="8968" max="8970" width="0" style="291" hidden="1" customWidth="1"/>
    <col min="8971" max="8971" width="7.44140625" style="291" customWidth="1"/>
    <col min="8972" max="8972" width="10.44140625" style="291" customWidth="1"/>
    <col min="8973" max="8973" width="16.109375" style="291" customWidth="1"/>
    <col min="8974" max="8975" width="0" style="291" hidden="1" customWidth="1"/>
    <col min="8976" max="8976" width="9.109375" style="291"/>
    <col min="8977" max="8984" width="5.44140625" style="291" bestFit="1" customWidth="1"/>
    <col min="8985" max="8985" width="6.44140625" style="291" bestFit="1" customWidth="1"/>
    <col min="8986" max="9217" width="9.109375" style="291"/>
    <col min="9218" max="9218" width="5.109375" style="291" bestFit="1" customWidth="1"/>
    <col min="9219" max="9219" width="17.6640625" style="291" customWidth="1"/>
    <col min="9220" max="9220" width="20" style="291" customWidth="1"/>
    <col min="9221" max="9221" width="10.6640625" style="291" customWidth="1"/>
    <col min="9222" max="9222" width="7.6640625" style="291" customWidth="1"/>
    <col min="9223" max="9223" width="50.109375" style="291" customWidth="1"/>
    <col min="9224" max="9226" width="0" style="291" hidden="1" customWidth="1"/>
    <col min="9227" max="9227" width="7.44140625" style="291" customWidth="1"/>
    <col min="9228" max="9228" width="10.44140625" style="291" customWidth="1"/>
    <col min="9229" max="9229" width="16.109375" style="291" customWidth="1"/>
    <col min="9230" max="9231" width="0" style="291" hidden="1" customWidth="1"/>
    <col min="9232" max="9232" width="9.109375" style="291"/>
    <col min="9233" max="9240" width="5.44140625" style="291" bestFit="1" customWidth="1"/>
    <col min="9241" max="9241" width="6.44140625" style="291" bestFit="1" customWidth="1"/>
    <col min="9242" max="9473" width="9.109375" style="291"/>
    <col min="9474" max="9474" width="5.109375" style="291" bestFit="1" customWidth="1"/>
    <col min="9475" max="9475" width="17.6640625" style="291" customWidth="1"/>
    <col min="9476" max="9476" width="20" style="291" customWidth="1"/>
    <col min="9477" max="9477" width="10.6640625" style="291" customWidth="1"/>
    <col min="9478" max="9478" width="7.6640625" style="291" customWidth="1"/>
    <col min="9479" max="9479" width="50.109375" style="291" customWidth="1"/>
    <col min="9480" max="9482" width="0" style="291" hidden="1" customWidth="1"/>
    <col min="9483" max="9483" width="7.44140625" style="291" customWidth="1"/>
    <col min="9484" max="9484" width="10.44140625" style="291" customWidth="1"/>
    <col min="9485" max="9485" width="16.109375" style="291" customWidth="1"/>
    <col min="9486" max="9487" width="0" style="291" hidden="1" customWidth="1"/>
    <col min="9488" max="9488" width="9.109375" style="291"/>
    <col min="9489" max="9496" width="5.44140625" style="291" bestFit="1" customWidth="1"/>
    <col min="9497" max="9497" width="6.44140625" style="291" bestFit="1" customWidth="1"/>
    <col min="9498" max="9729" width="9.109375" style="291"/>
    <col min="9730" max="9730" width="5.109375" style="291" bestFit="1" customWidth="1"/>
    <col min="9731" max="9731" width="17.6640625" style="291" customWidth="1"/>
    <col min="9732" max="9732" width="20" style="291" customWidth="1"/>
    <col min="9733" max="9733" width="10.6640625" style="291" customWidth="1"/>
    <col min="9734" max="9734" width="7.6640625" style="291" customWidth="1"/>
    <col min="9735" max="9735" width="50.109375" style="291" customWidth="1"/>
    <col min="9736" max="9738" width="0" style="291" hidden="1" customWidth="1"/>
    <col min="9739" max="9739" width="7.44140625" style="291" customWidth="1"/>
    <col min="9740" max="9740" width="10.44140625" style="291" customWidth="1"/>
    <col min="9741" max="9741" width="16.109375" style="291" customWidth="1"/>
    <col min="9742" max="9743" width="0" style="291" hidden="1" customWidth="1"/>
    <col min="9744" max="9744" width="9.109375" style="291"/>
    <col min="9745" max="9752" width="5.44140625" style="291" bestFit="1" customWidth="1"/>
    <col min="9753" max="9753" width="6.44140625" style="291" bestFit="1" customWidth="1"/>
    <col min="9754" max="9985" width="9.109375" style="291"/>
    <col min="9986" max="9986" width="5.109375" style="291" bestFit="1" customWidth="1"/>
    <col min="9987" max="9987" width="17.6640625" style="291" customWidth="1"/>
    <col min="9988" max="9988" width="20" style="291" customWidth="1"/>
    <col min="9989" max="9989" width="10.6640625" style="291" customWidth="1"/>
    <col min="9990" max="9990" width="7.6640625" style="291" customWidth="1"/>
    <col min="9991" max="9991" width="50.109375" style="291" customWidth="1"/>
    <col min="9992" max="9994" width="0" style="291" hidden="1" customWidth="1"/>
    <col min="9995" max="9995" width="7.44140625" style="291" customWidth="1"/>
    <col min="9996" max="9996" width="10.44140625" style="291" customWidth="1"/>
    <col min="9997" max="9997" width="16.109375" style="291" customWidth="1"/>
    <col min="9998" max="9999" width="0" style="291" hidden="1" customWidth="1"/>
    <col min="10000" max="10000" width="9.109375" style="291"/>
    <col min="10001" max="10008" width="5.44140625" style="291" bestFit="1" customWidth="1"/>
    <col min="10009" max="10009" width="6.44140625" style="291" bestFit="1" customWidth="1"/>
    <col min="10010" max="10241" width="9.109375" style="291"/>
    <col min="10242" max="10242" width="5.109375" style="291" bestFit="1" customWidth="1"/>
    <col min="10243" max="10243" width="17.6640625" style="291" customWidth="1"/>
    <col min="10244" max="10244" width="20" style="291" customWidth="1"/>
    <col min="10245" max="10245" width="10.6640625" style="291" customWidth="1"/>
    <col min="10246" max="10246" width="7.6640625" style="291" customWidth="1"/>
    <col min="10247" max="10247" width="50.109375" style="291" customWidth="1"/>
    <col min="10248" max="10250" width="0" style="291" hidden="1" customWidth="1"/>
    <col min="10251" max="10251" width="7.44140625" style="291" customWidth="1"/>
    <col min="10252" max="10252" width="10.44140625" style="291" customWidth="1"/>
    <col min="10253" max="10253" width="16.109375" style="291" customWidth="1"/>
    <col min="10254" max="10255" width="0" style="291" hidden="1" customWidth="1"/>
    <col min="10256" max="10256" width="9.109375" style="291"/>
    <col min="10257" max="10264" width="5.44140625" style="291" bestFit="1" customWidth="1"/>
    <col min="10265" max="10265" width="6.44140625" style="291" bestFit="1" customWidth="1"/>
    <col min="10266" max="10497" width="9.109375" style="291"/>
    <col min="10498" max="10498" width="5.109375" style="291" bestFit="1" customWidth="1"/>
    <col min="10499" max="10499" width="17.6640625" style="291" customWidth="1"/>
    <col min="10500" max="10500" width="20" style="291" customWidth="1"/>
    <col min="10501" max="10501" width="10.6640625" style="291" customWidth="1"/>
    <col min="10502" max="10502" width="7.6640625" style="291" customWidth="1"/>
    <col min="10503" max="10503" width="50.109375" style="291" customWidth="1"/>
    <col min="10504" max="10506" width="0" style="291" hidden="1" customWidth="1"/>
    <col min="10507" max="10507" width="7.44140625" style="291" customWidth="1"/>
    <col min="10508" max="10508" width="10.44140625" style="291" customWidth="1"/>
    <col min="10509" max="10509" width="16.109375" style="291" customWidth="1"/>
    <col min="10510" max="10511" width="0" style="291" hidden="1" customWidth="1"/>
    <col min="10512" max="10512" width="9.109375" style="291"/>
    <col min="10513" max="10520" width="5.44140625" style="291" bestFit="1" customWidth="1"/>
    <col min="10521" max="10521" width="6.44140625" style="291" bestFit="1" customWidth="1"/>
    <col min="10522" max="10753" width="9.109375" style="291"/>
    <col min="10754" max="10754" width="5.109375" style="291" bestFit="1" customWidth="1"/>
    <col min="10755" max="10755" width="17.6640625" style="291" customWidth="1"/>
    <col min="10756" max="10756" width="20" style="291" customWidth="1"/>
    <col min="10757" max="10757" width="10.6640625" style="291" customWidth="1"/>
    <col min="10758" max="10758" width="7.6640625" style="291" customWidth="1"/>
    <col min="10759" max="10759" width="50.109375" style="291" customWidth="1"/>
    <col min="10760" max="10762" width="0" style="291" hidden="1" customWidth="1"/>
    <col min="10763" max="10763" width="7.44140625" style="291" customWidth="1"/>
    <col min="10764" max="10764" width="10.44140625" style="291" customWidth="1"/>
    <col min="10765" max="10765" width="16.109375" style="291" customWidth="1"/>
    <col min="10766" max="10767" width="0" style="291" hidden="1" customWidth="1"/>
    <col min="10768" max="10768" width="9.109375" style="291"/>
    <col min="10769" max="10776" width="5.44140625" style="291" bestFit="1" customWidth="1"/>
    <col min="10777" max="10777" width="6.44140625" style="291" bestFit="1" customWidth="1"/>
    <col min="10778" max="11009" width="9.109375" style="291"/>
    <col min="11010" max="11010" width="5.109375" style="291" bestFit="1" customWidth="1"/>
    <col min="11011" max="11011" width="17.6640625" style="291" customWidth="1"/>
    <col min="11012" max="11012" width="20" style="291" customWidth="1"/>
    <col min="11013" max="11013" width="10.6640625" style="291" customWidth="1"/>
    <col min="11014" max="11014" width="7.6640625" style="291" customWidth="1"/>
    <col min="11015" max="11015" width="50.109375" style="291" customWidth="1"/>
    <col min="11016" max="11018" width="0" style="291" hidden="1" customWidth="1"/>
    <col min="11019" max="11019" width="7.44140625" style="291" customWidth="1"/>
    <col min="11020" max="11020" width="10.44140625" style="291" customWidth="1"/>
    <col min="11021" max="11021" width="16.109375" style="291" customWidth="1"/>
    <col min="11022" max="11023" width="0" style="291" hidden="1" customWidth="1"/>
    <col min="11024" max="11024" width="9.109375" style="291"/>
    <col min="11025" max="11032" width="5.44140625" style="291" bestFit="1" customWidth="1"/>
    <col min="11033" max="11033" width="6.44140625" style="291" bestFit="1" customWidth="1"/>
    <col min="11034" max="11265" width="9.109375" style="291"/>
    <col min="11266" max="11266" width="5.109375" style="291" bestFit="1" customWidth="1"/>
    <col min="11267" max="11267" width="17.6640625" style="291" customWidth="1"/>
    <col min="11268" max="11268" width="20" style="291" customWidth="1"/>
    <col min="11269" max="11269" width="10.6640625" style="291" customWidth="1"/>
    <col min="11270" max="11270" width="7.6640625" style="291" customWidth="1"/>
    <col min="11271" max="11271" width="50.109375" style="291" customWidth="1"/>
    <col min="11272" max="11274" width="0" style="291" hidden="1" customWidth="1"/>
    <col min="11275" max="11275" width="7.44140625" style="291" customWidth="1"/>
    <col min="11276" max="11276" width="10.44140625" style="291" customWidth="1"/>
    <col min="11277" max="11277" width="16.109375" style="291" customWidth="1"/>
    <col min="11278" max="11279" width="0" style="291" hidden="1" customWidth="1"/>
    <col min="11280" max="11280" width="9.109375" style="291"/>
    <col min="11281" max="11288" width="5.44140625" style="291" bestFit="1" customWidth="1"/>
    <col min="11289" max="11289" width="6.44140625" style="291" bestFit="1" customWidth="1"/>
    <col min="11290" max="11521" width="9.109375" style="291"/>
    <col min="11522" max="11522" width="5.109375" style="291" bestFit="1" customWidth="1"/>
    <col min="11523" max="11523" width="17.6640625" style="291" customWidth="1"/>
    <col min="11524" max="11524" width="20" style="291" customWidth="1"/>
    <col min="11525" max="11525" width="10.6640625" style="291" customWidth="1"/>
    <col min="11526" max="11526" width="7.6640625" style="291" customWidth="1"/>
    <col min="11527" max="11527" width="50.109375" style="291" customWidth="1"/>
    <col min="11528" max="11530" width="0" style="291" hidden="1" customWidth="1"/>
    <col min="11531" max="11531" width="7.44140625" style="291" customWidth="1"/>
    <col min="11532" max="11532" width="10.44140625" style="291" customWidth="1"/>
    <col min="11533" max="11533" width="16.109375" style="291" customWidth="1"/>
    <col min="11534" max="11535" width="0" style="291" hidden="1" customWidth="1"/>
    <col min="11536" max="11536" width="9.109375" style="291"/>
    <col min="11537" max="11544" width="5.44140625" style="291" bestFit="1" customWidth="1"/>
    <col min="11545" max="11545" width="6.44140625" style="291" bestFit="1" customWidth="1"/>
    <col min="11546" max="11777" width="9.109375" style="291"/>
    <col min="11778" max="11778" width="5.109375" style="291" bestFit="1" customWidth="1"/>
    <col min="11779" max="11779" width="17.6640625" style="291" customWidth="1"/>
    <col min="11780" max="11780" width="20" style="291" customWidth="1"/>
    <col min="11781" max="11781" width="10.6640625" style="291" customWidth="1"/>
    <col min="11782" max="11782" width="7.6640625" style="291" customWidth="1"/>
    <col min="11783" max="11783" width="50.109375" style="291" customWidth="1"/>
    <col min="11784" max="11786" width="0" style="291" hidden="1" customWidth="1"/>
    <col min="11787" max="11787" width="7.44140625" style="291" customWidth="1"/>
    <col min="11788" max="11788" width="10.44140625" style="291" customWidth="1"/>
    <col min="11789" max="11789" width="16.109375" style="291" customWidth="1"/>
    <col min="11790" max="11791" width="0" style="291" hidden="1" customWidth="1"/>
    <col min="11792" max="11792" width="9.109375" style="291"/>
    <col min="11793" max="11800" width="5.44140625" style="291" bestFit="1" customWidth="1"/>
    <col min="11801" max="11801" width="6.44140625" style="291" bestFit="1" customWidth="1"/>
    <col min="11802" max="12033" width="9.109375" style="291"/>
    <col min="12034" max="12034" width="5.109375" style="291" bestFit="1" customWidth="1"/>
    <col min="12035" max="12035" width="17.6640625" style="291" customWidth="1"/>
    <col min="12036" max="12036" width="20" style="291" customWidth="1"/>
    <col min="12037" max="12037" width="10.6640625" style="291" customWidth="1"/>
    <col min="12038" max="12038" width="7.6640625" style="291" customWidth="1"/>
    <col min="12039" max="12039" width="50.109375" style="291" customWidth="1"/>
    <col min="12040" max="12042" width="0" style="291" hidden="1" customWidth="1"/>
    <col min="12043" max="12043" width="7.44140625" style="291" customWidth="1"/>
    <col min="12044" max="12044" width="10.44140625" style="291" customWidth="1"/>
    <col min="12045" max="12045" width="16.109375" style="291" customWidth="1"/>
    <col min="12046" max="12047" width="0" style="291" hidden="1" customWidth="1"/>
    <col min="12048" max="12048" width="9.109375" style="291"/>
    <col min="12049" max="12056" width="5.44140625" style="291" bestFit="1" customWidth="1"/>
    <col min="12057" max="12057" width="6.44140625" style="291" bestFit="1" customWidth="1"/>
    <col min="12058" max="12289" width="9.109375" style="291"/>
    <col min="12290" max="12290" width="5.109375" style="291" bestFit="1" customWidth="1"/>
    <col min="12291" max="12291" width="17.6640625" style="291" customWidth="1"/>
    <col min="12292" max="12292" width="20" style="291" customWidth="1"/>
    <col min="12293" max="12293" width="10.6640625" style="291" customWidth="1"/>
    <col min="12294" max="12294" width="7.6640625" style="291" customWidth="1"/>
    <col min="12295" max="12295" width="50.109375" style="291" customWidth="1"/>
    <col min="12296" max="12298" width="0" style="291" hidden="1" customWidth="1"/>
    <col min="12299" max="12299" width="7.44140625" style="291" customWidth="1"/>
    <col min="12300" max="12300" width="10.44140625" style="291" customWidth="1"/>
    <col min="12301" max="12301" width="16.109375" style="291" customWidth="1"/>
    <col min="12302" max="12303" width="0" style="291" hidden="1" customWidth="1"/>
    <col min="12304" max="12304" width="9.109375" style="291"/>
    <col min="12305" max="12312" width="5.44140625" style="291" bestFit="1" customWidth="1"/>
    <col min="12313" max="12313" width="6.44140625" style="291" bestFit="1" customWidth="1"/>
    <col min="12314" max="12545" width="9.109375" style="291"/>
    <col min="12546" max="12546" width="5.109375" style="291" bestFit="1" customWidth="1"/>
    <col min="12547" max="12547" width="17.6640625" style="291" customWidth="1"/>
    <col min="12548" max="12548" width="20" style="291" customWidth="1"/>
    <col min="12549" max="12549" width="10.6640625" style="291" customWidth="1"/>
    <col min="12550" max="12550" width="7.6640625" style="291" customWidth="1"/>
    <col min="12551" max="12551" width="50.109375" style="291" customWidth="1"/>
    <col min="12552" max="12554" width="0" style="291" hidden="1" customWidth="1"/>
    <col min="12555" max="12555" width="7.44140625" style="291" customWidth="1"/>
    <col min="12556" max="12556" width="10.44140625" style="291" customWidth="1"/>
    <col min="12557" max="12557" width="16.109375" style="291" customWidth="1"/>
    <col min="12558" max="12559" width="0" style="291" hidden="1" customWidth="1"/>
    <col min="12560" max="12560" width="9.109375" style="291"/>
    <col min="12561" max="12568" width="5.44140625" style="291" bestFit="1" customWidth="1"/>
    <col min="12569" max="12569" width="6.44140625" style="291" bestFit="1" customWidth="1"/>
    <col min="12570" max="12801" width="9.109375" style="291"/>
    <col min="12802" max="12802" width="5.109375" style="291" bestFit="1" customWidth="1"/>
    <col min="12803" max="12803" width="17.6640625" style="291" customWidth="1"/>
    <col min="12804" max="12804" width="20" style="291" customWidth="1"/>
    <col min="12805" max="12805" width="10.6640625" style="291" customWidth="1"/>
    <col min="12806" max="12806" width="7.6640625" style="291" customWidth="1"/>
    <col min="12807" max="12807" width="50.109375" style="291" customWidth="1"/>
    <col min="12808" max="12810" width="0" style="291" hidden="1" customWidth="1"/>
    <col min="12811" max="12811" width="7.44140625" style="291" customWidth="1"/>
    <col min="12812" max="12812" width="10.44140625" style="291" customWidth="1"/>
    <col min="12813" max="12813" width="16.109375" style="291" customWidth="1"/>
    <col min="12814" max="12815" width="0" style="291" hidden="1" customWidth="1"/>
    <col min="12816" max="12816" width="9.109375" style="291"/>
    <col min="12817" max="12824" width="5.44140625" style="291" bestFit="1" customWidth="1"/>
    <col min="12825" max="12825" width="6.44140625" style="291" bestFit="1" customWidth="1"/>
    <col min="12826" max="13057" width="9.109375" style="291"/>
    <col min="13058" max="13058" width="5.109375" style="291" bestFit="1" customWidth="1"/>
    <col min="13059" max="13059" width="17.6640625" style="291" customWidth="1"/>
    <col min="13060" max="13060" width="20" style="291" customWidth="1"/>
    <col min="13061" max="13061" width="10.6640625" style="291" customWidth="1"/>
    <col min="13062" max="13062" width="7.6640625" style="291" customWidth="1"/>
    <col min="13063" max="13063" width="50.109375" style="291" customWidth="1"/>
    <col min="13064" max="13066" width="0" style="291" hidden="1" customWidth="1"/>
    <col min="13067" max="13067" width="7.44140625" style="291" customWidth="1"/>
    <col min="13068" max="13068" width="10.44140625" style="291" customWidth="1"/>
    <col min="13069" max="13069" width="16.109375" style="291" customWidth="1"/>
    <col min="13070" max="13071" width="0" style="291" hidden="1" customWidth="1"/>
    <col min="13072" max="13072" width="9.109375" style="291"/>
    <col min="13073" max="13080" width="5.44140625" style="291" bestFit="1" customWidth="1"/>
    <col min="13081" max="13081" width="6.44140625" style="291" bestFit="1" customWidth="1"/>
    <col min="13082" max="13313" width="9.109375" style="291"/>
    <col min="13314" max="13314" width="5.109375" style="291" bestFit="1" customWidth="1"/>
    <col min="13315" max="13315" width="17.6640625" style="291" customWidth="1"/>
    <col min="13316" max="13316" width="20" style="291" customWidth="1"/>
    <col min="13317" max="13317" width="10.6640625" style="291" customWidth="1"/>
    <col min="13318" max="13318" width="7.6640625" style="291" customWidth="1"/>
    <col min="13319" max="13319" width="50.109375" style="291" customWidth="1"/>
    <col min="13320" max="13322" width="0" style="291" hidden="1" customWidth="1"/>
    <col min="13323" max="13323" width="7.44140625" style="291" customWidth="1"/>
    <col min="13324" max="13324" width="10.44140625" style="291" customWidth="1"/>
    <col min="13325" max="13325" width="16.109375" style="291" customWidth="1"/>
    <col min="13326" max="13327" width="0" style="291" hidden="1" customWidth="1"/>
    <col min="13328" max="13328" width="9.109375" style="291"/>
    <col min="13329" max="13336" width="5.44140625" style="291" bestFit="1" customWidth="1"/>
    <col min="13337" max="13337" width="6.44140625" style="291" bestFit="1" customWidth="1"/>
    <col min="13338" max="13569" width="9.109375" style="291"/>
    <col min="13570" max="13570" width="5.109375" style="291" bestFit="1" customWidth="1"/>
    <col min="13571" max="13571" width="17.6640625" style="291" customWidth="1"/>
    <col min="13572" max="13572" width="20" style="291" customWidth="1"/>
    <col min="13573" max="13573" width="10.6640625" style="291" customWidth="1"/>
    <col min="13574" max="13574" width="7.6640625" style="291" customWidth="1"/>
    <col min="13575" max="13575" width="50.109375" style="291" customWidth="1"/>
    <col min="13576" max="13578" width="0" style="291" hidden="1" customWidth="1"/>
    <col min="13579" max="13579" width="7.44140625" style="291" customWidth="1"/>
    <col min="13580" max="13580" width="10.44140625" style="291" customWidth="1"/>
    <col min="13581" max="13581" width="16.109375" style="291" customWidth="1"/>
    <col min="13582" max="13583" width="0" style="291" hidden="1" customWidth="1"/>
    <col min="13584" max="13584" width="9.109375" style="291"/>
    <col min="13585" max="13592" width="5.44140625" style="291" bestFit="1" customWidth="1"/>
    <col min="13593" max="13593" width="6.44140625" style="291" bestFit="1" customWidth="1"/>
    <col min="13594" max="13825" width="9.109375" style="291"/>
    <col min="13826" max="13826" width="5.109375" style="291" bestFit="1" customWidth="1"/>
    <col min="13827" max="13827" width="17.6640625" style="291" customWidth="1"/>
    <col min="13828" max="13828" width="20" style="291" customWidth="1"/>
    <col min="13829" max="13829" width="10.6640625" style="291" customWidth="1"/>
    <col min="13830" max="13830" width="7.6640625" style="291" customWidth="1"/>
    <col min="13831" max="13831" width="50.109375" style="291" customWidth="1"/>
    <col min="13832" max="13834" width="0" style="291" hidden="1" customWidth="1"/>
    <col min="13835" max="13835" width="7.44140625" style="291" customWidth="1"/>
    <col min="13836" max="13836" width="10.44140625" style="291" customWidth="1"/>
    <col min="13837" max="13837" width="16.109375" style="291" customWidth="1"/>
    <col min="13838" max="13839" width="0" style="291" hidden="1" customWidth="1"/>
    <col min="13840" max="13840" width="9.109375" style="291"/>
    <col min="13841" max="13848" width="5.44140625" style="291" bestFit="1" customWidth="1"/>
    <col min="13849" max="13849" width="6.44140625" style="291" bestFit="1" customWidth="1"/>
    <col min="13850" max="14081" width="9.109375" style="291"/>
    <col min="14082" max="14082" width="5.109375" style="291" bestFit="1" customWidth="1"/>
    <col min="14083" max="14083" width="17.6640625" style="291" customWidth="1"/>
    <col min="14084" max="14084" width="20" style="291" customWidth="1"/>
    <col min="14085" max="14085" width="10.6640625" style="291" customWidth="1"/>
    <col min="14086" max="14086" width="7.6640625" style="291" customWidth="1"/>
    <col min="14087" max="14087" width="50.109375" style="291" customWidth="1"/>
    <col min="14088" max="14090" width="0" style="291" hidden="1" customWidth="1"/>
    <col min="14091" max="14091" width="7.44140625" style="291" customWidth="1"/>
    <col min="14092" max="14092" width="10.44140625" style="291" customWidth="1"/>
    <col min="14093" max="14093" width="16.109375" style="291" customWidth="1"/>
    <col min="14094" max="14095" width="0" style="291" hidden="1" customWidth="1"/>
    <col min="14096" max="14096" width="9.109375" style="291"/>
    <col min="14097" max="14104" width="5.44140625" style="291" bestFit="1" customWidth="1"/>
    <col min="14105" max="14105" width="6.44140625" style="291" bestFit="1" customWidth="1"/>
    <col min="14106" max="14337" width="9.109375" style="291"/>
    <col min="14338" max="14338" width="5.109375" style="291" bestFit="1" customWidth="1"/>
    <col min="14339" max="14339" width="17.6640625" style="291" customWidth="1"/>
    <col min="14340" max="14340" width="20" style="291" customWidth="1"/>
    <col min="14341" max="14341" width="10.6640625" style="291" customWidth="1"/>
    <col min="14342" max="14342" width="7.6640625" style="291" customWidth="1"/>
    <col min="14343" max="14343" width="50.109375" style="291" customWidth="1"/>
    <col min="14344" max="14346" width="0" style="291" hidden="1" customWidth="1"/>
    <col min="14347" max="14347" width="7.44140625" style="291" customWidth="1"/>
    <col min="14348" max="14348" width="10.44140625" style="291" customWidth="1"/>
    <col min="14349" max="14349" width="16.109375" style="291" customWidth="1"/>
    <col min="14350" max="14351" width="0" style="291" hidden="1" customWidth="1"/>
    <col min="14352" max="14352" width="9.109375" style="291"/>
    <col min="14353" max="14360" width="5.44140625" style="291" bestFit="1" customWidth="1"/>
    <col min="14361" max="14361" width="6.44140625" style="291" bestFit="1" customWidth="1"/>
    <col min="14362" max="14593" width="9.109375" style="291"/>
    <col min="14594" max="14594" width="5.109375" style="291" bestFit="1" customWidth="1"/>
    <col min="14595" max="14595" width="17.6640625" style="291" customWidth="1"/>
    <col min="14596" max="14596" width="20" style="291" customWidth="1"/>
    <col min="14597" max="14597" width="10.6640625" style="291" customWidth="1"/>
    <col min="14598" max="14598" width="7.6640625" style="291" customWidth="1"/>
    <col min="14599" max="14599" width="50.109375" style="291" customWidth="1"/>
    <col min="14600" max="14602" width="0" style="291" hidden="1" customWidth="1"/>
    <col min="14603" max="14603" width="7.44140625" style="291" customWidth="1"/>
    <col min="14604" max="14604" width="10.44140625" style="291" customWidth="1"/>
    <col min="14605" max="14605" width="16.109375" style="291" customWidth="1"/>
    <col min="14606" max="14607" width="0" style="291" hidden="1" customWidth="1"/>
    <col min="14608" max="14608" width="9.109375" style="291"/>
    <col min="14609" max="14616" width="5.44140625" style="291" bestFit="1" customWidth="1"/>
    <col min="14617" max="14617" width="6.44140625" style="291" bestFit="1" customWidth="1"/>
    <col min="14618" max="14849" width="9.109375" style="291"/>
    <col min="14850" max="14850" width="5.109375" style="291" bestFit="1" customWidth="1"/>
    <col min="14851" max="14851" width="17.6640625" style="291" customWidth="1"/>
    <col min="14852" max="14852" width="20" style="291" customWidth="1"/>
    <col min="14853" max="14853" width="10.6640625" style="291" customWidth="1"/>
    <col min="14854" max="14854" width="7.6640625" style="291" customWidth="1"/>
    <col min="14855" max="14855" width="50.109375" style="291" customWidth="1"/>
    <col min="14856" max="14858" width="0" style="291" hidden="1" customWidth="1"/>
    <col min="14859" max="14859" width="7.44140625" style="291" customWidth="1"/>
    <col min="14860" max="14860" width="10.44140625" style="291" customWidth="1"/>
    <col min="14861" max="14861" width="16.109375" style="291" customWidth="1"/>
    <col min="14862" max="14863" width="0" style="291" hidden="1" customWidth="1"/>
    <col min="14864" max="14864" width="9.109375" style="291"/>
    <col min="14865" max="14872" width="5.44140625" style="291" bestFit="1" customWidth="1"/>
    <col min="14873" max="14873" width="6.44140625" style="291" bestFit="1" customWidth="1"/>
    <col min="14874" max="15105" width="9.109375" style="291"/>
    <col min="15106" max="15106" width="5.109375" style="291" bestFit="1" customWidth="1"/>
    <col min="15107" max="15107" width="17.6640625" style="291" customWidth="1"/>
    <col min="15108" max="15108" width="20" style="291" customWidth="1"/>
    <col min="15109" max="15109" width="10.6640625" style="291" customWidth="1"/>
    <col min="15110" max="15110" width="7.6640625" style="291" customWidth="1"/>
    <col min="15111" max="15111" width="50.109375" style="291" customWidth="1"/>
    <col min="15112" max="15114" width="0" style="291" hidden="1" customWidth="1"/>
    <col min="15115" max="15115" width="7.44140625" style="291" customWidth="1"/>
    <col min="15116" max="15116" width="10.44140625" style="291" customWidth="1"/>
    <col min="15117" max="15117" width="16.109375" style="291" customWidth="1"/>
    <col min="15118" max="15119" width="0" style="291" hidden="1" customWidth="1"/>
    <col min="15120" max="15120" width="9.109375" style="291"/>
    <col min="15121" max="15128" width="5.44140625" style="291" bestFit="1" customWidth="1"/>
    <col min="15129" max="15129" width="6.44140625" style="291" bestFit="1" customWidth="1"/>
    <col min="15130" max="15361" width="9.109375" style="291"/>
    <col min="15362" max="15362" width="5.109375" style="291" bestFit="1" customWidth="1"/>
    <col min="15363" max="15363" width="17.6640625" style="291" customWidth="1"/>
    <col min="15364" max="15364" width="20" style="291" customWidth="1"/>
    <col min="15365" max="15365" width="10.6640625" style="291" customWidth="1"/>
    <col min="15366" max="15366" width="7.6640625" style="291" customWidth="1"/>
    <col min="15367" max="15367" width="50.109375" style="291" customWidth="1"/>
    <col min="15368" max="15370" width="0" style="291" hidden="1" customWidth="1"/>
    <col min="15371" max="15371" width="7.44140625" style="291" customWidth="1"/>
    <col min="15372" max="15372" width="10.44140625" style="291" customWidth="1"/>
    <col min="15373" max="15373" width="16.109375" style="291" customWidth="1"/>
    <col min="15374" max="15375" width="0" style="291" hidden="1" customWidth="1"/>
    <col min="15376" max="15376" width="9.109375" style="291"/>
    <col min="15377" max="15384" width="5.44140625" style="291" bestFit="1" customWidth="1"/>
    <col min="15385" max="15385" width="6.44140625" style="291" bestFit="1" customWidth="1"/>
    <col min="15386" max="15617" width="9.109375" style="291"/>
    <col min="15618" max="15618" width="5.109375" style="291" bestFit="1" customWidth="1"/>
    <col min="15619" max="15619" width="17.6640625" style="291" customWidth="1"/>
    <col min="15620" max="15620" width="20" style="291" customWidth="1"/>
    <col min="15621" max="15621" width="10.6640625" style="291" customWidth="1"/>
    <col min="15622" max="15622" width="7.6640625" style="291" customWidth="1"/>
    <col min="15623" max="15623" width="50.109375" style="291" customWidth="1"/>
    <col min="15624" max="15626" width="0" style="291" hidden="1" customWidth="1"/>
    <col min="15627" max="15627" width="7.44140625" style="291" customWidth="1"/>
    <col min="15628" max="15628" width="10.44140625" style="291" customWidth="1"/>
    <col min="15629" max="15629" width="16.109375" style="291" customWidth="1"/>
    <col min="15630" max="15631" width="0" style="291" hidden="1" customWidth="1"/>
    <col min="15632" max="15632" width="9.109375" style="291"/>
    <col min="15633" max="15640" width="5.44140625" style="291" bestFit="1" customWidth="1"/>
    <col min="15641" max="15641" width="6.44140625" style="291" bestFit="1" customWidth="1"/>
    <col min="15642" max="15873" width="9.109375" style="291"/>
    <col min="15874" max="15874" width="5.109375" style="291" bestFit="1" customWidth="1"/>
    <col min="15875" max="15875" width="17.6640625" style="291" customWidth="1"/>
    <col min="15876" max="15876" width="20" style="291" customWidth="1"/>
    <col min="15877" max="15877" width="10.6640625" style="291" customWidth="1"/>
    <col min="15878" max="15878" width="7.6640625" style="291" customWidth="1"/>
    <col min="15879" max="15879" width="50.109375" style="291" customWidth="1"/>
    <col min="15880" max="15882" width="0" style="291" hidden="1" customWidth="1"/>
    <col min="15883" max="15883" width="7.44140625" style="291" customWidth="1"/>
    <col min="15884" max="15884" width="10.44140625" style="291" customWidth="1"/>
    <col min="15885" max="15885" width="16.109375" style="291" customWidth="1"/>
    <col min="15886" max="15887" width="0" style="291" hidden="1" customWidth="1"/>
    <col min="15888" max="15888" width="9.109375" style="291"/>
    <col min="15889" max="15896" width="5.44140625" style="291" bestFit="1" customWidth="1"/>
    <col min="15897" max="15897" width="6.44140625" style="291" bestFit="1" customWidth="1"/>
    <col min="15898" max="16129" width="9.109375" style="291"/>
    <col min="16130" max="16130" width="5.109375" style="291" bestFit="1" customWidth="1"/>
    <col min="16131" max="16131" width="17.6640625" style="291" customWidth="1"/>
    <col min="16132" max="16132" width="20" style="291" customWidth="1"/>
    <col min="16133" max="16133" width="10.6640625" style="291" customWidth="1"/>
    <col min="16134" max="16134" width="7.6640625" style="291" customWidth="1"/>
    <col min="16135" max="16135" width="50.109375" style="291" customWidth="1"/>
    <col min="16136" max="16138" width="0" style="291" hidden="1" customWidth="1"/>
    <col min="16139" max="16139" width="7.44140625" style="291" customWidth="1"/>
    <col min="16140" max="16140" width="10.44140625" style="291" customWidth="1"/>
    <col min="16141" max="16141" width="16.109375" style="291" customWidth="1"/>
    <col min="16142" max="16143" width="0" style="291" hidden="1" customWidth="1"/>
    <col min="16144" max="16144" width="9.109375" style="291"/>
    <col min="16145" max="16152" width="5.44140625" style="291" bestFit="1" customWidth="1"/>
    <col min="16153" max="16153" width="6.44140625" style="291" bestFit="1" customWidth="1"/>
    <col min="16154" max="16384" width="9.109375" style="291"/>
  </cols>
  <sheetData>
    <row r="1" spans="3:7" ht="17.399999999999999" x14ac:dyDescent="0.3">
      <c r="C1" s="377" t="s">
        <v>0</v>
      </c>
    </row>
    <row r="2" spans="3:7" ht="42" customHeight="1" x14ac:dyDescent="0.3">
      <c r="C2" s="303" t="s">
        <v>1</v>
      </c>
    </row>
    <row r="3" spans="3:7" x14ac:dyDescent="0.3">
      <c r="C3" s="330" t="s">
        <v>751</v>
      </c>
    </row>
    <row r="4" spans="3:7" x14ac:dyDescent="0.3">
      <c r="C4" s="330" t="s">
        <v>752</v>
      </c>
    </row>
    <row r="5" spans="3:7" x14ac:dyDescent="0.3">
      <c r="C5" s="330" t="s">
        <v>753</v>
      </c>
    </row>
    <row r="6" spans="3:7" x14ac:dyDescent="0.3">
      <c r="C6" s="330" t="s">
        <v>788</v>
      </c>
    </row>
    <row r="7" spans="3:7" x14ac:dyDescent="0.3">
      <c r="C7" s="330" t="s">
        <v>789</v>
      </c>
    </row>
    <row r="8" spans="3:7" x14ac:dyDescent="0.3">
      <c r="C8" s="330" t="s">
        <v>790</v>
      </c>
    </row>
    <row r="9" spans="3:7" x14ac:dyDescent="0.3">
      <c r="C9" s="330" t="s">
        <v>791</v>
      </c>
    </row>
    <row r="10" spans="3:7" x14ac:dyDescent="0.3">
      <c r="C10" s="330" t="s">
        <v>792</v>
      </c>
    </row>
    <row r="11" spans="3:7" x14ac:dyDescent="0.3">
      <c r="C11" s="330"/>
      <c r="G11" s="464" t="s">
        <v>4</v>
      </c>
    </row>
    <row r="12" spans="3:7" x14ac:dyDescent="0.3">
      <c r="C12" s="330"/>
      <c r="G12" s="385" t="s">
        <v>5</v>
      </c>
    </row>
    <row r="13" spans="3:7" x14ac:dyDescent="0.3">
      <c r="C13" s="330"/>
    </row>
    <row r="14" spans="3:7" ht="40.200000000000003" x14ac:dyDescent="0.3">
      <c r="C14" s="330"/>
      <c r="G14" s="385" t="s">
        <v>7</v>
      </c>
    </row>
    <row r="15" spans="3:7" x14ac:dyDescent="0.3">
      <c r="C15" s="330"/>
    </row>
    <row r="16" spans="3:7" ht="53.4" x14ac:dyDescent="0.3">
      <c r="C16" s="330"/>
      <c r="D16" s="465" t="s">
        <v>8</v>
      </c>
      <c r="G16" s="385" t="s">
        <v>793</v>
      </c>
    </row>
    <row r="17" spans="1:26" x14ac:dyDescent="0.3">
      <c r="C17" s="330"/>
    </row>
    <row r="19" spans="1:26" ht="45" customHeight="1" x14ac:dyDescent="0.4">
      <c r="C19" s="466" t="s">
        <v>10</v>
      </c>
      <c r="K19" s="467" t="s">
        <v>1437</v>
      </c>
      <c r="L19" s="460"/>
    </row>
    <row r="20" spans="1:26" s="290" customFormat="1" ht="58.5" customHeight="1" x14ac:dyDescent="0.3">
      <c r="B20" s="304"/>
      <c r="C20" s="386" t="s">
        <v>794</v>
      </c>
      <c r="D20" s="386" t="s">
        <v>795</v>
      </c>
      <c r="E20" s="386" t="s">
        <v>796</v>
      </c>
      <c r="F20" s="468" t="s">
        <v>797</v>
      </c>
      <c r="G20" s="379" t="s">
        <v>798</v>
      </c>
      <c r="H20" s="386" t="s">
        <v>799</v>
      </c>
      <c r="I20" s="386" t="s">
        <v>800</v>
      </c>
      <c r="J20" s="469" t="s">
        <v>801</v>
      </c>
      <c r="K20" s="379" t="s">
        <v>802</v>
      </c>
      <c r="L20" s="379" t="s">
        <v>1436</v>
      </c>
      <c r="M20" s="379" t="s">
        <v>803</v>
      </c>
      <c r="N20" s="379" t="s">
        <v>804</v>
      </c>
      <c r="O20" s="379" t="s">
        <v>805</v>
      </c>
      <c r="P20" s="470"/>
      <c r="Q20" s="386">
        <v>1</v>
      </c>
      <c r="R20" s="386">
        <v>2</v>
      </c>
      <c r="S20" s="386">
        <v>4</v>
      </c>
      <c r="T20" s="386">
        <v>5</v>
      </c>
      <c r="U20" s="386">
        <v>6</v>
      </c>
      <c r="V20" s="386">
        <v>7</v>
      </c>
      <c r="W20" s="386">
        <v>8</v>
      </c>
      <c r="X20" s="386">
        <v>9</v>
      </c>
      <c r="Y20" s="386">
        <v>10</v>
      </c>
      <c r="Z20" s="289" t="s">
        <v>806</v>
      </c>
    </row>
    <row r="21" spans="1:26" ht="33" customHeight="1" x14ac:dyDescent="0.3">
      <c r="A21" s="728" t="s">
        <v>1617</v>
      </c>
      <c r="B21" s="304" t="s">
        <v>13</v>
      </c>
      <c r="C21" s="309"/>
      <c r="D21" s="471">
        <v>1013</v>
      </c>
      <c r="E21" s="472">
        <v>-100</v>
      </c>
      <c r="F21" s="392"/>
      <c r="G21" s="380" t="s">
        <v>807</v>
      </c>
      <c r="H21" s="309"/>
      <c r="I21" s="309"/>
      <c r="J21" s="343"/>
      <c r="K21" s="386">
        <v>10</v>
      </c>
      <c r="L21" s="386">
        <v>100</v>
      </c>
      <c r="N21" s="309"/>
      <c r="O21" s="307"/>
      <c r="P21" s="473"/>
      <c r="Q21" s="309"/>
      <c r="R21" s="309"/>
      <c r="S21" s="309"/>
      <c r="T21" s="309"/>
      <c r="U21" s="309"/>
      <c r="V21" s="309"/>
      <c r="W21" s="309"/>
      <c r="X21" s="309"/>
      <c r="Y21" s="309"/>
    </row>
    <row r="22" spans="1:26" ht="27" customHeight="1" x14ac:dyDescent="0.25">
      <c r="A22" s="290" t="s">
        <v>1539</v>
      </c>
      <c r="B22" s="224">
        <v>13.1</v>
      </c>
      <c r="C22" s="489" t="s">
        <v>808</v>
      </c>
      <c r="D22" s="474">
        <v>1013</v>
      </c>
      <c r="E22" s="475" t="s">
        <v>809</v>
      </c>
      <c r="F22" s="476"/>
      <c r="G22" s="419" t="s">
        <v>1616</v>
      </c>
      <c r="H22" s="309"/>
      <c r="I22" s="309"/>
      <c r="J22" s="343"/>
      <c r="K22" s="386"/>
      <c r="L22" s="386"/>
      <c r="M22" s="307">
        <v>10</v>
      </c>
      <c r="N22" s="309"/>
      <c r="O22" s="307"/>
      <c r="P22" s="473"/>
      <c r="Q22" s="309"/>
      <c r="R22" s="309"/>
      <c r="S22" s="309"/>
      <c r="T22" s="309"/>
      <c r="U22" s="309"/>
      <c r="V22" s="309"/>
      <c r="W22" s="309"/>
      <c r="X22" s="309"/>
      <c r="Y22" s="309"/>
    </row>
    <row r="23" spans="1:26" ht="15" x14ac:dyDescent="0.25">
      <c r="B23" s="448" t="s">
        <v>1314</v>
      </c>
      <c r="C23" s="309"/>
      <c r="D23" s="387">
        <v>1013</v>
      </c>
      <c r="E23" s="478">
        <v>-101</v>
      </c>
      <c r="F23" s="477" t="s">
        <v>812</v>
      </c>
      <c r="G23" s="479" t="s">
        <v>813</v>
      </c>
      <c r="H23" s="307">
        <v>-201</v>
      </c>
      <c r="I23" s="307">
        <v>-301</v>
      </c>
      <c r="J23" s="473">
        <v>-401</v>
      </c>
      <c r="K23" s="307"/>
      <c r="L23" s="309"/>
      <c r="M23" s="309"/>
      <c r="N23" s="307">
        <v>10</v>
      </c>
      <c r="O23" s="307"/>
      <c r="P23" s="473"/>
      <c r="Q23" s="309"/>
      <c r="R23" s="309"/>
      <c r="S23" s="309"/>
      <c r="T23" s="309"/>
      <c r="U23" s="309"/>
      <c r="V23" s="309"/>
      <c r="W23" s="309"/>
      <c r="X23" s="309"/>
      <c r="Y23" s="309"/>
    </row>
    <row r="24" spans="1:26" ht="15" x14ac:dyDescent="0.25">
      <c r="B24" s="448" t="s">
        <v>1315</v>
      </c>
      <c r="C24" s="309"/>
      <c r="D24" s="387">
        <v>1013</v>
      </c>
      <c r="E24" s="478">
        <v>-101</v>
      </c>
      <c r="F24" s="477" t="s">
        <v>814</v>
      </c>
      <c r="G24" s="479" t="s">
        <v>815</v>
      </c>
      <c r="H24" s="307">
        <v>-201</v>
      </c>
      <c r="I24" s="307">
        <v>-301</v>
      </c>
      <c r="J24" s="473">
        <v>-401</v>
      </c>
      <c r="K24" s="307"/>
      <c r="L24" s="309"/>
      <c r="M24" s="309"/>
      <c r="N24" s="307">
        <v>10</v>
      </c>
      <c r="O24" s="307"/>
      <c r="P24" s="473"/>
      <c r="Q24" s="309"/>
      <c r="R24" s="309"/>
      <c r="S24" s="309"/>
      <c r="T24" s="309"/>
      <c r="U24" s="309"/>
      <c r="V24" s="309"/>
      <c r="W24" s="309"/>
      <c r="X24" s="309"/>
      <c r="Y24" s="309"/>
    </row>
    <row r="25" spans="1:26" ht="15" x14ac:dyDescent="0.25">
      <c r="B25" s="448" t="s">
        <v>1316</v>
      </c>
      <c r="C25" s="309"/>
      <c r="D25" s="387">
        <v>1013</v>
      </c>
      <c r="E25" s="478">
        <v>-101</v>
      </c>
      <c r="F25" s="477" t="s">
        <v>816</v>
      </c>
      <c r="G25" s="479" t="s">
        <v>817</v>
      </c>
      <c r="H25" s="307">
        <v>-201</v>
      </c>
      <c r="I25" s="307">
        <v>-301</v>
      </c>
      <c r="J25" s="473">
        <v>-401</v>
      </c>
      <c r="K25" s="307"/>
      <c r="L25" s="309"/>
      <c r="M25" s="309"/>
      <c r="N25" s="307">
        <v>10</v>
      </c>
      <c r="O25" s="307"/>
      <c r="P25" s="473"/>
      <c r="Q25" s="309"/>
      <c r="R25" s="309"/>
      <c r="S25" s="309"/>
      <c r="T25" s="309"/>
      <c r="U25" s="309"/>
      <c r="V25" s="309"/>
      <c r="W25" s="309"/>
      <c r="X25" s="309"/>
      <c r="Y25" s="309"/>
    </row>
    <row r="26" spans="1:26" ht="15" x14ac:dyDescent="0.25">
      <c r="B26" s="448" t="s">
        <v>1317</v>
      </c>
      <c r="C26" s="309"/>
      <c r="D26" s="387">
        <v>1013</v>
      </c>
      <c r="E26" s="478">
        <v>-101</v>
      </c>
      <c r="F26" s="477" t="s">
        <v>818</v>
      </c>
      <c r="G26" s="479" t="s">
        <v>819</v>
      </c>
      <c r="H26" s="307">
        <v>-201</v>
      </c>
      <c r="I26" s="307">
        <v>-301</v>
      </c>
      <c r="J26" s="473">
        <v>-401</v>
      </c>
      <c r="K26" s="307"/>
      <c r="L26" s="309"/>
      <c r="M26" s="309"/>
      <c r="N26" s="307">
        <v>10</v>
      </c>
      <c r="O26" s="307"/>
      <c r="P26" s="473"/>
      <c r="Q26" s="309"/>
      <c r="R26" s="309"/>
      <c r="S26" s="309"/>
      <c r="T26" s="309"/>
      <c r="U26" s="309"/>
      <c r="V26" s="309"/>
      <c r="W26" s="309"/>
      <c r="X26" s="309"/>
      <c r="Y26" s="309"/>
    </row>
    <row r="27" spans="1:26" ht="15" x14ac:dyDescent="0.25">
      <c r="B27" s="448" t="s">
        <v>1318</v>
      </c>
      <c r="C27" s="309"/>
      <c r="D27" s="387">
        <v>1013</v>
      </c>
      <c r="E27" s="478">
        <v>-101</v>
      </c>
      <c r="F27" s="477" t="s">
        <v>820</v>
      </c>
      <c r="G27" s="479" t="s">
        <v>821</v>
      </c>
      <c r="H27" s="307">
        <v>-201</v>
      </c>
      <c r="I27" s="307">
        <v>-301</v>
      </c>
      <c r="J27" s="473">
        <v>-401</v>
      </c>
      <c r="K27" s="307"/>
      <c r="L27" s="309"/>
      <c r="M27" s="309"/>
      <c r="N27" s="307">
        <v>10</v>
      </c>
      <c r="O27" s="307"/>
      <c r="P27" s="473"/>
      <c r="Q27" s="309"/>
      <c r="R27" s="309"/>
      <c r="S27" s="309"/>
      <c r="T27" s="309"/>
      <c r="U27" s="309"/>
      <c r="V27" s="309"/>
      <c r="W27" s="309"/>
      <c r="X27" s="309"/>
      <c r="Y27" s="309"/>
    </row>
    <row r="28" spans="1:26" ht="15" x14ac:dyDescent="0.25">
      <c r="B28" s="448" t="s">
        <v>1319</v>
      </c>
      <c r="C28" s="309"/>
      <c r="D28" s="387">
        <v>1013</v>
      </c>
      <c r="E28" s="478">
        <v>-101</v>
      </c>
      <c r="F28" s="477" t="s">
        <v>822</v>
      </c>
      <c r="G28" s="479" t="s">
        <v>823</v>
      </c>
      <c r="H28" s="307">
        <v>-201</v>
      </c>
      <c r="I28" s="307">
        <v>-301</v>
      </c>
      <c r="J28" s="473">
        <v>-401</v>
      </c>
      <c r="K28" s="307"/>
      <c r="L28" s="309"/>
      <c r="M28" s="309"/>
      <c r="N28" s="307">
        <v>10</v>
      </c>
      <c r="O28" s="307"/>
      <c r="P28" s="473"/>
      <c r="Q28" s="309"/>
      <c r="R28" s="309"/>
      <c r="S28" s="309"/>
      <c r="T28" s="309"/>
      <c r="U28" s="309"/>
      <c r="V28" s="309"/>
      <c r="W28" s="309"/>
      <c r="X28" s="309"/>
      <c r="Y28" s="309"/>
    </row>
    <row r="29" spans="1:26" ht="15" x14ac:dyDescent="0.25">
      <c r="B29" s="448" t="s">
        <v>1320</v>
      </c>
      <c r="C29" s="309"/>
      <c r="D29" s="387"/>
      <c r="E29" s="392" t="s">
        <v>1431</v>
      </c>
      <c r="F29" s="477"/>
      <c r="G29" s="481" t="s">
        <v>1665</v>
      </c>
      <c r="H29" s="307">
        <v>-202</v>
      </c>
      <c r="I29" s="307">
        <v>-302</v>
      </c>
      <c r="J29" s="473">
        <v>-402</v>
      </c>
      <c r="K29" s="307"/>
      <c r="L29" s="309"/>
      <c r="M29" s="309"/>
      <c r="N29" s="307">
        <v>10</v>
      </c>
      <c r="O29" s="307"/>
      <c r="P29" s="473"/>
      <c r="Q29" s="309"/>
      <c r="R29" s="309"/>
      <c r="S29" s="309"/>
      <c r="T29" s="309"/>
      <c r="U29" s="309"/>
      <c r="V29" s="309"/>
      <c r="W29" s="309"/>
      <c r="X29" s="309"/>
      <c r="Y29" s="309"/>
    </row>
    <row r="30" spans="1:26" ht="15" x14ac:dyDescent="0.25">
      <c r="B30" s="448" t="s">
        <v>1321</v>
      </c>
      <c r="C30" s="309"/>
      <c r="D30" s="387">
        <v>1013</v>
      </c>
      <c r="E30" s="392">
        <v>-112</v>
      </c>
      <c r="F30" s="388" t="s">
        <v>832</v>
      </c>
      <c r="G30" s="488" t="s">
        <v>833</v>
      </c>
      <c r="H30" s="307">
        <v>-212</v>
      </c>
      <c r="I30" s="307">
        <v>-312</v>
      </c>
      <c r="J30" s="473">
        <v>-412</v>
      </c>
      <c r="K30" s="307"/>
      <c r="L30" s="309"/>
      <c r="M30" s="309"/>
      <c r="N30" s="307">
        <v>10</v>
      </c>
      <c r="O30" s="307"/>
      <c r="P30" s="473"/>
      <c r="Q30" s="309"/>
      <c r="R30" s="309"/>
      <c r="S30" s="309"/>
      <c r="T30" s="309"/>
      <c r="U30" s="309"/>
      <c r="V30" s="309"/>
      <c r="W30" s="309"/>
      <c r="X30" s="309"/>
      <c r="Y30" s="309"/>
    </row>
    <row r="31" spans="1:26" ht="15" x14ac:dyDescent="0.25">
      <c r="B31" s="448" t="s">
        <v>1325</v>
      </c>
      <c r="C31" s="309"/>
      <c r="D31" s="387">
        <v>1013</v>
      </c>
      <c r="E31" s="392">
        <v>-112</v>
      </c>
      <c r="F31" s="388" t="s">
        <v>834</v>
      </c>
      <c r="G31" s="488" t="s">
        <v>835</v>
      </c>
      <c r="H31" s="307">
        <v>-212</v>
      </c>
      <c r="I31" s="307">
        <v>-312</v>
      </c>
      <c r="J31" s="473">
        <v>-412</v>
      </c>
      <c r="K31" s="307"/>
      <c r="L31" s="309"/>
      <c r="M31" s="309"/>
      <c r="N31" s="307">
        <v>10</v>
      </c>
      <c r="O31" s="307"/>
      <c r="P31" s="473"/>
      <c r="Q31" s="309"/>
      <c r="R31" s="309"/>
      <c r="S31" s="309"/>
      <c r="T31" s="309"/>
      <c r="U31" s="309"/>
      <c r="V31" s="309"/>
      <c r="W31" s="309"/>
      <c r="X31" s="309"/>
      <c r="Y31" s="309"/>
    </row>
    <row r="32" spans="1:26" ht="15" x14ac:dyDescent="0.25">
      <c r="B32" s="448" t="s">
        <v>1326</v>
      </c>
      <c r="C32" s="309"/>
      <c r="D32" s="387">
        <v>1013</v>
      </c>
      <c r="E32" s="392">
        <v>-112</v>
      </c>
      <c r="F32" s="388" t="s">
        <v>836</v>
      </c>
      <c r="G32" s="298" t="s">
        <v>837</v>
      </c>
      <c r="H32" s="307">
        <v>-212</v>
      </c>
      <c r="I32" s="307">
        <v>-312</v>
      </c>
      <c r="J32" s="473">
        <v>-412</v>
      </c>
      <c r="K32" s="307"/>
      <c r="L32" s="309"/>
      <c r="M32" s="309"/>
      <c r="N32" s="307">
        <v>10</v>
      </c>
      <c r="O32" s="307"/>
      <c r="P32" s="473"/>
      <c r="Q32" s="309"/>
      <c r="R32" s="309"/>
      <c r="S32" s="309"/>
      <c r="T32" s="309"/>
      <c r="U32" s="309"/>
      <c r="V32" s="309"/>
      <c r="W32" s="309"/>
      <c r="X32" s="309"/>
      <c r="Y32" s="309"/>
    </row>
    <row r="33" spans="1:25" ht="15" x14ac:dyDescent="0.25">
      <c r="B33" s="448" t="s">
        <v>1328</v>
      </c>
      <c r="C33" s="309"/>
      <c r="D33" s="387">
        <v>1013</v>
      </c>
      <c r="E33" s="392">
        <v>-112</v>
      </c>
      <c r="F33" s="388" t="s">
        <v>838</v>
      </c>
      <c r="G33" s="488" t="s">
        <v>839</v>
      </c>
      <c r="H33" s="307">
        <v>-212</v>
      </c>
      <c r="I33" s="307">
        <v>-312</v>
      </c>
      <c r="J33" s="473">
        <v>-412</v>
      </c>
      <c r="K33" s="307"/>
      <c r="L33" s="309"/>
      <c r="M33" s="309"/>
      <c r="N33" s="307">
        <v>10</v>
      </c>
      <c r="O33" s="307"/>
      <c r="P33" s="473"/>
      <c r="Q33" s="309"/>
      <c r="R33" s="309"/>
      <c r="S33" s="309"/>
      <c r="T33" s="309"/>
      <c r="U33" s="309"/>
      <c r="V33" s="309"/>
      <c r="W33" s="309"/>
      <c r="X33" s="309"/>
      <c r="Y33" s="309"/>
    </row>
    <row r="34" spans="1:25" ht="15" x14ac:dyDescent="0.25">
      <c r="B34" s="448" t="s">
        <v>1327</v>
      </c>
      <c r="C34" s="309"/>
      <c r="D34" s="387">
        <v>1013</v>
      </c>
      <c r="E34" s="392">
        <v>-112</v>
      </c>
      <c r="F34" s="388" t="s">
        <v>840</v>
      </c>
      <c r="G34" s="488" t="s">
        <v>841</v>
      </c>
      <c r="H34" s="307">
        <v>-212</v>
      </c>
      <c r="I34" s="307">
        <v>-312</v>
      </c>
      <c r="J34" s="473">
        <v>-412</v>
      </c>
      <c r="K34" s="307"/>
      <c r="L34" s="309"/>
      <c r="M34" s="309"/>
      <c r="N34" s="307">
        <v>10</v>
      </c>
      <c r="O34" s="307"/>
      <c r="P34" s="473"/>
      <c r="Q34" s="309"/>
      <c r="R34" s="309"/>
      <c r="S34" s="309"/>
      <c r="T34" s="309"/>
      <c r="U34" s="309"/>
      <c r="V34" s="309"/>
      <c r="W34" s="309"/>
      <c r="X34" s="309"/>
      <c r="Y34" s="309"/>
    </row>
    <row r="35" spans="1:25" ht="15" x14ac:dyDescent="0.25">
      <c r="B35" s="448"/>
      <c r="C35" s="309"/>
      <c r="D35" s="387"/>
      <c r="E35" s="392"/>
      <c r="F35" s="388"/>
      <c r="G35" s="488"/>
      <c r="H35" s="307"/>
      <c r="I35" s="307"/>
      <c r="J35" s="473"/>
      <c r="K35" s="307"/>
      <c r="L35" s="309"/>
      <c r="M35" s="309"/>
      <c r="N35" s="307"/>
      <c r="O35" s="307"/>
      <c r="P35" s="473"/>
      <c r="Q35" s="309"/>
      <c r="R35" s="309"/>
      <c r="S35" s="309"/>
      <c r="T35" s="309"/>
      <c r="U35" s="309"/>
      <c r="V35" s="309"/>
      <c r="W35" s="309"/>
      <c r="X35" s="309"/>
      <c r="Y35" s="309"/>
    </row>
    <row r="36" spans="1:25" ht="27.75" customHeight="1" x14ac:dyDescent="0.25">
      <c r="A36" s="290" t="s">
        <v>1618</v>
      </c>
      <c r="B36" s="224">
        <v>13.2</v>
      </c>
      <c r="C36" s="489" t="s">
        <v>842</v>
      </c>
      <c r="D36" s="474">
        <v>1013</v>
      </c>
      <c r="E36" s="490">
        <v>-106</v>
      </c>
      <c r="F36" s="476"/>
      <c r="G36" s="419" t="s">
        <v>1615</v>
      </c>
      <c r="H36" s="309"/>
      <c r="I36" s="309"/>
      <c r="J36" s="343"/>
      <c r="K36" s="307"/>
      <c r="L36" s="309"/>
      <c r="M36" s="307">
        <v>10</v>
      </c>
      <c r="N36" s="309"/>
      <c r="O36" s="307"/>
      <c r="P36" s="473"/>
      <c r="Q36" s="309"/>
      <c r="R36" s="309"/>
      <c r="S36" s="309"/>
      <c r="T36" s="309"/>
      <c r="U36" s="309"/>
      <c r="V36" s="309"/>
      <c r="W36" s="309"/>
      <c r="X36" s="309"/>
      <c r="Y36" s="309"/>
    </row>
    <row r="37" spans="1:25" ht="15" x14ac:dyDescent="0.25">
      <c r="B37" s="448" t="s">
        <v>1330</v>
      </c>
      <c r="C37" s="309"/>
      <c r="D37" s="387">
        <v>1013</v>
      </c>
      <c r="E37" s="392">
        <v>-106</v>
      </c>
      <c r="F37" s="388" t="s">
        <v>862</v>
      </c>
      <c r="G37" s="479" t="s">
        <v>863</v>
      </c>
      <c r="H37" s="307">
        <v>-206</v>
      </c>
      <c r="I37" s="307">
        <v>-306</v>
      </c>
      <c r="J37" s="473">
        <v>-406</v>
      </c>
      <c r="K37" s="307"/>
      <c r="L37" s="309"/>
      <c r="M37" s="309"/>
      <c r="N37" s="307">
        <v>10</v>
      </c>
      <c r="O37" s="307"/>
      <c r="P37" s="473"/>
      <c r="Q37" s="309"/>
      <c r="R37" s="309"/>
      <c r="S37" s="309"/>
      <c r="T37" s="309"/>
      <c r="U37" s="309"/>
      <c r="V37" s="309"/>
      <c r="W37" s="309"/>
      <c r="X37" s="309"/>
      <c r="Y37" s="309"/>
    </row>
    <row r="38" spans="1:25" ht="15" x14ac:dyDescent="0.25">
      <c r="B38" s="448" t="s">
        <v>1332</v>
      </c>
      <c r="C38" s="309"/>
      <c r="D38" s="387">
        <v>1013</v>
      </c>
      <c r="E38" s="392">
        <v>-106</v>
      </c>
      <c r="F38" s="388" t="s">
        <v>866</v>
      </c>
      <c r="G38" s="479" t="s">
        <v>867</v>
      </c>
      <c r="H38" s="307">
        <v>-206</v>
      </c>
      <c r="I38" s="307">
        <v>-306</v>
      </c>
      <c r="J38" s="473">
        <v>-406</v>
      </c>
      <c r="K38" s="307"/>
      <c r="L38" s="309"/>
      <c r="M38" s="309"/>
      <c r="N38" s="307">
        <v>10</v>
      </c>
      <c r="O38" s="307"/>
      <c r="P38" s="473"/>
      <c r="Q38" s="309"/>
      <c r="R38" s="309"/>
      <c r="S38" s="309"/>
      <c r="T38" s="309"/>
      <c r="U38" s="309"/>
      <c r="V38" s="309"/>
      <c r="W38" s="309"/>
      <c r="X38" s="309"/>
      <c r="Y38" s="309"/>
    </row>
    <row r="39" spans="1:25" ht="15" x14ac:dyDescent="0.25">
      <c r="B39" s="448" t="s">
        <v>1333</v>
      </c>
      <c r="C39" s="309"/>
      <c r="D39" s="387">
        <v>1013</v>
      </c>
      <c r="E39" s="392">
        <v>-106</v>
      </c>
      <c r="F39" s="388" t="s">
        <v>870</v>
      </c>
      <c r="G39" s="479" t="s">
        <v>871</v>
      </c>
      <c r="H39" s="307">
        <v>-206</v>
      </c>
      <c r="I39" s="307">
        <v>-306</v>
      </c>
      <c r="J39" s="473">
        <v>-406</v>
      </c>
      <c r="K39" s="307"/>
      <c r="L39" s="309"/>
      <c r="M39" s="309"/>
      <c r="N39" s="307">
        <v>10</v>
      </c>
      <c r="O39" s="307"/>
      <c r="P39" s="473"/>
      <c r="Q39" s="309"/>
      <c r="R39" s="309"/>
      <c r="S39" s="309"/>
      <c r="T39" s="309"/>
      <c r="U39" s="309"/>
      <c r="V39" s="309"/>
      <c r="W39" s="309"/>
      <c r="X39" s="309"/>
      <c r="Y39" s="309"/>
    </row>
    <row r="40" spans="1:25" ht="15" x14ac:dyDescent="0.25">
      <c r="B40" s="448" t="s">
        <v>1334</v>
      </c>
      <c r="C40" s="309"/>
      <c r="D40" s="387">
        <v>1013</v>
      </c>
      <c r="E40" s="392">
        <v>-106</v>
      </c>
      <c r="F40" s="388" t="s">
        <v>818</v>
      </c>
      <c r="G40" s="479" t="s">
        <v>1456</v>
      </c>
      <c r="H40" s="307">
        <v>-206</v>
      </c>
      <c r="I40" s="307">
        <v>-306</v>
      </c>
      <c r="J40" s="473">
        <v>-406</v>
      </c>
      <c r="K40" s="307"/>
      <c r="L40" s="309"/>
      <c r="M40" s="309"/>
      <c r="N40" s="307">
        <v>10</v>
      </c>
      <c r="O40" s="307"/>
      <c r="P40" s="473"/>
      <c r="Q40" s="309"/>
      <c r="R40" s="309"/>
      <c r="S40" s="309"/>
      <c r="T40" s="309"/>
      <c r="U40" s="309"/>
      <c r="V40" s="309"/>
      <c r="W40" s="309"/>
      <c r="X40" s="309"/>
      <c r="Y40" s="309"/>
    </row>
    <row r="41" spans="1:25" ht="15" x14ac:dyDescent="0.25">
      <c r="B41" s="448" t="s">
        <v>1335</v>
      </c>
      <c r="C41" s="309"/>
      <c r="D41" s="387">
        <v>1013</v>
      </c>
      <c r="E41" s="392">
        <v>-106</v>
      </c>
      <c r="F41" s="388" t="s">
        <v>820</v>
      </c>
      <c r="G41" s="479" t="s">
        <v>1457</v>
      </c>
      <c r="H41" s="307">
        <v>-206</v>
      </c>
      <c r="I41" s="307">
        <v>-306</v>
      </c>
      <c r="J41" s="473">
        <v>-406</v>
      </c>
      <c r="K41" s="307"/>
      <c r="L41" s="309"/>
      <c r="M41" s="309"/>
      <c r="N41" s="307">
        <v>10</v>
      </c>
      <c r="O41" s="307"/>
      <c r="P41" s="473"/>
      <c r="Q41" s="309"/>
      <c r="R41" s="309"/>
      <c r="S41" s="309"/>
      <c r="T41" s="309"/>
      <c r="U41" s="309"/>
      <c r="V41" s="309"/>
      <c r="W41" s="309"/>
      <c r="X41" s="309"/>
      <c r="Y41" s="309"/>
    </row>
    <row r="42" spans="1:25" ht="15" x14ac:dyDescent="0.25">
      <c r="B42" s="448" t="s">
        <v>1336</v>
      </c>
      <c r="C42" s="309"/>
      <c r="D42" s="387">
        <v>1013</v>
      </c>
      <c r="E42" s="392">
        <v>-106</v>
      </c>
      <c r="F42" s="388" t="s">
        <v>822</v>
      </c>
      <c r="G42" s="481" t="s">
        <v>1458</v>
      </c>
      <c r="H42" s="307">
        <v>-206</v>
      </c>
      <c r="I42" s="307">
        <v>-306</v>
      </c>
      <c r="J42" s="473">
        <v>-406</v>
      </c>
      <c r="K42" s="307"/>
      <c r="L42" s="309"/>
      <c r="M42" s="309"/>
      <c r="N42" s="307">
        <v>10</v>
      </c>
      <c r="O42" s="307"/>
      <c r="P42" s="473"/>
      <c r="Q42" s="309"/>
      <c r="R42" s="309"/>
      <c r="S42" s="309"/>
      <c r="T42" s="309"/>
      <c r="U42" s="309"/>
      <c r="V42" s="309"/>
      <c r="W42" s="309"/>
      <c r="X42" s="309"/>
      <c r="Y42" s="309"/>
    </row>
    <row r="43" spans="1:25" ht="15" x14ac:dyDescent="0.25">
      <c r="B43" s="448" t="s">
        <v>1337</v>
      </c>
      <c r="C43" s="309"/>
      <c r="D43" s="387">
        <v>1013</v>
      </c>
      <c r="E43" s="392">
        <v>-106</v>
      </c>
      <c r="F43" s="388" t="s">
        <v>852</v>
      </c>
      <c r="G43" s="492" t="s">
        <v>1459</v>
      </c>
      <c r="H43" s="307">
        <v>-206</v>
      </c>
      <c r="I43" s="307">
        <v>-306</v>
      </c>
      <c r="J43" s="473">
        <v>-406</v>
      </c>
      <c r="K43" s="307"/>
      <c r="L43" s="309"/>
      <c r="M43" s="309"/>
      <c r="N43" s="307">
        <v>10</v>
      </c>
      <c r="O43" s="307"/>
      <c r="P43" s="473"/>
      <c r="Q43" s="309"/>
      <c r="R43" s="309"/>
      <c r="S43" s="309"/>
      <c r="T43" s="309"/>
      <c r="U43" s="309"/>
      <c r="V43" s="309"/>
      <c r="W43" s="309"/>
      <c r="X43" s="309"/>
      <c r="Y43" s="309"/>
    </row>
    <row r="44" spans="1:25" ht="15" x14ac:dyDescent="0.25">
      <c r="B44" s="448" t="s">
        <v>1331</v>
      </c>
      <c r="C44" s="309"/>
      <c r="D44" s="387">
        <v>1013</v>
      </c>
      <c r="E44" s="392">
        <v>-106</v>
      </c>
      <c r="F44" s="388" t="s">
        <v>974</v>
      </c>
      <c r="G44" s="479" t="s">
        <v>1598</v>
      </c>
      <c r="H44" s="307">
        <v>-206</v>
      </c>
      <c r="I44" s="307">
        <v>-306</v>
      </c>
      <c r="J44" s="473">
        <v>-406</v>
      </c>
      <c r="K44" s="307"/>
      <c r="L44" s="309"/>
      <c r="M44" s="309"/>
      <c r="N44" s="307">
        <v>10</v>
      </c>
      <c r="O44" s="307"/>
      <c r="P44" s="473"/>
      <c r="Q44" s="309"/>
      <c r="R44" s="309"/>
      <c r="S44" s="309"/>
      <c r="T44" s="309"/>
      <c r="U44" s="309"/>
      <c r="V44" s="309"/>
      <c r="W44" s="309"/>
      <c r="X44" s="309"/>
      <c r="Y44" s="309"/>
    </row>
    <row r="45" spans="1:25" ht="15" x14ac:dyDescent="0.25">
      <c r="B45" s="448" t="s">
        <v>1338</v>
      </c>
      <c r="C45" s="309"/>
      <c r="D45" s="387">
        <v>1013</v>
      </c>
      <c r="E45" s="392">
        <v>-106</v>
      </c>
      <c r="F45" s="388" t="s">
        <v>962</v>
      </c>
      <c r="G45" s="479" t="s">
        <v>1599</v>
      </c>
      <c r="H45" s="307"/>
      <c r="I45" s="307"/>
      <c r="J45" s="473"/>
      <c r="K45" s="307"/>
      <c r="L45" s="309"/>
      <c r="M45" s="309"/>
      <c r="N45" s="307"/>
      <c r="O45" s="307"/>
      <c r="P45" s="473"/>
      <c r="Q45" s="309"/>
      <c r="R45" s="309"/>
      <c r="S45" s="309"/>
      <c r="T45" s="309"/>
      <c r="U45" s="309"/>
      <c r="V45" s="309"/>
      <c r="W45" s="309"/>
      <c r="X45" s="309"/>
      <c r="Y45" s="309"/>
    </row>
    <row r="46" spans="1:25" ht="15" x14ac:dyDescent="0.25">
      <c r="B46" s="448" t="s">
        <v>1339</v>
      </c>
      <c r="C46" s="309"/>
      <c r="D46" s="387"/>
      <c r="E46" s="678" t="s">
        <v>1431</v>
      </c>
      <c r="F46" s="388"/>
      <c r="G46" s="479" t="s">
        <v>1460</v>
      </c>
      <c r="H46" s="307"/>
      <c r="I46" s="307"/>
      <c r="J46" s="473"/>
      <c r="K46" s="307"/>
      <c r="L46" s="309"/>
      <c r="M46" s="309"/>
      <c r="N46" s="307">
        <v>10</v>
      </c>
      <c r="O46" s="307"/>
      <c r="P46" s="473"/>
      <c r="Q46" s="309"/>
      <c r="R46" s="309"/>
      <c r="S46" s="309"/>
      <c r="T46" s="309"/>
      <c r="U46" s="309"/>
      <c r="V46" s="309"/>
      <c r="W46" s="309"/>
      <c r="X46" s="309"/>
      <c r="Y46" s="309"/>
    </row>
    <row r="47" spans="1:25" ht="15" x14ac:dyDescent="0.25">
      <c r="B47" s="448" t="s">
        <v>1340</v>
      </c>
      <c r="C47" s="309"/>
      <c r="D47" s="387"/>
      <c r="E47" s="678" t="s">
        <v>1431</v>
      </c>
      <c r="F47" s="388"/>
      <c r="G47" s="479" t="s">
        <v>1597</v>
      </c>
      <c r="H47" s="307"/>
      <c r="I47" s="307"/>
      <c r="J47" s="473"/>
      <c r="K47" s="307"/>
      <c r="L47" s="309"/>
      <c r="M47" s="309"/>
      <c r="N47" s="307">
        <v>10</v>
      </c>
      <c r="O47" s="307"/>
      <c r="P47" s="473"/>
      <c r="Q47" s="309"/>
      <c r="R47" s="309"/>
      <c r="S47" s="309"/>
      <c r="T47" s="309"/>
      <c r="U47" s="309"/>
      <c r="V47" s="309"/>
      <c r="W47" s="309"/>
      <c r="X47" s="309"/>
      <c r="Y47" s="309"/>
    </row>
    <row r="48" spans="1:25" ht="15" x14ac:dyDescent="0.25">
      <c r="B48" s="448" t="s">
        <v>1438</v>
      </c>
      <c r="C48" s="309"/>
      <c r="D48" s="387"/>
      <c r="E48" s="678" t="s">
        <v>1431</v>
      </c>
      <c r="F48" s="388"/>
      <c r="G48" s="479" t="s">
        <v>1461</v>
      </c>
      <c r="H48" s="307"/>
      <c r="I48" s="307"/>
      <c r="J48" s="473"/>
      <c r="K48" s="307"/>
      <c r="L48" s="309"/>
      <c r="M48" s="309"/>
      <c r="N48" s="307">
        <v>10</v>
      </c>
      <c r="O48" s="307"/>
      <c r="P48" s="473"/>
      <c r="Q48" s="309"/>
      <c r="R48" s="309"/>
      <c r="S48" s="309"/>
      <c r="T48" s="309"/>
      <c r="U48" s="309"/>
      <c r="V48" s="309"/>
      <c r="W48" s="309"/>
      <c r="X48" s="309"/>
      <c r="Y48" s="309"/>
    </row>
    <row r="49" spans="1:25" ht="15" x14ac:dyDescent="0.25">
      <c r="B49" s="448" t="s">
        <v>1463</v>
      </c>
      <c r="C49" s="309"/>
      <c r="D49" s="387"/>
      <c r="E49" s="678" t="s">
        <v>1431</v>
      </c>
      <c r="F49" s="309"/>
      <c r="G49" s="479" t="s">
        <v>1462</v>
      </c>
      <c r="H49" s="307"/>
      <c r="I49" s="307"/>
      <c r="J49" s="473"/>
      <c r="K49" s="307"/>
      <c r="L49" s="309"/>
      <c r="M49" s="309"/>
      <c r="N49" s="307"/>
      <c r="O49" s="307"/>
      <c r="P49" s="473"/>
      <c r="Q49" s="309"/>
      <c r="R49" s="309"/>
      <c r="S49" s="309"/>
      <c r="T49" s="309"/>
      <c r="U49" s="309"/>
      <c r="V49" s="309"/>
      <c r="W49" s="309"/>
      <c r="X49" s="309"/>
      <c r="Y49" s="309"/>
    </row>
    <row r="50" spans="1:25" x14ac:dyDescent="0.25">
      <c r="B50" s="224"/>
      <c r="C50" s="309"/>
      <c r="D50" s="387"/>
      <c r="E50" s="392"/>
      <c r="F50" s="388"/>
      <c r="G50" s="479"/>
      <c r="H50" s="307"/>
      <c r="I50" s="307"/>
      <c r="J50" s="473"/>
      <c r="K50" s="307"/>
      <c r="L50" s="309"/>
      <c r="M50" s="309"/>
      <c r="N50" s="307"/>
      <c r="O50" s="307"/>
      <c r="P50" s="473"/>
      <c r="Q50" s="309"/>
      <c r="R50" s="309"/>
      <c r="S50" s="309"/>
      <c r="T50" s="309"/>
      <c r="U50" s="309"/>
      <c r="V50" s="309"/>
      <c r="W50" s="309"/>
      <c r="X50" s="309"/>
      <c r="Y50" s="309"/>
    </row>
    <row r="51" spans="1:25" x14ac:dyDescent="0.25">
      <c r="B51" s="224"/>
      <c r="C51" s="309"/>
      <c r="D51" s="387"/>
      <c r="E51" s="392"/>
      <c r="F51" s="388"/>
      <c r="G51" s="479"/>
      <c r="H51" s="307"/>
      <c r="I51" s="307"/>
      <c r="J51" s="473"/>
      <c r="K51" s="307"/>
      <c r="L51" s="309"/>
      <c r="M51" s="309"/>
      <c r="N51" s="307"/>
      <c r="O51" s="307"/>
      <c r="P51" s="473"/>
      <c r="Q51" s="309"/>
      <c r="R51" s="309"/>
      <c r="S51" s="309"/>
      <c r="T51" s="309"/>
      <c r="U51" s="309"/>
      <c r="V51" s="309"/>
      <c r="W51" s="309"/>
      <c r="X51" s="309"/>
      <c r="Y51" s="309"/>
    </row>
    <row r="52" spans="1:25" ht="27" customHeight="1" x14ac:dyDescent="0.25">
      <c r="A52" s="290" t="s">
        <v>1618</v>
      </c>
      <c r="B52" s="224">
        <v>13.3</v>
      </c>
      <c r="C52" s="489" t="s">
        <v>858</v>
      </c>
      <c r="D52" s="474">
        <v>1013</v>
      </c>
      <c r="E52" s="475" t="s">
        <v>879</v>
      </c>
      <c r="F52" s="476"/>
      <c r="G52" s="419" t="s">
        <v>1614</v>
      </c>
      <c r="H52" s="309"/>
      <c r="I52" s="309"/>
      <c r="J52" s="343"/>
      <c r="K52" s="307"/>
      <c r="L52" s="309"/>
      <c r="M52" s="307">
        <v>10</v>
      </c>
      <c r="N52" s="309"/>
      <c r="O52" s="307"/>
      <c r="P52" s="473"/>
      <c r="Q52" s="309"/>
      <c r="R52" s="309"/>
      <c r="S52" s="309"/>
      <c r="T52" s="309"/>
      <c r="U52" s="309"/>
      <c r="V52" s="309"/>
      <c r="W52" s="309"/>
      <c r="X52" s="309"/>
      <c r="Y52" s="309"/>
    </row>
    <row r="53" spans="1:25" ht="15" x14ac:dyDescent="0.25">
      <c r="B53" s="448" t="s">
        <v>1346</v>
      </c>
      <c r="C53" s="309"/>
      <c r="D53" s="387">
        <v>1013</v>
      </c>
      <c r="E53" s="392">
        <v>-107</v>
      </c>
      <c r="F53" s="388" t="s">
        <v>862</v>
      </c>
      <c r="G53" s="479" t="s">
        <v>882</v>
      </c>
      <c r="H53" s="307">
        <v>-207</v>
      </c>
      <c r="I53" s="307">
        <v>-307</v>
      </c>
      <c r="J53" s="473">
        <v>-407</v>
      </c>
      <c r="K53" s="307"/>
      <c r="L53" s="309"/>
      <c r="M53" s="309"/>
      <c r="N53" s="307">
        <f>+$M$52</f>
        <v>10</v>
      </c>
      <c r="O53" s="307"/>
      <c r="P53" s="473"/>
      <c r="Q53" s="309"/>
      <c r="R53" s="309"/>
      <c r="S53" s="309"/>
      <c r="T53" s="309"/>
      <c r="U53" s="309"/>
      <c r="V53" s="309"/>
      <c r="W53" s="309"/>
      <c r="X53" s="309"/>
      <c r="Y53" s="309"/>
    </row>
    <row r="54" spans="1:25" ht="15" x14ac:dyDescent="0.25">
      <c r="B54" s="448" t="s">
        <v>1347</v>
      </c>
      <c r="C54" s="309"/>
      <c r="D54" s="387">
        <v>1013</v>
      </c>
      <c r="E54" s="392">
        <v>-107</v>
      </c>
      <c r="F54" s="388" t="s">
        <v>866</v>
      </c>
      <c r="G54" s="479" t="s">
        <v>886</v>
      </c>
      <c r="H54" s="307">
        <v>-207</v>
      </c>
      <c r="I54" s="307">
        <v>-307</v>
      </c>
      <c r="J54" s="473">
        <v>-407</v>
      </c>
      <c r="K54" s="307"/>
      <c r="L54" s="309"/>
      <c r="M54" s="309"/>
      <c r="N54" s="307">
        <f t="shared" ref="N54:N63" si="0">+$M$52</f>
        <v>10</v>
      </c>
      <c r="O54" s="307"/>
      <c r="P54" s="473"/>
      <c r="Q54" s="309"/>
      <c r="R54" s="309"/>
      <c r="S54" s="309"/>
      <c r="T54" s="309"/>
      <c r="U54" s="309"/>
      <c r="V54" s="309"/>
      <c r="W54" s="309"/>
      <c r="X54" s="309"/>
      <c r="Y54" s="309"/>
    </row>
    <row r="55" spans="1:25" thickBot="1" x14ac:dyDescent="0.3">
      <c r="B55" s="448" t="s">
        <v>1348</v>
      </c>
      <c r="C55" s="309"/>
      <c r="D55" s="387">
        <v>1013</v>
      </c>
      <c r="E55" s="392">
        <v>-107</v>
      </c>
      <c r="F55" s="388" t="s">
        <v>870</v>
      </c>
      <c r="G55" s="479" t="s">
        <v>890</v>
      </c>
      <c r="H55" s="307">
        <v>-207</v>
      </c>
      <c r="I55" s="307">
        <v>-307</v>
      </c>
      <c r="J55" s="473">
        <v>-407</v>
      </c>
      <c r="K55" s="307"/>
      <c r="L55" s="309"/>
      <c r="M55" s="309"/>
      <c r="N55" s="307">
        <f t="shared" si="0"/>
        <v>10</v>
      </c>
      <c r="O55" s="307"/>
      <c r="P55" s="473"/>
      <c r="Q55" s="309"/>
      <c r="R55" s="309"/>
      <c r="S55" s="309"/>
      <c r="T55" s="309"/>
      <c r="U55" s="309"/>
      <c r="V55" s="309"/>
      <c r="W55" s="309"/>
      <c r="X55" s="309"/>
      <c r="Y55" s="309"/>
    </row>
    <row r="56" spans="1:25" thickBot="1" x14ac:dyDescent="0.3">
      <c r="B56" s="448" t="s">
        <v>1349</v>
      </c>
      <c r="D56" s="387">
        <v>1013</v>
      </c>
      <c r="E56" s="392">
        <v>-105</v>
      </c>
      <c r="F56" s="493" t="s">
        <v>850</v>
      </c>
      <c r="G56" s="483" t="s">
        <v>1464</v>
      </c>
      <c r="N56" s="307">
        <f t="shared" si="0"/>
        <v>10</v>
      </c>
      <c r="Q56" s="309"/>
      <c r="R56" s="309"/>
      <c r="S56" s="309"/>
      <c r="T56" s="309"/>
      <c r="U56" s="309"/>
      <c r="V56" s="309"/>
      <c r="W56" s="309"/>
      <c r="X56" s="309"/>
      <c r="Y56" s="309"/>
    </row>
    <row r="57" spans="1:25" ht="15" x14ac:dyDescent="0.25">
      <c r="B57" s="448" t="s">
        <v>1350</v>
      </c>
      <c r="C57" s="309"/>
      <c r="D57" s="387">
        <v>1013</v>
      </c>
      <c r="E57" s="392">
        <v>-108</v>
      </c>
      <c r="F57" s="388" t="s">
        <v>814</v>
      </c>
      <c r="G57" s="479" t="s">
        <v>1601</v>
      </c>
      <c r="H57" s="307">
        <v>-207</v>
      </c>
      <c r="I57" s="307">
        <v>-307</v>
      </c>
      <c r="J57" s="473">
        <v>-407</v>
      </c>
      <c r="K57" s="307"/>
      <c r="L57" s="309"/>
      <c r="M57" s="309"/>
      <c r="N57" s="307">
        <f t="shared" si="0"/>
        <v>10</v>
      </c>
      <c r="O57" s="307"/>
      <c r="P57" s="473"/>
      <c r="Q57" s="309"/>
      <c r="R57" s="309"/>
      <c r="S57" s="309"/>
      <c r="T57" s="309"/>
      <c r="U57" s="309"/>
      <c r="V57" s="309"/>
      <c r="W57" s="309"/>
      <c r="X57" s="309"/>
      <c r="Y57" s="309"/>
    </row>
    <row r="58" spans="1:25" ht="15" x14ac:dyDescent="0.25">
      <c r="B58" s="448" t="s">
        <v>1351</v>
      </c>
      <c r="C58" s="309"/>
      <c r="D58" s="387">
        <v>1013</v>
      </c>
      <c r="E58" s="392">
        <v>-105</v>
      </c>
      <c r="F58" s="388" t="s">
        <v>812</v>
      </c>
      <c r="G58" s="479" t="s">
        <v>895</v>
      </c>
      <c r="H58" s="307"/>
      <c r="I58" s="307"/>
      <c r="J58" s="473"/>
      <c r="K58" s="307"/>
      <c r="L58" s="309"/>
      <c r="M58" s="309"/>
      <c r="N58" s="307">
        <f t="shared" si="0"/>
        <v>10</v>
      </c>
      <c r="O58" s="307"/>
      <c r="P58" s="473"/>
      <c r="Q58" s="309"/>
      <c r="R58" s="309"/>
      <c r="S58" s="309"/>
      <c r="T58" s="309"/>
      <c r="U58" s="309"/>
      <c r="V58" s="309"/>
      <c r="W58" s="309"/>
      <c r="X58" s="309"/>
      <c r="Y58" s="309"/>
    </row>
    <row r="59" spans="1:25" ht="15" x14ac:dyDescent="0.25">
      <c r="B59" s="448" t="s">
        <v>1352</v>
      </c>
      <c r="C59" s="309"/>
      <c r="D59" s="387">
        <v>1013</v>
      </c>
      <c r="E59" s="392">
        <v>-105</v>
      </c>
      <c r="F59" s="388" t="s">
        <v>850</v>
      </c>
      <c r="G59" s="481" t="s">
        <v>1439</v>
      </c>
      <c r="H59" s="307">
        <v>-205</v>
      </c>
      <c r="I59" s="307">
        <v>-305</v>
      </c>
      <c r="J59" s="473">
        <v>-405</v>
      </c>
      <c r="K59" s="307"/>
      <c r="L59" s="309"/>
      <c r="M59" s="309"/>
      <c r="N59" s="307">
        <f t="shared" si="0"/>
        <v>10</v>
      </c>
      <c r="O59" s="307"/>
      <c r="P59" s="473"/>
      <c r="Q59" s="309"/>
      <c r="R59" s="309"/>
      <c r="S59" s="309"/>
      <c r="T59" s="309"/>
      <c r="U59" s="309"/>
      <c r="V59" s="309"/>
      <c r="W59" s="309"/>
      <c r="X59" s="309"/>
      <c r="Y59" s="309"/>
    </row>
    <row r="60" spans="1:25" thickBot="1" x14ac:dyDescent="0.3">
      <c r="B60" s="448" t="s">
        <v>1353</v>
      </c>
      <c r="C60" s="309"/>
      <c r="D60" s="387">
        <v>1013</v>
      </c>
      <c r="E60" s="392">
        <v>-105</v>
      </c>
      <c r="F60" s="388" t="s">
        <v>820</v>
      </c>
      <c r="G60" s="494" t="s">
        <v>1440</v>
      </c>
      <c r="H60" s="307">
        <v>-205</v>
      </c>
      <c r="I60" s="307">
        <v>-305</v>
      </c>
      <c r="J60" s="473">
        <v>-405</v>
      </c>
      <c r="K60" s="307"/>
      <c r="L60" s="309"/>
      <c r="M60" s="309"/>
      <c r="N60" s="307">
        <f t="shared" si="0"/>
        <v>10</v>
      </c>
      <c r="O60" s="307"/>
      <c r="P60" s="473"/>
      <c r="Q60" s="309"/>
      <c r="R60" s="309"/>
      <c r="S60" s="309"/>
      <c r="T60" s="309"/>
      <c r="U60" s="309"/>
      <c r="V60" s="309"/>
      <c r="W60" s="309"/>
      <c r="X60" s="309"/>
      <c r="Y60" s="309"/>
    </row>
    <row r="61" spans="1:25" thickBot="1" x14ac:dyDescent="0.3">
      <c r="B61" s="448" t="s">
        <v>1354</v>
      </c>
      <c r="C61" s="309"/>
      <c r="D61" s="387">
        <v>1013</v>
      </c>
      <c r="E61" s="478">
        <v>-102</v>
      </c>
      <c r="F61" s="482" t="s">
        <v>814</v>
      </c>
      <c r="G61" s="483" t="s">
        <v>1465</v>
      </c>
      <c r="H61" s="307">
        <v>-205</v>
      </c>
      <c r="I61" s="307">
        <v>-305</v>
      </c>
      <c r="J61" s="473">
        <v>-405</v>
      </c>
      <c r="K61" s="307"/>
      <c r="L61" s="309"/>
      <c r="M61" s="309"/>
      <c r="N61" s="307">
        <f t="shared" si="0"/>
        <v>10</v>
      </c>
      <c r="O61" s="307"/>
      <c r="P61" s="473"/>
      <c r="Q61" s="309"/>
      <c r="R61" s="309"/>
      <c r="S61" s="309"/>
      <c r="T61" s="309"/>
      <c r="U61" s="309"/>
      <c r="V61" s="309"/>
      <c r="W61" s="309"/>
      <c r="X61" s="309"/>
      <c r="Y61" s="309"/>
    </row>
    <row r="62" spans="1:25" ht="15" x14ac:dyDescent="0.25">
      <c r="B62" s="448" t="s">
        <v>1355</v>
      </c>
      <c r="C62" s="309"/>
      <c r="D62" s="387">
        <v>1013</v>
      </c>
      <c r="E62" s="392">
        <v>-105</v>
      </c>
      <c r="F62" s="388" t="s">
        <v>852</v>
      </c>
      <c r="G62" s="495" t="s">
        <v>901</v>
      </c>
      <c r="H62" s="307">
        <v>-205</v>
      </c>
      <c r="I62" s="307">
        <v>-305</v>
      </c>
      <c r="J62" s="473">
        <v>-405</v>
      </c>
      <c r="K62" s="307"/>
      <c r="L62" s="309"/>
      <c r="M62" s="309"/>
      <c r="N62" s="307">
        <f t="shared" si="0"/>
        <v>10</v>
      </c>
      <c r="O62" s="307"/>
      <c r="P62" s="473"/>
      <c r="Q62" s="309"/>
      <c r="R62" s="309"/>
      <c r="S62" s="309"/>
      <c r="T62" s="309"/>
      <c r="U62" s="309"/>
      <c r="V62" s="309"/>
      <c r="W62" s="309"/>
      <c r="X62" s="309"/>
      <c r="Y62" s="309"/>
    </row>
    <row r="63" spans="1:25" ht="15" x14ac:dyDescent="0.25">
      <c r="B63" s="448" t="s">
        <v>1356</v>
      </c>
      <c r="C63" s="309"/>
      <c r="D63" s="387">
        <v>1013</v>
      </c>
      <c r="E63" s="392">
        <v>-104</v>
      </c>
      <c r="F63" s="388" t="s">
        <v>820</v>
      </c>
      <c r="G63" s="479" t="s">
        <v>1509</v>
      </c>
      <c r="H63" s="307">
        <v>-205</v>
      </c>
      <c r="I63" s="307">
        <v>-305</v>
      </c>
      <c r="J63" s="473">
        <v>-405</v>
      </c>
      <c r="K63" s="307"/>
      <c r="L63" s="309"/>
      <c r="M63" s="309"/>
      <c r="N63" s="307">
        <f t="shared" si="0"/>
        <v>10</v>
      </c>
      <c r="O63" s="307"/>
      <c r="P63" s="473"/>
      <c r="Q63" s="309"/>
      <c r="R63" s="309"/>
      <c r="S63" s="309"/>
      <c r="T63" s="309"/>
      <c r="U63" s="309"/>
      <c r="V63" s="309"/>
      <c r="W63" s="309"/>
      <c r="X63" s="309"/>
      <c r="Y63" s="309"/>
    </row>
    <row r="64" spans="1:25" ht="15" x14ac:dyDescent="0.25">
      <c r="B64" s="448" t="s">
        <v>1357</v>
      </c>
      <c r="C64" s="309"/>
      <c r="D64" s="309"/>
      <c r="E64" s="309"/>
      <c r="F64" s="678" t="s">
        <v>1431</v>
      </c>
      <c r="G64" s="479" t="s">
        <v>1466</v>
      </c>
      <c r="H64" s="484">
        <v>-202</v>
      </c>
      <c r="I64" s="307">
        <v>-302</v>
      </c>
      <c r="J64" s="473">
        <v>-402</v>
      </c>
      <c r="K64" s="307"/>
      <c r="L64" s="309"/>
      <c r="M64" s="309"/>
      <c r="N64" s="307"/>
      <c r="O64" s="307"/>
      <c r="P64" s="473"/>
      <c r="Q64" s="309"/>
      <c r="R64" s="309"/>
      <c r="S64" s="309"/>
      <c r="T64" s="309"/>
      <c r="U64" s="309"/>
      <c r="V64" s="309"/>
      <c r="W64" s="309"/>
      <c r="X64" s="309"/>
      <c r="Y64" s="309"/>
    </row>
    <row r="65" spans="1:25" ht="15" x14ac:dyDescent="0.25">
      <c r="B65" s="448" t="s">
        <v>1507</v>
      </c>
      <c r="C65" s="309"/>
      <c r="D65" s="309"/>
      <c r="E65" s="309"/>
      <c r="F65" s="678" t="s">
        <v>1431</v>
      </c>
      <c r="G65" s="479" t="s">
        <v>1506</v>
      </c>
      <c r="H65" s="484"/>
      <c r="I65" s="307"/>
      <c r="J65" s="473"/>
      <c r="K65" s="307"/>
      <c r="L65" s="309"/>
      <c r="M65" s="309"/>
      <c r="N65" s="307"/>
      <c r="O65" s="307"/>
      <c r="P65" s="473"/>
      <c r="Q65" s="309"/>
      <c r="R65" s="309"/>
      <c r="S65" s="309"/>
      <c r="T65" s="309"/>
      <c r="U65" s="309"/>
      <c r="V65" s="309"/>
      <c r="W65" s="309"/>
      <c r="X65" s="309"/>
      <c r="Y65" s="309"/>
    </row>
    <row r="66" spans="1:25" ht="15" x14ac:dyDescent="0.25">
      <c r="B66" s="448" t="s">
        <v>1508</v>
      </c>
      <c r="C66" s="309"/>
      <c r="D66" s="309"/>
      <c r="E66" s="309"/>
      <c r="F66" s="678" t="s">
        <v>1431</v>
      </c>
      <c r="G66" s="479" t="s">
        <v>1600</v>
      </c>
      <c r="H66" s="484"/>
      <c r="I66" s="307"/>
      <c r="J66" s="473"/>
      <c r="K66" s="307"/>
      <c r="L66" s="309"/>
      <c r="M66" s="309"/>
      <c r="N66" s="307"/>
      <c r="O66" s="307"/>
      <c r="P66" s="473"/>
      <c r="Q66" s="309"/>
      <c r="R66" s="309"/>
      <c r="S66" s="309"/>
      <c r="T66" s="309"/>
      <c r="U66" s="309"/>
      <c r="V66" s="309"/>
      <c r="W66" s="309"/>
      <c r="X66" s="309"/>
      <c r="Y66" s="309"/>
    </row>
    <row r="67" spans="1:25" ht="15" x14ac:dyDescent="0.25">
      <c r="B67" s="448"/>
      <c r="C67" s="309"/>
      <c r="D67" s="387"/>
      <c r="E67" s="392"/>
      <c r="F67" s="388"/>
      <c r="G67" s="479"/>
      <c r="H67" s="484"/>
      <c r="I67" s="307"/>
      <c r="J67" s="473"/>
      <c r="K67" s="307"/>
      <c r="L67" s="309"/>
      <c r="M67" s="309"/>
      <c r="N67" s="307"/>
      <c r="O67" s="307"/>
      <c r="P67" s="473"/>
      <c r="Q67" s="309"/>
      <c r="R67" s="309"/>
      <c r="S67" s="309"/>
      <c r="T67" s="309"/>
      <c r="U67" s="309"/>
      <c r="V67" s="309"/>
      <c r="W67" s="309"/>
      <c r="X67" s="309"/>
      <c r="Y67" s="309"/>
    </row>
    <row r="68" spans="1:25" ht="15" x14ac:dyDescent="0.25">
      <c r="B68" s="448"/>
      <c r="C68" s="309"/>
      <c r="D68" s="387"/>
      <c r="E68" s="392"/>
      <c r="F68" s="388"/>
      <c r="G68" s="492"/>
      <c r="H68" s="484"/>
      <c r="I68" s="307"/>
      <c r="J68" s="473"/>
      <c r="K68" s="307"/>
      <c r="L68" s="309"/>
      <c r="M68" s="309"/>
      <c r="N68" s="307"/>
      <c r="O68" s="307"/>
      <c r="P68" s="473"/>
      <c r="Q68" s="309"/>
      <c r="R68" s="309"/>
      <c r="S68" s="309"/>
      <c r="T68" s="309"/>
      <c r="U68" s="309"/>
      <c r="V68" s="309"/>
      <c r="W68" s="309"/>
      <c r="X68" s="309"/>
      <c r="Y68" s="309"/>
    </row>
    <row r="69" spans="1:25" ht="30" customHeight="1" x14ac:dyDescent="0.25">
      <c r="A69" s="290" t="s">
        <v>1618</v>
      </c>
      <c r="B69" s="224">
        <v>13.4</v>
      </c>
      <c r="C69" s="489" t="s">
        <v>878</v>
      </c>
      <c r="D69" s="474">
        <v>1013</v>
      </c>
      <c r="E69" s="490">
        <v>-109</v>
      </c>
      <c r="F69" s="476"/>
      <c r="G69" s="496" t="s">
        <v>1613</v>
      </c>
      <c r="H69" s="309"/>
      <c r="I69" s="309"/>
      <c r="J69" s="343"/>
      <c r="K69" s="307"/>
      <c r="L69" s="309"/>
      <c r="M69" s="307">
        <v>10</v>
      </c>
      <c r="N69" s="309"/>
      <c r="O69" s="307"/>
      <c r="P69" s="473"/>
      <c r="Q69" s="309"/>
      <c r="R69" s="309"/>
      <c r="S69" s="309"/>
      <c r="T69" s="309"/>
      <c r="U69" s="309"/>
      <c r="V69" s="309"/>
      <c r="W69" s="309"/>
      <c r="X69" s="309"/>
      <c r="Y69" s="309"/>
    </row>
    <row r="70" spans="1:25" ht="15" x14ac:dyDescent="0.25">
      <c r="B70" s="448" t="s">
        <v>1358</v>
      </c>
      <c r="C70" s="309"/>
      <c r="D70" s="387">
        <v>1013</v>
      </c>
      <c r="E70" s="392">
        <v>-109</v>
      </c>
      <c r="F70" s="388" t="s">
        <v>862</v>
      </c>
      <c r="G70" s="479" t="s">
        <v>916</v>
      </c>
      <c r="H70" s="307">
        <v>-209</v>
      </c>
      <c r="I70" s="307">
        <v>-309</v>
      </c>
      <c r="J70" s="473">
        <v>-409</v>
      </c>
      <c r="K70" s="307"/>
      <c r="L70" s="309"/>
      <c r="M70" s="309"/>
      <c r="N70" s="307">
        <f>+$M$69</f>
        <v>10</v>
      </c>
      <c r="O70" s="307"/>
      <c r="P70" s="473"/>
      <c r="Q70" s="309"/>
      <c r="R70" s="309"/>
      <c r="S70" s="309"/>
      <c r="T70" s="309"/>
      <c r="U70" s="309"/>
      <c r="V70" s="309"/>
      <c r="W70" s="309"/>
      <c r="X70" s="309"/>
      <c r="Y70" s="309"/>
    </row>
    <row r="71" spans="1:25" ht="15" x14ac:dyDescent="0.25">
      <c r="B71" s="448" t="s">
        <v>1359</v>
      </c>
      <c r="C71" s="309"/>
      <c r="D71" s="387">
        <v>1013</v>
      </c>
      <c r="E71" s="392">
        <v>-109</v>
      </c>
      <c r="F71" s="388" t="s">
        <v>866</v>
      </c>
      <c r="G71" s="479" t="s">
        <v>920</v>
      </c>
      <c r="H71" s="307">
        <v>-209</v>
      </c>
      <c r="I71" s="307">
        <v>-309</v>
      </c>
      <c r="J71" s="473">
        <v>-409</v>
      </c>
      <c r="K71" s="307"/>
      <c r="L71" s="309"/>
      <c r="M71" s="309"/>
      <c r="N71" s="307">
        <f t="shared" ref="N71:N76" si="1">+$M$69</f>
        <v>10</v>
      </c>
      <c r="O71" s="307"/>
      <c r="P71" s="473"/>
      <c r="Q71" s="309"/>
      <c r="R71" s="309"/>
      <c r="S71" s="309"/>
      <c r="T71" s="309"/>
      <c r="U71" s="309"/>
      <c r="V71" s="309"/>
      <c r="W71" s="309"/>
      <c r="X71" s="309"/>
      <c r="Y71" s="309"/>
    </row>
    <row r="72" spans="1:25" ht="15" x14ac:dyDescent="0.25">
      <c r="B72" s="448" t="s">
        <v>1360</v>
      </c>
      <c r="C72" s="309"/>
      <c r="D72" s="387">
        <v>1013</v>
      </c>
      <c r="E72" s="392">
        <v>-109</v>
      </c>
      <c r="F72" s="388" t="s">
        <v>870</v>
      </c>
      <c r="G72" s="479" t="s">
        <v>923</v>
      </c>
      <c r="H72" s="307">
        <v>-209</v>
      </c>
      <c r="I72" s="307">
        <v>-309</v>
      </c>
      <c r="J72" s="473">
        <v>-409</v>
      </c>
      <c r="K72" s="307"/>
      <c r="L72" s="309"/>
      <c r="M72" s="309"/>
      <c r="N72" s="307">
        <f t="shared" si="1"/>
        <v>10</v>
      </c>
      <c r="O72" s="307"/>
      <c r="P72" s="473"/>
      <c r="Q72" s="309"/>
      <c r="R72" s="309"/>
      <c r="S72" s="309"/>
      <c r="T72" s="309"/>
      <c r="U72" s="309"/>
      <c r="V72" s="309"/>
      <c r="W72" s="309"/>
      <c r="X72" s="309"/>
      <c r="Y72" s="309"/>
    </row>
    <row r="73" spans="1:25" ht="26.4" x14ac:dyDescent="0.25">
      <c r="B73" s="448" t="s">
        <v>1361</v>
      </c>
      <c r="C73" s="309"/>
      <c r="D73" s="387">
        <v>1013</v>
      </c>
      <c r="E73" s="392">
        <v>-109</v>
      </c>
      <c r="F73" s="388" t="s">
        <v>927</v>
      </c>
      <c r="G73" s="479" t="s">
        <v>1441</v>
      </c>
      <c r="H73" s="307">
        <v>-209</v>
      </c>
      <c r="I73" s="307">
        <v>-309</v>
      </c>
      <c r="J73" s="473">
        <v>-409</v>
      </c>
      <c r="K73" s="307"/>
      <c r="L73" s="309"/>
      <c r="M73" s="309"/>
      <c r="N73" s="307">
        <f t="shared" si="1"/>
        <v>10</v>
      </c>
      <c r="O73" s="307"/>
      <c r="P73" s="473"/>
      <c r="Q73" s="309"/>
      <c r="R73" s="309"/>
      <c r="S73" s="309"/>
      <c r="T73" s="309"/>
      <c r="U73" s="309"/>
      <c r="V73" s="309"/>
      <c r="W73" s="309"/>
      <c r="X73" s="309"/>
      <c r="Y73" s="309"/>
    </row>
    <row r="74" spans="1:25" ht="15" x14ac:dyDescent="0.25">
      <c r="B74" s="448" t="s">
        <v>1362</v>
      </c>
      <c r="C74" s="309"/>
      <c r="D74" s="387">
        <v>1013</v>
      </c>
      <c r="E74" s="392">
        <v>-109</v>
      </c>
      <c r="F74" s="388" t="s">
        <v>933</v>
      </c>
      <c r="G74" s="479" t="s">
        <v>934</v>
      </c>
      <c r="H74" s="307">
        <v>-209</v>
      </c>
      <c r="I74" s="307">
        <v>-309</v>
      </c>
      <c r="J74" s="473">
        <v>-409</v>
      </c>
      <c r="K74" s="307"/>
      <c r="L74" s="309"/>
      <c r="M74" s="309"/>
      <c r="N74" s="307">
        <f t="shared" si="1"/>
        <v>10</v>
      </c>
      <c r="O74" s="307"/>
      <c r="P74" s="473"/>
      <c r="Q74" s="309"/>
      <c r="R74" s="309"/>
      <c r="S74" s="309"/>
      <c r="T74" s="309"/>
      <c r="U74" s="309"/>
      <c r="V74" s="309"/>
      <c r="W74" s="309"/>
      <c r="X74" s="309"/>
      <c r="Y74" s="309"/>
    </row>
    <row r="75" spans="1:25" ht="15" x14ac:dyDescent="0.25">
      <c r="B75" s="448" t="s">
        <v>1363</v>
      </c>
      <c r="C75" s="309"/>
      <c r="D75" s="387">
        <v>1013</v>
      </c>
      <c r="E75" s="392">
        <v>-110</v>
      </c>
      <c r="F75" s="388" t="s">
        <v>818</v>
      </c>
      <c r="G75" s="479" t="s">
        <v>1602</v>
      </c>
      <c r="H75" s="307"/>
      <c r="I75" s="307"/>
      <c r="J75" s="473"/>
      <c r="K75" s="307"/>
      <c r="L75" s="309"/>
      <c r="M75" s="309"/>
      <c r="N75" s="307">
        <f t="shared" si="1"/>
        <v>10</v>
      </c>
      <c r="O75" s="307"/>
      <c r="P75" s="473"/>
      <c r="Q75" s="309"/>
      <c r="R75" s="309"/>
      <c r="S75" s="309"/>
      <c r="T75" s="309"/>
      <c r="U75" s="309"/>
      <c r="V75" s="309"/>
      <c r="W75" s="309"/>
      <c r="X75" s="309"/>
      <c r="Y75" s="309"/>
    </row>
    <row r="76" spans="1:25" ht="15" x14ac:dyDescent="0.25">
      <c r="B76" s="448" t="s">
        <v>1364</v>
      </c>
      <c r="C76" s="721"/>
      <c r="D76" s="722"/>
      <c r="E76" s="723"/>
      <c r="F76" s="291" t="s">
        <v>1604</v>
      </c>
      <c r="G76" s="481" t="s">
        <v>1467</v>
      </c>
      <c r="H76" s="724"/>
      <c r="I76" s="724"/>
      <c r="J76" s="725"/>
      <c r="K76" s="724"/>
      <c r="L76" s="721"/>
      <c r="M76" s="721"/>
      <c r="N76" s="724">
        <f t="shared" si="1"/>
        <v>10</v>
      </c>
      <c r="O76" s="724"/>
      <c r="P76" s="473"/>
      <c r="Q76" s="309"/>
      <c r="R76" s="309"/>
      <c r="S76" s="309"/>
      <c r="T76" s="309"/>
      <c r="U76" s="309"/>
      <c r="V76" s="309"/>
      <c r="W76" s="309"/>
      <c r="X76" s="309"/>
      <c r="Y76" s="309"/>
    </row>
    <row r="77" spans="1:25" ht="15" x14ac:dyDescent="0.25">
      <c r="B77" s="448" t="s">
        <v>1603</v>
      </c>
      <c r="C77" s="309"/>
      <c r="D77" s="309"/>
      <c r="E77" s="309"/>
      <c r="F77" s="309" t="s">
        <v>1604</v>
      </c>
      <c r="G77" s="481" t="s">
        <v>908</v>
      </c>
      <c r="H77" s="309"/>
      <c r="I77" s="309"/>
      <c r="J77" s="309"/>
      <c r="K77" s="309"/>
      <c r="L77" s="309"/>
      <c r="M77" s="309"/>
      <c r="N77" s="309"/>
      <c r="O77" s="307"/>
      <c r="P77" s="473"/>
      <c r="Q77" s="309"/>
      <c r="R77" s="309"/>
      <c r="S77" s="309"/>
      <c r="T77" s="309"/>
      <c r="U77" s="309"/>
      <c r="V77" s="309"/>
      <c r="W77" s="309"/>
      <c r="X77" s="309"/>
      <c r="Y77" s="309"/>
    </row>
    <row r="78" spans="1:25" ht="15" x14ac:dyDescent="0.25">
      <c r="B78" s="448"/>
      <c r="C78" s="309"/>
      <c r="D78" s="309"/>
      <c r="E78" s="309"/>
      <c r="F78" s="309"/>
      <c r="G78" s="481"/>
      <c r="H78" s="309"/>
      <c r="I78" s="309"/>
      <c r="J78" s="343"/>
      <c r="K78" s="309"/>
      <c r="L78" s="309"/>
      <c r="M78" s="309"/>
      <c r="N78" s="309"/>
      <c r="O78" s="307"/>
      <c r="P78" s="473"/>
      <c r="Q78" s="309"/>
      <c r="R78" s="309"/>
      <c r="S78" s="309"/>
      <c r="T78" s="309"/>
      <c r="U78" s="309"/>
      <c r="V78" s="309"/>
      <c r="W78" s="309"/>
      <c r="X78" s="309"/>
      <c r="Y78" s="309"/>
    </row>
    <row r="79" spans="1:25" ht="29.25" customHeight="1" x14ac:dyDescent="0.25">
      <c r="A79" s="290" t="s">
        <v>1539</v>
      </c>
      <c r="B79" s="224">
        <v>13.5</v>
      </c>
      <c r="C79" s="489" t="s">
        <v>902</v>
      </c>
      <c r="D79" s="474">
        <v>1013</v>
      </c>
      <c r="E79" s="490">
        <v>-111</v>
      </c>
      <c r="F79" s="476"/>
      <c r="G79" s="419" t="s">
        <v>1612</v>
      </c>
      <c r="H79" s="309"/>
      <c r="I79" s="309"/>
      <c r="J79" s="343"/>
      <c r="K79" s="307"/>
      <c r="L79" s="309"/>
      <c r="M79" s="307">
        <v>10</v>
      </c>
      <c r="N79" s="309"/>
      <c r="O79" s="307"/>
      <c r="P79" s="473"/>
      <c r="Q79" s="309"/>
      <c r="R79" s="309"/>
      <c r="S79" s="309"/>
      <c r="T79" s="309"/>
      <c r="U79" s="309"/>
      <c r="V79" s="309"/>
      <c r="W79" s="309"/>
      <c r="X79" s="309"/>
      <c r="Y79" s="309"/>
    </row>
    <row r="80" spans="1:25" ht="17.25" customHeight="1" x14ac:dyDescent="0.25">
      <c r="B80" s="224"/>
      <c r="C80" s="679" t="s">
        <v>1374</v>
      </c>
      <c r="D80" s="387">
        <v>1013</v>
      </c>
      <c r="E80" s="392">
        <v>-111</v>
      </c>
      <c r="F80" s="476"/>
      <c r="G80" s="419" t="s">
        <v>1442</v>
      </c>
      <c r="H80" s="309"/>
      <c r="I80" s="309"/>
      <c r="J80" s="343"/>
      <c r="K80" s="307"/>
      <c r="L80" s="309"/>
      <c r="M80" s="307"/>
      <c r="N80" s="309"/>
      <c r="O80" s="307"/>
      <c r="P80" s="473"/>
      <c r="Q80" s="309"/>
      <c r="R80" s="309"/>
      <c r="S80" s="309"/>
      <c r="T80" s="309"/>
      <c r="U80" s="309"/>
      <c r="V80" s="309"/>
      <c r="W80" s="309"/>
      <c r="X80" s="309"/>
      <c r="Y80" s="309"/>
    </row>
    <row r="81" spans="1:25" ht="15" x14ac:dyDescent="0.25">
      <c r="B81" s="448" t="s">
        <v>1365</v>
      </c>
      <c r="C81" s="309"/>
      <c r="D81" s="387">
        <v>1013</v>
      </c>
      <c r="E81" s="392">
        <v>-111</v>
      </c>
      <c r="F81" s="388" t="s">
        <v>814</v>
      </c>
      <c r="G81" s="479" t="s">
        <v>1342</v>
      </c>
      <c r="H81" s="307">
        <v>-211</v>
      </c>
      <c r="I81" s="307">
        <v>-311</v>
      </c>
      <c r="J81" s="473">
        <v>-411</v>
      </c>
      <c r="K81" s="307"/>
      <c r="L81" s="309"/>
      <c r="M81" s="309"/>
      <c r="N81" s="307">
        <f>+$M$79</f>
        <v>10</v>
      </c>
      <c r="O81" s="307"/>
      <c r="P81" s="473"/>
      <c r="Q81" s="309"/>
      <c r="R81" s="309"/>
      <c r="S81" s="309"/>
      <c r="T81" s="309"/>
      <c r="U81" s="309"/>
      <c r="V81" s="309"/>
      <c r="W81" s="309"/>
      <c r="X81" s="309"/>
      <c r="Y81" s="309"/>
    </row>
    <row r="82" spans="1:25" ht="15" x14ac:dyDescent="0.25">
      <c r="B82" s="448" t="s">
        <v>1366</v>
      </c>
      <c r="C82" s="309"/>
      <c r="D82" s="387">
        <v>1013</v>
      </c>
      <c r="E82" s="392">
        <v>-111</v>
      </c>
      <c r="F82" s="388" t="s">
        <v>816</v>
      </c>
      <c r="G82" s="479" t="s">
        <v>1341</v>
      </c>
      <c r="H82" s="307">
        <v>-211</v>
      </c>
      <c r="I82" s="307">
        <v>-311</v>
      </c>
      <c r="J82" s="473">
        <v>-411</v>
      </c>
      <c r="K82" s="307"/>
      <c r="L82" s="309"/>
      <c r="M82" s="309"/>
      <c r="N82" s="307">
        <f t="shared" ref="N82:N91" si="2">+$M$79</f>
        <v>10</v>
      </c>
      <c r="O82" s="307"/>
      <c r="P82" s="473"/>
      <c r="Q82" s="309"/>
      <c r="R82" s="309"/>
      <c r="S82" s="309"/>
      <c r="T82" s="309"/>
      <c r="U82" s="309"/>
      <c r="V82" s="309"/>
      <c r="W82" s="309"/>
      <c r="X82" s="309"/>
      <c r="Y82" s="309"/>
    </row>
    <row r="83" spans="1:25" ht="15" x14ac:dyDescent="0.25">
      <c r="B83" s="448" t="s">
        <v>1367</v>
      </c>
      <c r="C83" s="309"/>
      <c r="D83" s="387">
        <v>1013</v>
      </c>
      <c r="E83" s="392">
        <v>-111</v>
      </c>
      <c r="F83" s="388" t="s">
        <v>852</v>
      </c>
      <c r="G83" s="479" t="s">
        <v>1343</v>
      </c>
      <c r="H83" s="307">
        <v>-211</v>
      </c>
      <c r="I83" s="307">
        <v>-311</v>
      </c>
      <c r="J83" s="473">
        <v>-411</v>
      </c>
      <c r="K83" s="307"/>
      <c r="L83" s="309"/>
      <c r="M83" s="309"/>
      <c r="N83" s="307">
        <f t="shared" si="2"/>
        <v>10</v>
      </c>
      <c r="O83" s="307"/>
      <c r="P83" s="473"/>
      <c r="Q83" s="309"/>
      <c r="R83" s="309"/>
      <c r="S83" s="309"/>
      <c r="T83" s="309"/>
      <c r="U83" s="309"/>
      <c r="V83" s="309"/>
      <c r="W83" s="309"/>
      <c r="X83" s="309"/>
      <c r="Y83" s="309"/>
    </row>
    <row r="84" spans="1:25" ht="15" x14ac:dyDescent="0.25">
      <c r="B84" s="448" t="s">
        <v>1368</v>
      </c>
      <c r="C84" s="309"/>
      <c r="D84" s="387">
        <v>1013</v>
      </c>
      <c r="E84" s="392">
        <v>-111</v>
      </c>
      <c r="F84" s="388" t="s">
        <v>956</v>
      </c>
      <c r="G84" s="479" t="s">
        <v>1344</v>
      </c>
      <c r="H84" s="307">
        <v>-211</v>
      </c>
      <c r="I84" s="307">
        <v>-311</v>
      </c>
      <c r="J84" s="473">
        <v>-411</v>
      </c>
      <c r="K84" s="307"/>
      <c r="L84" s="309"/>
      <c r="M84" s="309"/>
      <c r="N84" s="307">
        <f t="shared" si="2"/>
        <v>10</v>
      </c>
      <c r="O84" s="307"/>
      <c r="P84" s="473"/>
      <c r="Q84" s="309"/>
      <c r="R84" s="309"/>
      <c r="S84" s="309"/>
      <c r="T84" s="309"/>
      <c r="U84" s="309"/>
      <c r="V84" s="309"/>
      <c r="W84" s="309"/>
      <c r="X84" s="309"/>
      <c r="Y84" s="309"/>
    </row>
    <row r="85" spans="1:25" ht="15" x14ac:dyDescent="0.25">
      <c r="B85" s="448" t="s">
        <v>1369</v>
      </c>
      <c r="C85" s="309"/>
      <c r="D85" s="387">
        <v>1013</v>
      </c>
      <c r="E85" s="392">
        <v>-111</v>
      </c>
      <c r="F85" s="388" t="s">
        <v>856</v>
      </c>
      <c r="G85" s="479" t="s">
        <v>1345</v>
      </c>
      <c r="H85" s="307">
        <v>-211</v>
      </c>
      <c r="I85" s="307">
        <v>-311</v>
      </c>
      <c r="J85" s="473">
        <v>-411</v>
      </c>
      <c r="K85" s="307"/>
      <c r="L85" s="309"/>
      <c r="M85" s="309"/>
      <c r="N85" s="307">
        <f t="shared" si="2"/>
        <v>10</v>
      </c>
      <c r="O85" s="307"/>
      <c r="P85" s="473"/>
      <c r="Q85" s="309"/>
      <c r="R85" s="309"/>
      <c r="S85" s="309"/>
      <c r="T85" s="309"/>
      <c r="U85" s="309"/>
      <c r="V85" s="309"/>
      <c r="W85" s="309"/>
      <c r="X85" s="309"/>
      <c r="Y85" s="309"/>
    </row>
    <row r="86" spans="1:25" ht="15" x14ac:dyDescent="0.25">
      <c r="B86" s="677"/>
      <c r="C86" s="679" t="s">
        <v>961</v>
      </c>
      <c r="D86" s="387">
        <v>1013</v>
      </c>
      <c r="E86" s="392">
        <v>-111</v>
      </c>
      <c r="F86" s="388" t="s">
        <v>962</v>
      </c>
      <c r="G86" s="419" t="s">
        <v>1443</v>
      </c>
      <c r="H86" s="307"/>
      <c r="I86" s="307"/>
      <c r="J86" s="473"/>
      <c r="K86" s="307"/>
      <c r="L86" s="309"/>
      <c r="M86" s="309"/>
      <c r="N86" s="307">
        <f t="shared" si="2"/>
        <v>10</v>
      </c>
      <c r="O86" s="307"/>
      <c r="P86" s="473"/>
      <c r="Q86" s="309"/>
      <c r="R86" s="309"/>
      <c r="S86" s="309"/>
      <c r="T86" s="309"/>
      <c r="U86" s="309"/>
      <c r="V86" s="309"/>
      <c r="W86" s="309"/>
      <c r="X86" s="309"/>
      <c r="Y86" s="309"/>
    </row>
    <row r="87" spans="1:25" ht="15" x14ac:dyDescent="0.25">
      <c r="B87" s="448" t="s">
        <v>1370</v>
      </c>
      <c r="C87" s="307"/>
      <c r="D87" s="387">
        <v>1013</v>
      </c>
      <c r="E87" s="392">
        <v>-111</v>
      </c>
      <c r="F87" s="388" t="s">
        <v>962</v>
      </c>
      <c r="G87" s="675" t="s">
        <v>1375</v>
      </c>
      <c r="H87" s="307"/>
      <c r="I87" s="307"/>
      <c r="J87" s="473"/>
      <c r="K87" s="307"/>
      <c r="L87" s="309"/>
      <c r="M87" s="309"/>
      <c r="N87" s="307">
        <f t="shared" si="2"/>
        <v>10</v>
      </c>
      <c r="O87" s="307"/>
      <c r="P87" s="473"/>
      <c r="Q87" s="309"/>
      <c r="R87" s="309"/>
      <c r="S87" s="309"/>
      <c r="T87" s="309"/>
      <c r="U87" s="309"/>
      <c r="V87" s="309"/>
      <c r="W87" s="309"/>
      <c r="X87" s="309"/>
      <c r="Y87" s="309"/>
    </row>
    <row r="88" spans="1:25" ht="15" x14ac:dyDescent="0.25">
      <c r="B88" s="448" t="s">
        <v>1371</v>
      </c>
      <c r="C88" s="307"/>
      <c r="D88" s="387">
        <v>1013</v>
      </c>
      <c r="E88" s="392">
        <v>-111</v>
      </c>
      <c r="F88" s="388" t="s">
        <v>962</v>
      </c>
      <c r="G88" s="675" t="s">
        <v>1376</v>
      </c>
      <c r="H88" s="307"/>
      <c r="I88" s="307"/>
      <c r="J88" s="473"/>
      <c r="K88" s="307"/>
      <c r="L88" s="309"/>
      <c r="M88" s="309"/>
      <c r="N88" s="307">
        <f t="shared" si="2"/>
        <v>10</v>
      </c>
      <c r="O88" s="307"/>
      <c r="P88" s="473"/>
      <c r="Q88" s="309"/>
      <c r="R88" s="309"/>
      <c r="S88" s="309"/>
      <c r="T88" s="309"/>
      <c r="U88" s="309"/>
      <c r="V88" s="309"/>
      <c r="W88" s="309"/>
      <c r="X88" s="309"/>
      <c r="Y88" s="309"/>
    </row>
    <row r="89" spans="1:25" ht="15" x14ac:dyDescent="0.25">
      <c r="B89" s="448" t="s">
        <v>1322</v>
      </c>
      <c r="C89" s="307"/>
      <c r="D89" s="387">
        <v>1013</v>
      </c>
      <c r="E89" s="392">
        <v>-111</v>
      </c>
      <c r="F89" s="388" t="s">
        <v>962</v>
      </c>
      <c r="G89" s="675" t="s">
        <v>1377</v>
      </c>
      <c r="H89" s="307"/>
      <c r="I89" s="307"/>
      <c r="J89" s="473"/>
      <c r="K89" s="307"/>
      <c r="L89" s="309"/>
      <c r="M89" s="309"/>
      <c r="N89" s="307">
        <f t="shared" si="2"/>
        <v>10</v>
      </c>
      <c r="O89" s="307"/>
      <c r="P89" s="473"/>
      <c r="Q89" s="309"/>
      <c r="R89" s="309"/>
      <c r="S89" s="309"/>
      <c r="T89" s="309"/>
      <c r="U89" s="309"/>
      <c r="V89" s="309"/>
      <c r="W89" s="309"/>
      <c r="X89" s="309"/>
      <c r="Y89" s="309"/>
    </row>
    <row r="90" spans="1:25" ht="15" x14ac:dyDescent="0.25">
      <c r="B90" s="448" t="s">
        <v>1372</v>
      </c>
      <c r="C90" s="307"/>
      <c r="D90" s="387">
        <v>1013</v>
      </c>
      <c r="E90" s="392">
        <v>-111</v>
      </c>
      <c r="F90" s="388" t="s">
        <v>962</v>
      </c>
      <c r="G90" s="675" t="s">
        <v>1378</v>
      </c>
      <c r="H90" s="307"/>
      <c r="I90" s="307"/>
      <c r="J90" s="473"/>
      <c r="K90" s="307"/>
      <c r="L90" s="309"/>
      <c r="M90" s="309"/>
      <c r="N90" s="307">
        <f t="shared" si="2"/>
        <v>10</v>
      </c>
      <c r="O90" s="307"/>
      <c r="P90" s="473"/>
      <c r="Q90" s="309"/>
      <c r="R90" s="309"/>
      <c r="S90" s="309"/>
      <c r="T90" s="309"/>
      <c r="U90" s="309"/>
      <c r="V90" s="309"/>
      <c r="W90" s="309"/>
      <c r="X90" s="309"/>
      <c r="Y90" s="309"/>
    </row>
    <row r="91" spans="1:25" ht="15" x14ac:dyDescent="0.25">
      <c r="B91" s="448" t="s">
        <v>1373</v>
      </c>
      <c r="C91" s="307"/>
      <c r="D91" s="387">
        <v>1013</v>
      </c>
      <c r="E91" s="392">
        <v>-111</v>
      </c>
      <c r="F91" s="388" t="s">
        <v>962</v>
      </c>
      <c r="G91" s="675" t="s">
        <v>1379</v>
      </c>
      <c r="H91" s="307"/>
      <c r="I91" s="307"/>
      <c r="J91" s="473"/>
      <c r="K91" s="307"/>
      <c r="L91" s="309"/>
      <c r="M91" s="309"/>
      <c r="N91" s="307">
        <f t="shared" si="2"/>
        <v>10</v>
      </c>
      <c r="O91" s="307"/>
      <c r="P91" s="473"/>
      <c r="Q91" s="309"/>
      <c r="R91" s="309"/>
      <c r="S91" s="309"/>
      <c r="T91" s="309"/>
      <c r="U91" s="309"/>
      <c r="V91" s="309"/>
      <c r="W91" s="309"/>
      <c r="X91" s="309"/>
      <c r="Y91" s="309"/>
    </row>
    <row r="92" spans="1:25" ht="15" x14ac:dyDescent="0.25">
      <c r="B92" s="448"/>
      <c r="C92" s="307"/>
      <c r="D92" s="387"/>
      <c r="E92" s="392"/>
      <c r="F92" s="388"/>
      <c r="G92" s="675"/>
      <c r="H92" s="307"/>
      <c r="I92" s="307"/>
      <c r="J92" s="473"/>
      <c r="K92" s="307"/>
      <c r="L92" s="309"/>
      <c r="M92" s="309"/>
      <c r="N92" s="307"/>
      <c r="O92" s="307"/>
      <c r="P92" s="473"/>
      <c r="Q92" s="309"/>
      <c r="R92" s="309"/>
      <c r="S92" s="309"/>
      <c r="T92" s="309"/>
      <c r="U92" s="309"/>
      <c r="V92" s="309"/>
      <c r="W92" s="309"/>
      <c r="X92" s="309"/>
      <c r="Y92" s="309"/>
    </row>
    <row r="93" spans="1:25" ht="30.75" customHeight="1" x14ac:dyDescent="0.25">
      <c r="A93" s="290" t="s">
        <v>1619</v>
      </c>
      <c r="B93" s="224">
        <v>13.6</v>
      </c>
      <c r="C93" s="489" t="s">
        <v>913</v>
      </c>
      <c r="D93" s="474">
        <v>1013</v>
      </c>
      <c r="E93" s="490">
        <v>-113</v>
      </c>
      <c r="F93" s="476"/>
      <c r="G93" s="419" t="s">
        <v>1621</v>
      </c>
      <c r="H93" s="307"/>
      <c r="I93" s="307"/>
      <c r="J93" s="473"/>
      <c r="K93" s="307"/>
      <c r="L93" s="309"/>
      <c r="M93" s="307">
        <v>10</v>
      </c>
      <c r="N93" s="307"/>
      <c r="O93" s="307"/>
      <c r="P93" s="473"/>
      <c r="Q93" s="309"/>
      <c r="R93" s="309"/>
      <c r="S93" s="309"/>
      <c r="T93" s="309"/>
      <c r="U93" s="309"/>
      <c r="V93" s="309"/>
      <c r="W93" s="309"/>
      <c r="X93" s="309"/>
      <c r="Y93" s="309"/>
    </row>
    <row r="94" spans="1:25" ht="15" x14ac:dyDescent="0.25">
      <c r="B94" s="448" t="s">
        <v>1380</v>
      </c>
      <c r="C94" s="309"/>
      <c r="D94" s="387">
        <v>1013</v>
      </c>
      <c r="E94" s="392">
        <v>-113</v>
      </c>
      <c r="F94" s="388" t="s">
        <v>812</v>
      </c>
      <c r="G94" s="479" t="s">
        <v>966</v>
      </c>
      <c r="H94" s="307">
        <v>-213</v>
      </c>
      <c r="I94" s="307">
        <v>-313</v>
      </c>
      <c r="J94" s="473">
        <v>-413</v>
      </c>
      <c r="K94" s="307"/>
      <c r="L94" s="309"/>
      <c r="M94" s="309"/>
      <c r="N94" s="307">
        <f>+$M$93</f>
        <v>10</v>
      </c>
      <c r="O94" s="307"/>
      <c r="P94" s="473"/>
      <c r="Q94" s="309"/>
      <c r="R94" s="309"/>
      <c r="S94" s="309"/>
      <c r="T94" s="309"/>
      <c r="U94" s="309"/>
      <c r="V94" s="309"/>
      <c r="W94" s="309"/>
      <c r="X94" s="309"/>
      <c r="Y94" s="309"/>
    </row>
    <row r="95" spans="1:25" ht="15" x14ac:dyDescent="0.25">
      <c r="B95" s="448" t="s">
        <v>1381</v>
      </c>
      <c r="C95" s="309"/>
      <c r="D95" s="387">
        <v>1013</v>
      </c>
      <c r="E95" s="392">
        <v>-113</v>
      </c>
      <c r="F95" s="388" t="s">
        <v>814</v>
      </c>
      <c r="G95" s="479" t="s">
        <v>905</v>
      </c>
      <c r="H95" s="307">
        <v>-213</v>
      </c>
      <c r="I95" s="307">
        <v>-313</v>
      </c>
      <c r="J95" s="473">
        <v>-413</v>
      </c>
      <c r="K95" s="307"/>
      <c r="L95" s="309"/>
      <c r="M95" s="309"/>
      <c r="N95" s="307">
        <f t="shared" ref="N95:N105" si="3">+$M$93</f>
        <v>10</v>
      </c>
      <c r="O95" s="307"/>
      <c r="P95" s="473"/>
      <c r="Q95" s="309"/>
      <c r="R95" s="309"/>
      <c r="S95" s="309"/>
      <c r="T95" s="309"/>
      <c r="U95" s="309"/>
      <c r="V95" s="309"/>
      <c r="W95" s="309"/>
      <c r="X95" s="309"/>
      <c r="Y95" s="309"/>
    </row>
    <row r="96" spans="1:25" ht="15" x14ac:dyDescent="0.25">
      <c r="B96" s="448" t="s">
        <v>1382</v>
      </c>
      <c r="C96" s="309"/>
      <c r="D96" s="387">
        <v>1013</v>
      </c>
      <c r="E96" s="392">
        <v>-113</v>
      </c>
      <c r="F96" s="388" t="s">
        <v>816</v>
      </c>
      <c r="G96" s="479" t="s">
        <v>943</v>
      </c>
      <c r="H96" s="307">
        <v>-213</v>
      </c>
      <c r="I96" s="307">
        <v>-313</v>
      </c>
      <c r="J96" s="473">
        <v>-413</v>
      </c>
      <c r="K96" s="307"/>
      <c r="L96" s="309"/>
      <c r="M96" s="309"/>
      <c r="N96" s="307">
        <f t="shared" si="3"/>
        <v>10</v>
      </c>
      <c r="O96" s="307"/>
      <c r="P96" s="473"/>
      <c r="Q96" s="309"/>
      <c r="R96" s="309"/>
      <c r="S96" s="309"/>
      <c r="T96" s="309"/>
      <c r="U96" s="309"/>
      <c r="V96" s="309"/>
      <c r="W96" s="309"/>
      <c r="X96" s="309"/>
      <c r="Y96" s="309"/>
    </row>
    <row r="97" spans="1:25" ht="15" x14ac:dyDescent="0.25">
      <c r="B97" s="448" t="s">
        <v>1383</v>
      </c>
      <c r="C97" s="309"/>
      <c r="D97" s="387">
        <v>1013</v>
      </c>
      <c r="E97" s="392">
        <v>-113</v>
      </c>
      <c r="F97" s="388" t="s">
        <v>818</v>
      </c>
      <c r="G97" s="479" t="s">
        <v>967</v>
      </c>
      <c r="H97" s="307">
        <v>-213</v>
      </c>
      <c r="I97" s="307">
        <v>-313</v>
      </c>
      <c r="J97" s="473">
        <v>-413</v>
      </c>
      <c r="K97" s="307"/>
      <c r="L97" s="309"/>
      <c r="M97" s="309"/>
      <c r="N97" s="307">
        <f t="shared" si="3"/>
        <v>10</v>
      </c>
      <c r="O97" s="307"/>
      <c r="P97" s="473"/>
      <c r="Q97" s="309"/>
      <c r="R97" s="309"/>
      <c r="S97" s="309"/>
      <c r="T97" s="309"/>
      <c r="U97" s="309"/>
      <c r="V97" s="309"/>
      <c r="W97" s="309"/>
      <c r="X97" s="309"/>
      <c r="Y97" s="309"/>
    </row>
    <row r="98" spans="1:25" ht="15" x14ac:dyDescent="0.25">
      <c r="B98" s="448" t="s">
        <v>1384</v>
      </c>
      <c r="C98" s="309"/>
      <c r="D98" s="387">
        <v>1013</v>
      </c>
      <c r="E98" s="392">
        <v>-113</v>
      </c>
      <c r="F98" s="388" t="s">
        <v>820</v>
      </c>
      <c r="G98" s="479" t="s">
        <v>968</v>
      </c>
      <c r="H98" s="307">
        <v>-213</v>
      </c>
      <c r="I98" s="307">
        <v>-313</v>
      </c>
      <c r="J98" s="473">
        <v>-413</v>
      </c>
      <c r="K98" s="307"/>
      <c r="L98" s="309"/>
      <c r="M98" s="309"/>
      <c r="N98" s="307">
        <f t="shared" si="3"/>
        <v>10</v>
      </c>
      <c r="O98" s="307"/>
      <c r="P98" s="473"/>
      <c r="Q98" s="309"/>
      <c r="R98" s="309"/>
      <c r="S98" s="309"/>
      <c r="T98" s="309"/>
      <c r="U98" s="309"/>
      <c r="V98" s="309"/>
      <c r="W98" s="309"/>
      <c r="X98" s="309"/>
      <c r="Y98" s="309"/>
    </row>
    <row r="99" spans="1:25" ht="15" x14ac:dyDescent="0.25">
      <c r="B99" s="448" t="s">
        <v>1385</v>
      </c>
      <c r="C99" s="309"/>
      <c r="D99" s="387">
        <v>1013</v>
      </c>
      <c r="E99" s="392">
        <v>-113</v>
      </c>
      <c r="F99" s="388" t="s">
        <v>822</v>
      </c>
      <c r="G99" s="479" t="s">
        <v>899</v>
      </c>
      <c r="H99" s="307">
        <v>-213</v>
      </c>
      <c r="I99" s="307">
        <v>-313</v>
      </c>
      <c r="J99" s="473">
        <v>-413</v>
      </c>
      <c r="K99" s="307"/>
      <c r="L99" s="309"/>
      <c r="M99" s="309"/>
      <c r="N99" s="307">
        <f t="shared" si="3"/>
        <v>10</v>
      </c>
      <c r="O99" s="307"/>
      <c r="P99" s="473"/>
      <c r="Q99" s="309"/>
      <c r="R99" s="309"/>
      <c r="S99" s="309"/>
      <c r="T99" s="309"/>
      <c r="U99" s="309"/>
      <c r="V99" s="309"/>
      <c r="W99" s="309"/>
      <c r="X99" s="309"/>
      <c r="Y99" s="309"/>
    </row>
    <row r="100" spans="1:25" ht="15" x14ac:dyDescent="0.25">
      <c r="B100" s="448" t="s">
        <v>1386</v>
      </c>
      <c r="C100" s="309"/>
      <c r="D100" s="387">
        <v>1013</v>
      </c>
      <c r="E100" s="392">
        <v>-113</v>
      </c>
      <c r="F100" s="388" t="s">
        <v>850</v>
      </c>
      <c r="G100" s="479" t="s">
        <v>969</v>
      </c>
      <c r="H100" s="307">
        <v>-213</v>
      </c>
      <c r="I100" s="307">
        <v>-313</v>
      </c>
      <c r="J100" s="473">
        <v>-413</v>
      </c>
      <c r="K100" s="307"/>
      <c r="L100" s="309"/>
      <c r="M100" s="309"/>
      <c r="N100" s="307">
        <f t="shared" si="3"/>
        <v>10</v>
      </c>
      <c r="O100" s="307"/>
      <c r="P100" s="473"/>
      <c r="Q100" s="309"/>
      <c r="R100" s="309"/>
      <c r="S100" s="309"/>
      <c r="T100" s="309"/>
      <c r="U100" s="309"/>
      <c r="V100" s="309"/>
      <c r="W100" s="309"/>
      <c r="X100" s="309"/>
      <c r="Y100" s="309"/>
    </row>
    <row r="101" spans="1:25" ht="15" x14ac:dyDescent="0.25">
      <c r="B101" s="448" t="s">
        <v>1323</v>
      </c>
      <c r="C101" s="309"/>
      <c r="D101" s="387">
        <v>1013</v>
      </c>
      <c r="E101" s="392">
        <v>-113</v>
      </c>
      <c r="F101" s="388" t="s">
        <v>852</v>
      </c>
      <c r="G101" s="479" t="s">
        <v>970</v>
      </c>
      <c r="H101" s="307">
        <v>-213</v>
      </c>
      <c r="I101" s="307">
        <v>-313</v>
      </c>
      <c r="J101" s="473">
        <v>-413</v>
      </c>
      <c r="K101" s="307"/>
      <c r="L101" s="309"/>
      <c r="M101" s="309"/>
      <c r="N101" s="307">
        <f t="shared" si="3"/>
        <v>10</v>
      </c>
      <c r="O101" s="307"/>
      <c r="P101" s="473"/>
      <c r="Q101" s="309"/>
      <c r="R101" s="309"/>
      <c r="S101" s="309"/>
      <c r="T101" s="309"/>
      <c r="U101" s="309"/>
      <c r="V101" s="309"/>
      <c r="W101" s="309"/>
      <c r="X101" s="309"/>
      <c r="Y101" s="309"/>
    </row>
    <row r="102" spans="1:25" ht="15" x14ac:dyDescent="0.25">
      <c r="B102" s="448" t="s">
        <v>1387</v>
      </c>
      <c r="C102" s="309"/>
      <c r="D102" s="387">
        <v>1013</v>
      </c>
      <c r="E102" s="392">
        <v>-113</v>
      </c>
      <c r="F102" s="388" t="s">
        <v>854</v>
      </c>
      <c r="G102" s="479" t="s">
        <v>971</v>
      </c>
      <c r="H102" s="307">
        <v>-213</v>
      </c>
      <c r="I102" s="307">
        <v>-313</v>
      </c>
      <c r="J102" s="473">
        <v>-413</v>
      </c>
      <c r="K102" s="307"/>
      <c r="L102" s="309"/>
      <c r="M102" s="309"/>
      <c r="N102" s="307">
        <f t="shared" si="3"/>
        <v>10</v>
      </c>
      <c r="O102" s="307"/>
      <c r="P102" s="473"/>
      <c r="Q102" s="309"/>
      <c r="R102" s="309"/>
      <c r="S102" s="309"/>
      <c r="T102" s="309"/>
      <c r="U102" s="309"/>
      <c r="V102" s="309"/>
      <c r="W102" s="309"/>
      <c r="X102" s="309"/>
      <c r="Y102" s="309"/>
    </row>
    <row r="103" spans="1:25" ht="15" x14ac:dyDescent="0.25">
      <c r="B103" s="448" t="s">
        <v>1388</v>
      </c>
      <c r="C103" s="309"/>
      <c r="D103" s="387">
        <v>1013</v>
      </c>
      <c r="E103" s="392">
        <v>-113</v>
      </c>
      <c r="F103" s="388" t="s">
        <v>856</v>
      </c>
      <c r="G103" s="479" t="s">
        <v>973</v>
      </c>
      <c r="H103" s="307"/>
      <c r="I103" s="307"/>
      <c r="J103" s="473"/>
      <c r="K103" s="307"/>
      <c r="L103" s="309"/>
      <c r="M103" s="309"/>
      <c r="N103" s="307">
        <f t="shared" si="3"/>
        <v>10</v>
      </c>
      <c r="O103" s="307"/>
      <c r="P103" s="473"/>
      <c r="Q103" s="309"/>
      <c r="R103" s="309"/>
      <c r="S103" s="309"/>
      <c r="T103" s="309"/>
      <c r="U103" s="309"/>
      <c r="V103" s="309"/>
      <c r="W103" s="309"/>
      <c r="X103" s="309"/>
      <c r="Y103" s="309"/>
    </row>
    <row r="104" spans="1:25" ht="15" x14ac:dyDescent="0.25">
      <c r="B104" s="448" t="s">
        <v>1329</v>
      </c>
      <c r="C104" s="309"/>
      <c r="D104" s="387">
        <v>1013</v>
      </c>
      <c r="E104" s="392">
        <v>-113</v>
      </c>
      <c r="F104" s="388" t="s">
        <v>974</v>
      </c>
      <c r="G104" s="479" t="s">
        <v>975</v>
      </c>
      <c r="H104" s="307">
        <v>-213</v>
      </c>
      <c r="I104" s="307">
        <v>-313</v>
      </c>
      <c r="J104" s="473">
        <v>-413</v>
      </c>
      <c r="K104" s="307"/>
      <c r="L104" s="309"/>
      <c r="M104" s="309"/>
      <c r="N104" s="307">
        <f t="shared" si="3"/>
        <v>10</v>
      </c>
      <c r="O104" s="307"/>
      <c r="P104" s="473"/>
      <c r="Q104" s="309"/>
      <c r="R104" s="309"/>
      <c r="S104" s="309"/>
      <c r="T104" s="309"/>
      <c r="U104" s="309"/>
      <c r="V104" s="309"/>
      <c r="W104" s="309"/>
      <c r="X104" s="309"/>
      <c r="Y104" s="309"/>
    </row>
    <row r="105" spans="1:25" ht="15" x14ac:dyDescent="0.25">
      <c r="B105" s="448" t="s">
        <v>1389</v>
      </c>
      <c r="C105" s="309"/>
      <c r="D105" s="309"/>
      <c r="E105" s="309"/>
      <c r="F105" s="309"/>
      <c r="G105" s="479" t="s">
        <v>1468</v>
      </c>
      <c r="H105" s="307">
        <v>-213</v>
      </c>
      <c r="I105" s="307">
        <v>-313</v>
      </c>
      <c r="J105" s="473">
        <v>-413</v>
      </c>
      <c r="K105" s="307"/>
      <c r="L105" s="309"/>
      <c r="M105" s="309"/>
      <c r="N105" s="307">
        <f t="shared" si="3"/>
        <v>10</v>
      </c>
      <c r="O105" s="307"/>
      <c r="P105" s="473"/>
      <c r="Q105" s="309"/>
      <c r="R105" s="309"/>
      <c r="S105" s="309"/>
      <c r="T105" s="309"/>
      <c r="U105" s="309"/>
      <c r="V105" s="309"/>
      <c r="W105" s="309"/>
      <c r="X105" s="309"/>
      <c r="Y105" s="309"/>
    </row>
    <row r="106" spans="1:25" ht="15" x14ac:dyDescent="0.25">
      <c r="B106" s="448"/>
      <c r="C106" s="309"/>
      <c r="D106" s="309"/>
      <c r="E106" s="309"/>
      <c r="F106" s="309"/>
      <c r="G106" s="479"/>
      <c r="H106" s="307"/>
      <c r="I106" s="307"/>
      <c r="J106" s="473"/>
      <c r="K106" s="307"/>
      <c r="L106" s="309"/>
      <c r="M106" s="309"/>
      <c r="N106" s="307"/>
      <c r="O106" s="307"/>
      <c r="P106" s="473"/>
      <c r="Q106" s="309"/>
      <c r="R106" s="309"/>
      <c r="S106" s="309"/>
      <c r="T106" s="309"/>
      <c r="U106" s="309"/>
      <c r="V106" s="309"/>
      <c r="W106" s="309"/>
      <c r="X106" s="309"/>
      <c r="Y106" s="309"/>
    </row>
    <row r="107" spans="1:25" ht="30.75" customHeight="1" x14ac:dyDescent="0.25">
      <c r="A107" s="290" t="s">
        <v>1539</v>
      </c>
      <c r="B107" s="676">
        <v>13.7</v>
      </c>
      <c r="C107" s="489" t="s">
        <v>937</v>
      </c>
      <c r="D107" s="474">
        <v>1013</v>
      </c>
      <c r="E107" s="490">
        <v>-114</v>
      </c>
      <c r="F107" s="476"/>
      <c r="G107" s="419" t="s">
        <v>1611</v>
      </c>
      <c r="H107" s="307"/>
      <c r="I107" s="307"/>
      <c r="J107" s="473"/>
      <c r="K107" s="307"/>
      <c r="L107" s="309"/>
      <c r="M107" s="307">
        <v>10</v>
      </c>
      <c r="N107" s="307"/>
      <c r="O107" s="307"/>
      <c r="P107" s="473"/>
      <c r="Q107" s="309"/>
      <c r="R107" s="309"/>
      <c r="S107" s="309"/>
      <c r="T107" s="309"/>
      <c r="U107" s="309"/>
      <c r="V107" s="309"/>
      <c r="W107" s="309"/>
      <c r="X107" s="309"/>
      <c r="Y107" s="309"/>
    </row>
    <row r="108" spans="1:25" ht="15" x14ac:dyDescent="0.25">
      <c r="B108" s="448" t="s">
        <v>1390</v>
      </c>
      <c r="C108" s="309"/>
      <c r="D108" s="387">
        <v>1013</v>
      </c>
      <c r="E108" s="392">
        <v>-114</v>
      </c>
      <c r="F108" s="388" t="s">
        <v>812</v>
      </c>
      <c r="G108" s="479" t="s">
        <v>978</v>
      </c>
      <c r="H108" s="307">
        <v>-213</v>
      </c>
      <c r="I108" s="307">
        <v>-313</v>
      </c>
      <c r="J108" s="473">
        <v>-413</v>
      </c>
      <c r="K108" s="307"/>
      <c r="L108" s="309"/>
      <c r="M108" s="309"/>
      <c r="N108" s="307">
        <f>+$M$107</f>
        <v>10</v>
      </c>
      <c r="O108" s="307"/>
      <c r="P108" s="473"/>
      <c r="Q108" s="309"/>
      <c r="R108" s="309"/>
      <c r="S108" s="309"/>
      <c r="T108" s="309"/>
      <c r="U108" s="309"/>
      <c r="V108" s="309"/>
      <c r="W108" s="309"/>
      <c r="X108" s="309"/>
      <c r="Y108" s="309"/>
    </row>
    <row r="109" spans="1:25" ht="15" x14ac:dyDescent="0.25">
      <c r="B109" s="448" t="s">
        <v>1391</v>
      </c>
      <c r="C109" s="309"/>
      <c r="D109" s="387">
        <v>1013</v>
      </c>
      <c r="E109" s="392">
        <v>-114</v>
      </c>
      <c r="F109" s="388" t="s">
        <v>814</v>
      </c>
      <c r="G109" s="479" t="s">
        <v>979</v>
      </c>
      <c r="H109" s="307">
        <v>-213</v>
      </c>
      <c r="I109" s="307">
        <v>-313</v>
      </c>
      <c r="J109" s="473">
        <v>-413</v>
      </c>
      <c r="K109" s="307"/>
      <c r="L109" s="309"/>
      <c r="M109" s="309"/>
      <c r="N109" s="307">
        <f t="shared" ref="N109:N117" si="4">+$M$107</f>
        <v>10</v>
      </c>
      <c r="O109" s="307"/>
      <c r="P109" s="473"/>
      <c r="Q109" s="309"/>
      <c r="R109" s="309"/>
      <c r="S109" s="309"/>
      <c r="T109" s="309"/>
      <c r="U109" s="309"/>
      <c r="V109" s="309"/>
      <c r="W109" s="309"/>
      <c r="X109" s="309"/>
      <c r="Y109" s="309"/>
    </row>
    <row r="110" spans="1:25" ht="15" x14ac:dyDescent="0.25">
      <c r="B110" s="448" t="s">
        <v>1392</v>
      </c>
      <c r="C110" s="309"/>
      <c r="D110" s="387">
        <v>1013</v>
      </c>
      <c r="E110" s="392">
        <v>-114</v>
      </c>
      <c r="F110" s="388" t="s">
        <v>816</v>
      </c>
      <c r="G110" s="479" t="s">
        <v>980</v>
      </c>
      <c r="H110" s="307">
        <v>-213</v>
      </c>
      <c r="I110" s="307">
        <v>-313</v>
      </c>
      <c r="J110" s="473">
        <v>-413</v>
      </c>
      <c r="K110" s="307"/>
      <c r="L110" s="309"/>
      <c r="M110" s="309"/>
      <c r="N110" s="307">
        <f t="shared" si="4"/>
        <v>10</v>
      </c>
      <c r="O110" s="307"/>
      <c r="P110" s="473"/>
      <c r="Q110" s="309"/>
      <c r="R110" s="309"/>
      <c r="S110" s="309"/>
      <c r="T110" s="309"/>
      <c r="U110" s="309"/>
      <c r="V110" s="309"/>
      <c r="W110" s="309"/>
      <c r="X110" s="309"/>
      <c r="Y110" s="309"/>
    </row>
    <row r="111" spans="1:25" ht="15" x14ac:dyDescent="0.25">
      <c r="B111" s="448" t="s">
        <v>1393</v>
      </c>
      <c r="C111" s="309"/>
      <c r="D111" s="387">
        <v>1013</v>
      </c>
      <c r="E111" s="392">
        <v>-114</v>
      </c>
      <c r="F111" s="388" t="s">
        <v>818</v>
      </c>
      <c r="G111" s="479" t="s">
        <v>981</v>
      </c>
      <c r="H111" s="307">
        <v>-213</v>
      </c>
      <c r="I111" s="307">
        <v>-313</v>
      </c>
      <c r="J111" s="473">
        <v>-413</v>
      </c>
      <c r="K111" s="307"/>
      <c r="L111" s="309"/>
      <c r="M111" s="309"/>
      <c r="N111" s="307">
        <f t="shared" si="4"/>
        <v>10</v>
      </c>
      <c r="O111" s="307"/>
      <c r="P111" s="473"/>
      <c r="Q111" s="309"/>
      <c r="R111" s="309"/>
      <c r="S111" s="309"/>
      <c r="T111" s="309"/>
      <c r="U111" s="309"/>
      <c r="V111" s="309"/>
      <c r="W111" s="309"/>
      <c r="X111" s="309"/>
      <c r="Y111" s="309"/>
    </row>
    <row r="112" spans="1:25" ht="15" x14ac:dyDescent="0.25">
      <c r="B112" s="448" t="s">
        <v>1394</v>
      </c>
      <c r="C112" s="309"/>
      <c r="D112" s="387">
        <v>1013</v>
      </c>
      <c r="E112" s="392">
        <v>-114</v>
      </c>
      <c r="F112" s="388" t="s">
        <v>820</v>
      </c>
      <c r="G112" s="479" t="s">
        <v>597</v>
      </c>
      <c r="H112" s="307">
        <v>-213</v>
      </c>
      <c r="I112" s="307">
        <v>-313</v>
      </c>
      <c r="J112" s="473">
        <v>-413</v>
      </c>
      <c r="K112" s="307"/>
      <c r="L112" s="309"/>
      <c r="M112" s="309"/>
      <c r="N112" s="307">
        <f t="shared" si="4"/>
        <v>10</v>
      </c>
      <c r="O112" s="307"/>
      <c r="P112" s="473"/>
      <c r="Q112" s="309"/>
      <c r="R112" s="309"/>
      <c r="S112" s="309"/>
      <c r="T112" s="309"/>
      <c r="U112" s="309"/>
      <c r="V112" s="309"/>
      <c r="W112" s="309"/>
      <c r="X112" s="309"/>
      <c r="Y112" s="309"/>
    </row>
    <row r="113" spans="1:25" ht="15" x14ac:dyDescent="0.25">
      <c r="B113" s="448" t="s">
        <v>1395</v>
      </c>
      <c r="C113" s="309"/>
      <c r="D113" s="387">
        <v>1013</v>
      </c>
      <c r="E113" s="392">
        <v>-114</v>
      </c>
      <c r="F113" s="388" t="s">
        <v>822</v>
      </c>
      <c r="G113" s="479" t="s">
        <v>982</v>
      </c>
      <c r="H113" s="307">
        <v>-213</v>
      </c>
      <c r="I113" s="307">
        <v>-313</v>
      </c>
      <c r="J113" s="473">
        <v>-413</v>
      </c>
      <c r="K113" s="307"/>
      <c r="L113" s="309"/>
      <c r="M113" s="309"/>
      <c r="N113" s="307">
        <f t="shared" si="4"/>
        <v>10</v>
      </c>
      <c r="O113" s="307"/>
      <c r="P113" s="473"/>
      <c r="Q113" s="309"/>
      <c r="R113" s="309"/>
      <c r="S113" s="309"/>
      <c r="T113" s="309"/>
      <c r="U113" s="309"/>
      <c r="V113" s="309"/>
      <c r="W113" s="309"/>
      <c r="X113" s="309"/>
      <c r="Y113" s="309"/>
    </row>
    <row r="114" spans="1:25" ht="15" x14ac:dyDescent="0.25">
      <c r="B114" s="448" t="s">
        <v>1396</v>
      </c>
      <c r="C114" s="309"/>
      <c r="D114" s="387">
        <v>1013</v>
      </c>
      <c r="E114" s="392">
        <v>-114</v>
      </c>
      <c r="F114" s="388" t="s">
        <v>850</v>
      </c>
      <c r="G114" s="479" t="s">
        <v>872</v>
      </c>
      <c r="H114" s="307">
        <v>-213</v>
      </c>
      <c r="I114" s="307">
        <v>-313</v>
      </c>
      <c r="J114" s="473">
        <v>-413</v>
      </c>
      <c r="K114" s="307"/>
      <c r="L114" s="309"/>
      <c r="M114" s="309"/>
      <c r="N114" s="307">
        <f t="shared" si="4"/>
        <v>10</v>
      </c>
      <c r="O114" s="307"/>
      <c r="P114" s="473"/>
      <c r="Q114" s="309"/>
      <c r="R114" s="309"/>
      <c r="S114" s="309"/>
      <c r="T114" s="309"/>
      <c r="U114" s="309"/>
      <c r="V114" s="309"/>
      <c r="W114" s="309"/>
      <c r="X114" s="309"/>
      <c r="Y114" s="309"/>
    </row>
    <row r="115" spans="1:25" ht="15" x14ac:dyDescent="0.25">
      <c r="B115" s="448" t="s">
        <v>1324</v>
      </c>
      <c r="C115" s="309"/>
      <c r="D115" s="387">
        <v>1013</v>
      </c>
      <c r="E115" s="392">
        <v>-114</v>
      </c>
      <c r="F115" s="388" t="s">
        <v>852</v>
      </c>
      <c r="G115" s="479" t="s">
        <v>983</v>
      </c>
      <c r="H115" s="307">
        <v>-213</v>
      </c>
      <c r="I115" s="307">
        <v>-313</v>
      </c>
      <c r="J115" s="473">
        <v>-413</v>
      </c>
      <c r="K115" s="307"/>
      <c r="L115" s="309"/>
      <c r="M115" s="309"/>
      <c r="N115" s="307">
        <f t="shared" si="4"/>
        <v>10</v>
      </c>
      <c r="O115" s="307"/>
      <c r="P115" s="473"/>
      <c r="Q115" s="309"/>
      <c r="R115" s="309"/>
      <c r="S115" s="309"/>
      <c r="T115" s="309"/>
      <c r="U115" s="309"/>
      <c r="V115" s="309"/>
      <c r="W115" s="309"/>
      <c r="X115" s="309"/>
      <c r="Y115" s="309"/>
    </row>
    <row r="116" spans="1:25" ht="15" x14ac:dyDescent="0.25">
      <c r="B116" s="448" t="s">
        <v>1397</v>
      </c>
      <c r="C116" s="309"/>
      <c r="D116" s="387">
        <v>1013</v>
      </c>
      <c r="E116" s="392">
        <v>-114</v>
      </c>
      <c r="F116" s="388" t="s">
        <v>854</v>
      </c>
      <c r="G116" s="479" t="s">
        <v>874</v>
      </c>
      <c r="H116" s="307">
        <v>-213</v>
      </c>
      <c r="I116" s="307">
        <v>-313</v>
      </c>
      <c r="J116" s="473">
        <v>-413</v>
      </c>
      <c r="K116" s="307"/>
      <c r="L116" s="309"/>
      <c r="M116" s="309"/>
      <c r="N116" s="307">
        <f t="shared" si="4"/>
        <v>10</v>
      </c>
      <c r="O116" s="307"/>
      <c r="P116" s="473"/>
      <c r="Q116" s="309"/>
      <c r="R116" s="309"/>
      <c r="S116" s="309"/>
      <c r="T116" s="309"/>
      <c r="U116" s="309"/>
      <c r="V116" s="309"/>
      <c r="W116" s="309"/>
      <c r="X116" s="309"/>
      <c r="Y116" s="309"/>
    </row>
    <row r="117" spans="1:25" ht="15" x14ac:dyDescent="0.25">
      <c r="B117" s="448" t="s">
        <v>1398</v>
      </c>
      <c r="C117" s="309"/>
      <c r="D117" s="387">
        <v>1013</v>
      </c>
      <c r="E117" s="392">
        <v>-114</v>
      </c>
      <c r="F117" s="388" t="s">
        <v>856</v>
      </c>
      <c r="G117" s="479" t="s">
        <v>984</v>
      </c>
      <c r="H117" s="307">
        <v>-213</v>
      </c>
      <c r="I117" s="307">
        <v>-313</v>
      </c>
      <c r="J117" s="473">
        <v>-413</v>
      </c>
      <c r="K117" s="307"/>
      <c r="L117" s="309"/>
      <c r="M117" s="309"/>
      <c r="N117" s="307">
        <f t="shared" si="4"/>
        <v>10</v>
      </c>
      <c r="O117" s="307"/>
      <c r="P117" s="473"/>
      <c r="Q117" s="309"/>
      <c r="R117" s="309"/>
      <c r="S117" s="309"/>
      <c r="T117" s="309"/>
      <c r="U117" s="309"/>
      <c r="V117" s="309"/>
      <c r="W117" s="309"/>
      <c r="X117" s="309"/>
      <c r="Y117" s="309"/>
    </row>
    <row r="118" spans="1:25" ht="30.75" customHeight="1" x14ac:dyDescent="0.25">
      <c r="A118" s="290" t="s">
        <v>1618</v>
      </c>
      <c r="B118" s="676">
        <v>13.8</v>
      </c>
      <c r="C118" s="489" t="s">
        <v>946</v>
      </c>
      <c r="D118" s="474">
        <v>1013</v>
      </c>
      <c r="E118" s="727" t="s">
        <v>1431</v>
      </c>
      <c r="F118" s="476"/>
      <c r="G118" s="419" t="s">
        <v>1610</v>
      </c>
      <c r="H118" s="307"/>
      <c r="I118" s="307"/>
      <c r="J118" s="473"/>
      <c r="K118" s="307"/>
      <c r="L118" s="309"/>
      <c r="M118" s="307">
        <v>10</v>
      </c>
      <c r="N118" s="307"/>
      <c r="O118" s="307"/>
      <c r="P118" s="473"/>
      <c r="Q118" s="309"/>
      <c r="R118" s="309"/>
      <c r="S118" s="309"/>
      <c r="T118" s="309"/>
      <c r="U118" s="309"/>
      <c r="V118" s="309"/>
      <c r="W118" s="309"/>
      <c r="X118" s="309"/>
      <c r="Y118" s="309"/>
    </row>
    <row r="119" spans="1:25" ht="15" x14ac:dyDescent="0.25">
      <c r="B119" s="448" t="s">
        <v>1399</v>
      </c>
      <c r="C119" s="309"/>
      <c r="D119" s="387">
        <v>1013</v>
      </c>
      <c r="E119" s="392"/>
      <c r="F119" s="388" t="s">
        <v>812</v>
      </c>
      <c r="G119" s="479" t="s">
        <v>1605</v>
      </c>
      <c r="H119" s="307">
        <v>-213</v>
      </c>
      <c r="I119" s="307">
        <v>-313</v>
      </c>
      <c r="J119" s="473">
        <v>-413</v>
      </c>
      <c r="K119" s="307"/>
      <c r="L119" s="309"/>
      <c r="M119" s="309"/>
      <c r="N119" s="307">
        <f>+$M$118</f>
        <v>10</v>
      </c>
      <c r="O119" s="307"/>
      <c r="P119" s="473"/>
      <c r="Q119" s="309"/>
      <c r="R119" s="309"/>
      <c r="S119" s="309"/>
      <c r="T119" s="309"/>
      <c r="U119" s="309"/>
      <c r="V119" s="309"/>
      <c r="W119" s="309"/>
      <c r="X119" s="309"/>
      <c r="Y119" s="309"/>
    </row>
    <row r="120" spans="1:25" ht="15" x14ac:dyDescent="0.25">
      <c r="B120" s="448" t="s">
        <v>1400</v>
      </c>
      <c r="C120" s="309"/>
      <c r="D120" s="387">
        <v>1013</v>
      </c>
      <c r="E120" s="392"/>
      <c r="F120" s="388" t="s">
        <v>814</v>
      </c>
      <c r="G120" s="479" t="s">
        <v>1606</v>
      </c>
      <c r="H120" s="307">
        <v>-213</v>
      </c>
      <c r="I120" s="307">
        <v>-313</v>
      </c>
      <c r="J120" s="473">
        <v>-413</v>
      </c>
      <c r="K120" s="307"/>
      <c r="L120" s="309"/>
      <c r="M120" s="309"/>
      <c r="N120" s="307">
        <f t="shared" ref="N120:N128" si="5">+$M$118</f>
        <v>10</v>
      </c>
      <c r="O120" s="307"/>
      <c r="P120" s="473"/>
      <c r="Q120" s="309"/>
      <c r="R120" s="309"/>
      <c r="S120" s="309"/>
      <c r="T120" s="309"/>
      <c r="U120" s="309"/>
      <c r="V120" s="309"/>
      <c r="W120" s="309"/>
      <c r="X120" s="309"/>
      <c r="Y120" s="309"/>
    </row>
    <row r="121" spans="1:25" ht="15" x14ac:dyDescent="0.25">
      <c r="B121" s="448" t="s">
        <v>1401</v>
      </c>
      <c r="C121" s="309"/>
      <c r="D121" s="387">
        <v>1013</v>
      </c>
      <c r="E121" s="392"/>
      <c r="F121" s="388" t="s">
        <v>816</v>
      </c>
      <c r="G121" s="479" t="s">
        <v>1420</v>
      </c>
      <c r="H121" s="307">
        <v>-213</v>
      </c>
      <c r="I121" s="307">
        <v>-313</v>
      </c>
      <c r="J121" s="473">
        <v>-413</v>
      </c>
      <c r="K121" s="307"/>
      <c r="L121" s="309"/>
      <c r="M121" s="309"/>
      <c r="N121" s="307">
        <f t="shared" si="5"/>
        <v>10</v>
      </c>
      <c r="O121" s="307"/>
      <c r="P121" s="473"/>
      <c r="Q121" s="309"/>
      <c r="R121" s="309"/>
      <c r="S121" s="309"/>
      <c r="T121" s="309"/>
      <c r="U121" s="309"/>
      <c r="V121" s="309"/>
      <c r="W121" s="309"/>
      <c r="X121" s="309"/>
      <c r="Y121" s="309"/>
    </row>
    <row r="122" spans="1:25" ht="15" x14ac:dyDescent="0.25">
      <c r="B122" s="448" t="s">
        <v>1402</v>
      </c>
      <c r="C122" s="309"/>
      <c r="D122" s="387">
        <v>1013</v>
      </c>
      <c r="E122" s="392"/>
      <c r="F122" s="388" t="s">
        <v>818</v>
      </c>
      <c r="G122" s="479" t="s">
        <v>1427</v>
      </c>
      <c r="H122" s="307">
        <v>-213</v>
      </c>
      <c r="I122" s="307">
        <v>-313</v>
      </c>
      <c r="J122" s="473">
        <v>-413</v>
      </c>
      <c r="K122" s="307"/>
      <c r="L122" s="309"/>
      <c r="M122" s="309"/>
      <c r="N122" s="307">
        <f t="shared" si="5"/>
        <v>10</v>
      </c>
      <c r="O122" s="307"/>
      <c r="P122" s="473"/>
      <c r="Q122" s="309"/>
      <c r="R122" s="309"/>
      <c r="S122" s="309"/>
      <c r="T122" s="309"/>
      <c r="U122" s="309"/>
      <c r="V122" s="309"/>
      <c r="W122" s="309"/>
      <c r="X122" s="309"/>
      <c r="Y122" s="309"/>
    </row>
    <row r="123" spans="1:25" ht="15" x14ac:dyDescent="0.25">
      <c r="B123" s="448" t="s">
        <v>1403</v>
      </c>
      <c r="C123" s="309"/>
      <c r="D123" s="387">
        <v>1013</v>
      </c>
      <c r="E123" s="392"/>
      <c r="F123" s="388" t="s">
        <v>820</v>
      </c>
      <c r="G123" s="479" t="s">
        <v>1607</v>
      </c>
      <c r="H123" s="307">
        <v>-213</v>
      </c>
      <c r="I123" s="307">
        <v>-313</v>
      </c>
      <c r="J123" s="473">
        <v>-413</v>
      </c>
      <c r="K123" s="307"/>
      <c r="L123" s="309"/>
      <c r="M123" s="309"/>
      <c r="N123" s="307">
        <f t="shared" si="5"/>
        <v>10</v>
      </c>
      <c r="O123" s="307"/>
      <c r="P123" s="473"/>
      <c r="Q123" s="309"/>
      <c r="R123" s="309"/>
      <c r="S123" s="309"/>
      <c r="T123" s="309"/>
      <c r="U123" s="309"/>
      <c r="V123" s="309"/>
      <c r="W123" s="309"/>
      <c r="X123" s="309"/>
      <c r="Y123" s="309"/>
    </row>
    <row r="124" spans="1:25" ht="15" x14ac:dyDescent="0.25">
      <c r="B124" s="448" t="s">
        <v>1404</v>
      </c>
      <c r="C124" s="309"/>
      <c r="D124" s="387">
        <v>1013</v>
      </c>
      <c r="E124" s="392"/>
      <c r="F124" s="388" t="s">
        <v>822</v>
      </c>
      <c r="G124" s="479" t="s">
        <v>1428</v>
      </c>
      <c r="H124" s="307">
        <v>-213</v>
      </c>
      <c r="I124" s="307">
        <v>-313</v>
      </c>
      <c r="J124" s="473">
        <v>-413</v>
      </c>
      <c r="K124" s="307"/>
      <c r="L124" s="309"/>
      <c r="M124" s="309"/>
      <c r="N124" s="307">
        <f t="shared" si="5"/>
        <v>10</v>
      </c>
      <c r="O124" s="307"/>
      <c r="P124" s="473"/>
      <c r="Q124" s="309"/>
      <c r="R124" s="309"/>
      <c r="S124" s="309"/>
      <c r="T124" s="309"/>
      <c r="U124" s="309"/>
      <c r="V124" s="309"/>
      <c r="W124" s="309"/>
      <c r="X124" s="309"/>
      <c r="Y124" s="309"/>
    </row>
    <row r="125" spans="1:25" ht="15" x14ac:dyDescent="0.25">
      <c r="B125" s="448" t="s">
        <v>1405</v>
      </c>
      <c r="C125" s="309"/>
      <c r="D125" s="387">
        <v>1013</v>
      </c>
      <c r="E125" s="392"/>
      <c r="F125" s="388" t="s">
        <v>850</v>
      </c>
      <c r="G125" s="479" t="s">
        <v>1429</v>
      </c>
      <c r="H125" s="307"/>
      <c r="I125" s="307"/>
      <c r="J125" s="473"/>
      <c r="K125" s="307"/>
      <c r="L125" s="309"/>
      <c r="M125" s="309"/>
      <c r="N125" s="307">
        <f t="shared" si="5"/>
        <v>10</v>
      </c>
      <c r="O125" s="307"/>
      <c r="P125" s="473"/>
      <c r="Q125" s="309"/>
      <c r="R125" s="309"/>
      <c r="S125" s="309"/>
      <c r="T125" s="309"/>
      <c r="U125" s="309"/>
      <c r="V125" s="309"/>
      <c r="W125" s="309"/>
      <c r="X125" s="309"/>
      <c r="Y125" s="309"/>
    </row>
    <row r="126" spans="1:25" ht="15" x14ac:dyDescent="0.25">
      <c r="B126" s="448" t="s">
        <v>1432</v>
      </c>
      <c r="C126" s="309"/>
      <c r="D126" s="387">
        <v>1013</v>
      </c>
      <c r="E126" s="392"/>
      <c r="F126" s="388" t="s">
        <v>852</v>
      </c>
      <c r="G126" s="479" t="s">
        <v>1469</v>
      </c>
      <c r="H126" s="307"/>
      <c r="I126" s="307"/>
      <c r="J126" s="473"/>
      <c r="K126" s="307"/>
      <c r="L126" s="309"/>
      <c r="M126" s="309"/>
      <c r="N126" s="307">
        <f t="shared" si="5"/>
        <v>10</v>
      </c>
      <c r="O126" s="307"/>
      <c r="P126" s="473"/>
      <c r="Q126" s="309"/>
      <c r="R126" s="309"/>
      <c r="S126" s="309"/>
      <c r="T126" s="309"/>
      <c r="U126" s="309"/>
      <c r="V126" s="309"/>
      <c r="W126" s="309"/>
      <c r="X126" s="309"/>
      <c r="Y126" s="309"/>
    </row>
    <row r="127" spans="1:25" ht="15" x14ac:dyDescent="0.25">
      <c r="B127" s="448" t="s">
        <v>1433</v>
      </c>
      <c r="C127" s="309"/>
      <c r="D127" s="387">
        <v>1013</v>
      </c>
      <c r="E127" s="392"/>
      <c r="F127" s="388" t="s">
        <v>854</v>
      </c>
      <c r="G127" s="479" t="s">
        <v>1430</v>
      </c>
      <c r="H127" s="307"/>
      <c r="I127" s="307"/>
      <c r="J127" s="473"/>
      <c r="K127" s="307"/>
      <c r="L127" s="309"/>
      <c r="M127" s="309"/>
      <c r="N127" s="307">
        <f t="shared" si="5"/>
        <v>10</v>
      </c>
      <c r="O127" s="307"/>
      <c r="P127" s="473"/>
      <c r="Q127" s="309"/>
      <c r="R127" s="309"/>
      <c r="S127" s="309"/>
      <c r="T127" s="309"/>
      <c r="U127" s="309"/>
      <c r="V127" s="309"/>
      <c r="W127" s="309"/>
      <c r="X127" s="309"/>
      <c r="Y127" s="309"/>
    </row>
    <row r="128" spans="1:25" ht="15" x14ac:dyDescent="0.25">
      <c r="B128" s="448" t="s">
        <v>1434</v>
      </c>
      <c r="C128" s="309"/>
      <c r="D128" s="387">
        <v>1013</v>
      </c>
      <c r="E128" s="392"/>
      <c r="F128" s="388" t="s">
        <v>856</v>
      </c>
      <c r="G128" s="479" t="s">
        <v>1470</v>
      </c>
      <c r="H128" s="307"/>
      <c r="I128" s="307"/>
      <c r="J128" s="473"/>
      <c r="K128" s="307"/>
      <c r="L128" s="309"/>
      <c r="M128" s="309"/>
      <c r="N128" s="307">
        <f t="shared" si="5"/>
        <v>10</v>
      </c>
      <c r="O128" s="307"/>
      <c r="P128" s="473"/>
      <c r="Q128" s="309"/>
      <c r="R128" s="309"/>
      <c r="S128" s="309"/>
      <c r="T128" s="309"/>
      <c r="U128" s="309"/>
      <c r="V128" s="309"/>
      <c r="W128" s="309"/>
      <c r="X128" s="309"/>
      <c r="Y128" s="309"/>
    </row>
    <row r="129" spans="1:25" ht="15" x14ac:dyDescent="0.25">
      <c r="B129" s="448" t="s">
        <v>1608</v>
      </c>
      <c r="C129" s="309"/>
      <c r="D129" s="309"/>
      <c r="E129" s="309"/>
      <c r="F129" s="309"/>
      <c r="G129" s="479" t="s">
        <v>1609</v>
      </c>
      <c r="H129" s="309"/>
      <c r="I129" s="309"/>
      <c r="J129" s="309"/>
      <c r="K129" s="309"/>
      <c r="L129" s="309"/>
      <c r="M129" s="309"/>
      <c r="N129" s="309"/>
      <c r="O129" s="307"/>
      <c r="P129" s="307"/>
      <c r="Q129" s="309"/>
      <c r="R129" s="309"/>
      <c r="S129" s="309"/>
      <c r="T129" s="309"/>
      <c r="U129" s="309"/>
      <c r="V129" s="309"/>
      <c r="W129" s="309"/>
      <c r="X129" s="309"/>
      <c r="Y129" s="309"/>
    </row>
    <row r="130" spans="1:25" ht="15" x14ac:dyDescent="0.25">
      <c r="B130" s="448"/>
      <c r="C130" s="309"/>
      <c r="D130" s="309"/>
      <c r="E130" s="309"/>
      <c r="F130" s="309"/>
      <c r="G130" s="479"/>
      <c r="H130" s="309"/>
      <c r="I130" s="309"/>
      <c r="J130" s="343"/>
      <c r="K130" s="309"/>
      <c r="L130" s="309"/>
      <c r="M130" s="309"/>
      <c r="N130" s="309"/>
      <c r="O130" s="307"/>
      <c r="P130" s="473"/>
      <c r="Q130" s="309"/>
      <c r="R130" s="309"/>
      <c r="S130" s="309"/>
      <c r="T130" s="309"/>
      <c r="U130" s="309"/>
      <c r="V130" s="309"/>
      <c r="W130" s="309"/>
      <c r="X130" s="309"/>
      <c r="Y130" s="309"/>
    </row>
    <row r="131" spans="1:25" ht="22.8" x14ac:dyDescent="0.25">
      <c r="A131" s="290" t="s">
        <v>1618</v>
      </c>
      <c r="B131" s="676">
        <v>13.9</v>
      </c>
      <c r="C131" s="489" t="s">
        <v>964</v>
      </c>
      <c r="D131" s="474">
        <v>1013</v>
      </c>
      <c r="E131" s="727" t="s">
        <v>1431</v>
      </c>
      <c r="F131" s="476"/>
      <c r="G131" s="419" t="s">
        <v>1620</v>
      </c>
      <c r="H131" s="307"/>
      <c r="I131" s="307"/>
      <c r="J131" s="473"/>
      <c r="K131" s="307"/>
      <c r="L131" s="309"/>
      <c r="M131" s="307">
        <v>10</v>
      </c>
      <c r="N131" s="307"/>
      <c r="O131" s="307"/>
      <c r="P131" s="473"/>
      <c r="Q131" s="309"/>
      <c r="R131" s="309"/>
      <c r="S131" s="309"/>
      <c r="T131" s="309"/>
      <c r="U131" s="309"/>
      <c r="V131" s="309"/>
      <c r="W131" s="309"/>
      <c r="X131" s="309"/>
      <c r="Y131" s="309"/>
    </row>
    <row r="132" spans="1:25" ht="15" x14ac:dyDescent="0.25">
      <c r="B132" s="448" t="s">
        <v>1406</v>
      </c>
      <c r="C132" s="309"/>
      <c r="D132" s="387">
        <v>1013</v>
      </c>
      <c r="E132" s="392"/>
      <c r="F132" s="388" t="s">
        <v>812</v>
      </c>
      <c r="G132" s="726" t="s">
        <v>1652</v>
      </c>
      <c r="H132" s="307">
        <v>-213</v>
      </c>
      <c r="I132" s="307">
        <v>-313</v>
      </c>
      <c r="J132" s="473">
        <v>-413</v>
      </c>
      <c r="K132" s="307"/>
      <c r="L132" s="309"/>
      <c r="M132" s="309"/>
      <c r="N132" s="307">
        <f>+$M$157</f>
        <v>10</v>
      </c>
      <c r="O132" s="307"/>
      <c r="P132" s="473"/>
      <c r="Q132" s="309"/>
      <c r="R132" s="309"/>
      <c r="S132" s="309"/>
      <c r="T132" s="309"/>
      <c r="U132" s="309"/>
      <c r="V132" s="309"/>
      <c r="W132" s="309"/>
      <c r="X132" s="309"/>
      <c r="Y132" s="309"/>
    </row>
    <row r="133" spans="1:25" ht="15" x14ac:dyDescent="0.25">
      <c r="B133" s="448" t="s">
        <v>1407</v>
      </c>
      <c r="C133" s="309"/>
      <c r="D133" s="387">
        <v>1013</v>
      </c>
      <c r="E133" s="392"/>
      <c r="F133" s="388" t="s">
        <v>814</v>
      </c>
      <c r="G133" s="726" t="s">
        <v>1653</v>
      </c>
      <c r="H133" s="307">
        <v>-213</v>
      </c>
      <c r="I133" s="307">
        <v>-313</v>
      </c>
      <c r="J133" s="473">
        <v>-413</v>
      </c>
      <c r="K133" s="307"/>
      <c r="L133" s="309"/>
      <c r="M133" s="309"/>
      <c r="N133" s="307">
        <f t="shared" ref="N133:N143" si="6">+$M$157</f>
        <v>10</v>
      </c>
      <c r="O133" s="307"/>
      <c r="P133" s="473"/>
      <c r="Q133" s="309"/>
      <c r="R133" s="309"/>
      <c r="S133" s="309"/>
      <c r="T133" s="309"/>
      <c r="U133" s="309"/>
      <c r="V133" s="309"/>
      <c r="W133" s="309"/>
      <c r="X133" s="309"/>
      <c r="Y133" s="309"/>
    </row>
    <row r="134" spans="1:25" ht="15" x14ac:dyDescent="0.25">
      <c r="B134" s="448" t="s">
        <v>1408</v>
      </c>
      <c r="C134" s="309"/>
      <c r="D134" s="387">
        <v>1013</v>
      </c>
      <c r="E134" s="392"/>
      <c r="F134" s="388" t="s">
        <v>816</v>
      </c>
      <c r="G134" s="726" t="s">
        <v>1654</v>
      </c>
      <c r="H134" s="307">
        <v>-213</v>
      </c>
      <c r="I134" s="307">
        <v>-313</v>
      </c>
      <c r="J134" s="473">
        <v>-413</v>
      </c>
      <c r="K134" s="307"/>
      <c r="L134" s="309"/>
      <c r="M134" s="309"/>
      <c r="N134" s="307">
        <f t="shared" si="6"/>
        <v>10</v>
      </c>
      <c r="O134" s="307"/>
      <c r="P134" s="473"/>
      <c r="Q134" s="309"/>
      <c r="R134" s="309"/>
      <c r="S134" s="309"/>
      <c r="T134" s="309"/>
      <c r="U134" s="309"/>
      <c r="V134" s="309"/>
      <c r="W134" s="309"/>
      <c r="X134" s="309"/>
      <c r="Y134" s="309"/>
    </row>
    <row r="135" spans="1:25" ht="15" x14ac:dyDescent="0.25">
      <c r="B135" s="448" t="s">
        <v>1409</v>
      </c>
      <c r="C135" s="309"/>
      <c r="D135" s="387">
        <v>1013</v>
      </c>
      <c r="E135" s="392"/>
      <c r="F135" s="388" t="s">
        <v>818</v>
      </c>
      <c r="G135" s="726" t="s">
        <v>1655</v>
      </c>
      <c r="H135" s="307">
        <v>-213</v>
      </c>
      <c r="I135" s="307">
        <v>-313</v>
      </c>
      <c r="J135" s="473">
        <v>-413</v>
      </c>
      <c r="K135" s="307"/>
      <c r="L135" s="309"/>
      <c r="M135" s="309"/>
      <c r="N135" s="307">
        <f t="shared" si="6"/>
        <v>10</v>
      </c>
      <c r="O135" s="307"/>
      <c r="P135" s="473"/>
      <c r="Q135" s="309"/>
      <c r="R135" s="309"/>
      <c r="S135" s="309"/>
      <c r="T135" s="309"/>
      <c r="U135" s="309"/>
      <c r="V135" s="309"/>
      <c r="W135" s="309"/>
      <c r="X135" s="309"/>
      <c r="Y135" s="309"/>
    </row>
    <row r="136" spans="1:25" ht="15" x14ac:dyDescent="0.25">
      <c r="B136" s="448" t="s">
        <v>1410</v>
      </c>
      <c r="C136" s="309"/>
      <c r="D136" s="387">
        <v>1013</v>
      </c>
      <c r="E136" s="392"/>
      <c r="F136" s="388" t="s">
        <v>820</v>
      </c>
      <c r="G136" s="726" t="s">
        <v>1656</v>
      </c>
      <c r="H136" s="307">
        <v>-213</v>
      </c>
      <c r="I136" s="307">
        <v>-313</v>
      </c>
      <c r="J136" s="473">
        <v>-413</v>
      </c>
      <c r="K136" s="307"/>
      <c r="L136" s="309"/>
      <c r="M136" s="309"/>
      <c r="N136" s="307">
        <f t="shared" si="6"/>
        <v>10</v>
      </c>
      <c r="O136" s="307"/>
      <c r="P136" s="473"/>
      <c r="Q136" s="309"/>
      <c r="R136" s="309"/>
      <c r="S136" s="309"/>
      <c r="T136" s="309"/>
      <c r="U136" s="309"/>
      <c r="V136" s="309"/>
      <c r="W136" s="309"/>
      <c r="X136" s="309"/>
      <c r="Y136" s="309"/>
    </row>
    <row r="137" spans="1:25" ht="15" x14ac:dyDescent="0.25">
      <c r="B137" s="448" t="s">
        <v>1411</v>
      </c>
      <c r="C137" s="309"/>
      <c r="D137" s="387">
        <v>1013</v>
      </c>
      <c r="E137" s="392"/>
      <c r="F137" s="388" t="s">
        <v>822</v>
      </c>
      <c r="G137" s="726" t="s">
        <v>1657</v>
      </c>
      <c r="H137" s="307">
        <v>-213</v>
      </c>
      <c r="I137" s="307">
        <v>-313</v>
      </c>
      <c r="J137" s="473">
        <v>-413</v>
      </c>
      <c r="K137" s="307"/>
      <c r="L137" s="309"/>
      <c r="M137" s="309"/>
      <c r="N137" s="307">
        <f t="shared" si="6"/>
        <v>10</v>
      </c>
      <c r="O137" s="307"/>
      <c r="P137" s="473"/>
      <c r="Q137" s="309"/>
      <c r="R137" s="309"/>
      <c r="S137" s="309"/>
      <c r="T137" s="309"/>
      <c r="U137" s="309"/>
      <c r="V137" s="309"/>
      <c r="W137" s="309"/>
      <c r="X137" s="309"/>
      <c r="Y137" s="309"/>
    </row>
    <row r="138" spans="1:25" ht="15" x14ac:dyDescent="0.25">
      <c r="B138" s="448" t="s">
        <v>1412</v>
      </c>
      <c r="C138" s="309"/>
      <c r="D138" s="387">
        <v>1013</v>
      </c>
      <c r="E138" s="392"/>
      <c r="F138" s="388" t="s">
        <v>850</v>
      </c>
      <c r="G138" s="726" t="s">
        <v>1658</v>
      </c>
      <c r="H138" s="307">
        <v>-213</v>
      </c>
      <c r="I138" s="307">
        <v>-313</v>
      </c>
      <c r="J138" s="307">
        <v>-413</v>
      </c>
      <c r="K138" s="307"/>
      <c r="L138" s="309"/>
      <c r="M138" s="309"/>
      <c r="N138" s="307">
        <f t="shared" si="6"/>
        <v>10</v>
      </c>
      <c r="O138" s="307"/>
      <c r="P138" s="307"/>
      <c r="Q138" s="309"/>
      <c r="R138" s="309"/>
      <c r="S138" s="309"/>
      <c r="T138" s="309"/>
      <c r="U138" s="309"/>
      <c r="V138" s="309"/>
      <c r="W138" s="309"/>
      <c r="X138" s="309"/>
      <c r="Y138" s="309"/>
    </row>
    <row r="139" spans="1:25" ht="15" x14ac:dyDescent="0.25">
      <c r="B139" s="448" t="s">
        <v>1424</v>
      </c>
      <c r="C139" s="309"/>
      <c r="D139" s="387">
        <v>1013</v>
      </c>
      <c r="E139" s="392"/>
      <c r="F139" s="388" t="s">
        <v>852</v>
      </c>
      <c r="G139" s="726" t="s">
        <v>1659</v>
      </c>
      <c r="H139" s="309"/>
      <c r="I139" s="309"/>
      <c r="J139" s="309"/>
      <c r="K139" s="307"/>
      <c r="L139" s="309"/>
      <c r="M139" s="309"/>
      <c r="N139" s="307">
        <f t="shared" si="6"/>
        <v>10</v>
      </c>
      <c r="O139" s="307"/>
      <c r="P139" s="307"/>
      <c r="Q139" s="309"/>
      <c r="R139" s="309"/>
      <c r="S139" s="309"/>
      <c r="T139" s="309"/>
      <c r="U139" s="309"/>
      <c r="V139" s="309"/>
      <c r="W139" s="309"/>
      <c r="X139" s="309"/>
      <c r="Y139" s="309"/>
    </row>
    <row r="140" spans="1:25" ht="15" x14ac:dyDescent="0.25">
      <c r="B140" s="448" t="s">
        <v>1425</v>
      </c>
      <c r="C140" s="309"/>
      <c r="D140" s="387">
        <v>1013</v>
      </c>
      <c r="E140" s="392"/>
      <c r="F140" s="388" t="s">
        <v>854</v>
      </c>
      <c r="G140" s="726" t="s">
        <v>1660</v>
      </c>
      <c r="H140" s="309"/>
      <c r="I140" s="309"/>
      <c r="J140" s="309"/>
      <c r="K140" s="307"/>
      <c r="L140" s="309"/>
      <c r="M140" s="309"/>
      <c r="N140" s="307">
        <f t="shared" si="6"/>
        <v>10</v>
      </c>
      <c r="O140" s="307"/>
      <c r="P140" s="307"/>
      <c r="Q140" s="309"/>
      <c r="R140" s="309"/>
      <c r="S140" s="309"/>
      <c r="T140" s="309"/>
      <c r="U140" s="309"/>
      <c r="V140" s="309"/>
      <c r="W140" s="309"/>
      <c r="X140" s="309"/>
      <c r="Y140" s="309"/>
    </row>
    <row r="141" spans="1:25" ht="15" x14ac:dyDescent="0.25">
      <c r="B141" s="448" t="s">
        <v>1426</v>
      </c>
      <c r="C141" s="309"/>
      <c r="D141" s="387">
        <v>1013</v>
      </c>
      <c r="E141" s="392"/>
      <c r="F141" s="388" t="s">
        <v>856</v>
      </c>
      <c r="G141" s="726" t="s">
        <v>1661</v>
      </c>
      <c r="H141" s="309"/>
      <c r="I141" s="309"/>
      <c r="J141" s="309"/>
      <c r="K141" s="307"/>
      <c r="L141" s="309"/>
      <c r="M141" s="309"/>
      <c r="N141" s="307">
        <f t="shared" si="6"/>
        <v>10</v>
      </c>
      <c r="O141" s="307"/>
      <c r="P141" s="307"/>
      <c r="Q141" s="309"/>
      <c r="R141" s="309"/>
      <c r="S141" s="309"/>
      <c r="T141" s="309"/>
      <c r="U141" s="309"/>
      <c r="V141" s="309"/>
      <c r="W141" s="309"/>
      <c r="X141" s="309"/>
      <c r="Y141" s="309"/>
    </row>
    <row r="142" spans="1:25" ht="15" x14ac:dyDescent="0.25">
      <c r="B142" s="448" t="s">
        <v>1504</v>
      </c>
      <c r="C142" s="309"/>
      <c r="D142" s="387">
        <v>1013</v>
      </c>
      <c r="E142" s="392">
        <v>-103</v>
      </c>
      <c r="F142" s="388" t="s">
        <v>814</v>
      </c>
      <c r="G142" s="726" t="s">
        <v>1662</v>
      </c>
      <c r="H142" s="309"/>
      <c r="I142" s="309"/>
      <c r="J142" s="309"/>
      <c r="K142" s="307"/>
      <c r="L142" s="309"/>
      <c r="M142" s="309"/>
      <c r="N142" s="307">
        <f t="shared" si="6"/>
        <v>10</v>
      </c>
      <c r="O142" s="307"/>
      <c r="P142" s="307"/>
      <c r="Q142" s="309"/>
      <c r="R142" s="309"/>
      <c r="S142" s="309"/>
      <c r="T142" s="309"/>
      <c r="U142" s="309"/>
      <c r="V142" s="309"/>
      <c r="W142" s="309"/>
      <c r="X142" s="309"/>
      <c r="Y142" s="309"/>
    </row>
    <row r="143" spans="1:25" ht="15" x14ac:dyDescent="0.25">
      <c r="B143" s="448" t="s">
        <v>1505</v>
      </c>
      <c r="C143" s="309"/>
      <c r="D143" s="309"/>
      <c r="E143" s="309"/>
      <c r="F143" s="309"/>
      <c r="G143" s="726" t="s">
        <v>1663</v>
      </c>
      <c r="H143" s="309"/>
      <c r="I143" s="309"/>
      <c r="J143" s="309"/>
      <c r="K143" s="307"/>
      <c r="L143" s="309"/>
      <c r="M143" s="309"/>
      <c r="N143" s="307">
        <f t="shared" si="6"/>
        <v>10</v>
      </c>
      <c r="O143" s="307"/>
      <c r="P143" s="307"/>
      <c r="Q143" s="309"/>
      <c r="R143" s="309"/>
      <c r="S143" s="309"/>
      <c r="T143" s="309"/>
      <c r="U143" s="309"/>
      <c r="V143" s="309"/>
      <c r="W143" s="309"/>
      <c r="X143" s="309"/>
      <c r="Y143" s="309"/>
    </row>
    <row r="144" spans="1:25" ht="15" x14ac:dyDescent="0.25">
      <c r="B144" s="448"/>
      <c r="C144" s="309"/>
      <c r="D144" s="387"/>
      <c r="E144" s="392"/>
      <c r="F144" s="388"/>
      <c r="G144" s="479"/>
      <c r="H144" s="307"/>
      <c r="I144" s="307"/>
      <c r="J144" s="473"/>
      <c r="K144" s="307"/>
      <c r="L144" s="309"/>
      <c r="M144" s="309"/>
      <c r="N144" s="307"/>
      <c r="O144" s="307"/>
      <c r="P144" s="473"/>
      <c r="Q144" s="309"/>
      <c r="R144" s="309"/>
      <c r="S144" s="309"/>
      <c r="T144" s="309"/>
      <c r="U144" s="309"/>
      <c r="V144" s="309"/>
      <c r="W144" s="309"/>
      <c r="X144" s="309"/>
      <c r="Y144" s="309"/>
    </row>
    <row r="145" spans="1:25" ht="30.75" customHeight="1" x14ac:dyDescent="0.25">
      <c r="A145" s="290" t="s">
        <v>1618</v>
      </c>
      <c r="B145" s="635">
        <v>13.1</v>
      </c>
      <c r="C145" s="489" t="s">
        <v>976</v>
      </c>
      <c r="D145" s="474">
        <v>1013</v>
      </c>
      <c r="E145" s="727" t="s">
        <v>1626</v>
      </c>
      <c r="F145" s="476"/>
      <c r="G145" s="419" t="s">
        <v>1622</v>
      </c>
      <c r="H145" s="307"/>
      <c r="I145" s="307"/>
      <c r="J145" s="473"/>
      <c r="K145" s="307"/>
      <c r="L145" s="309"/>
      <c r="M145" s="307">
        <v>10</v>
      </c>
      <c r="N145" s="307"/>
      <c r="O145" s="307"/>
      <c r="P145" s="473"/>
      <c r="Q145" s="309"/>
      <c r="R145" s="309"/>
      <c r="S145" s="309"/>
      <c r="T145" s="309"/>
      <c r="U145" s="309"/>
      <c r="V145" s="309"/>
      <c r="W145" s="309"/>
      <c r="X145" s="309"/>
      <c r="Y145" s="309"/>
    </row>
    <row r="146" spans="1:25" ht="15" x14ac:dyDescent="0.25">
      <c r="B146" s="448" t="s">
        <v>1413</v>
      </c>
      <c r="C146" s="309"/>
      <c r="D146" s="387">
        <v>1013</v>
      </c>
      <c r="E146" s="392"/>
      <c r="F146" s="388" t="s">
        <v>812</v>
      </c>
      <c r="G146" s="726" t="s">
        <v>1638</v>
      </c>
      <c r="H146" s="307">
        <v>-213</v>
      </c>
      <c r="I146" s="307">
        <v>-313</v>
      </c>
      <c r="J146" s="473">
        <v>-413</v>
      </c>
      <c r="K146" s="307"/>
      <c r="L146" s="309"/>
      <c r="M146" s="309"/>
      <c r="N146" s="307">
        <f t="shared" ref="N146:N155" si="7">+$M$145</f>
        <v>10</v>
      </c>
      <c r="O146" s="307"/>
      <c r="P146" s="473"/>
      <c r="Q146" s="309"/>
      <c r="R146" s="309"/>
      <c r="S146" s="309"/>
      <c r="T146" s="309"/>
      <c r="U146" s="309"/>
      <c r="V146" s="309"/>
      <c r="W146" s="309"/>
      <c r="X146" s="309"/>
      <c r="Y146" s="309"/>
    </row>
    <row r="147" spans="1:25" ht="15" x14ac:dyDescent="0.25">
      <c r="B147" s="448" t="s">
        <v>1414</v>
      </c>
      <c r="C147" s="309"/>
      <c r="D147" s="387">
        <v>1013</v>
      </c>
      <c r="E147" s="392"/>
      <c r="F147" s="388" t="s">
        <v>814</v>
      </c>
      <c r="G147" s="726" t="s">
        <v>1639</v>
      </c>
      <c r="H147" s="307">
        <v>-213</v>
      </c>
      <c r="I147" s="307">
        <v>-313</v>
      </c>
      <c r="J147" s="473">
        <v>-413</v>
      </c>
      <c r="K147" s="307"/>
      <c r="L147" s="309"/>
      <c r="M147" s="309"/>
      <c r="N147" s="307">
        <f t="shared" si="7"/>
        <v>10</v>
      </c>
      <c r="O147" s="307"/>
      <c r="P147" s="473"/>
      <c r="Q147" s="309"/>
      <c r="R147" s="309"/>
      <c r="S147" s="309"/>
      <c r="T147" s="309"/>
      <c r="U147" s="309"/>
      <c r="V147" s="309"/>
      <c r="W147" s="309"/>
      <c r="X147" s="309"/>
      <c r="Y147" s="309"/>
    </row>
    <row r="148" spans="1:25" ht="15" x14ac:dyDescent="0.25">
      <c r="B148" s="448" t="s">
        <v>1415</v>
      </c>
      <c r="C148" s="309"/>
      <c r="D148" s="387">
        <v>1013</v>
      </c>
      <c r="E148" s="392"/>
      <c r="F148" s="388" t="s">
        <v>816</v>
      </c>
      <c r="G148" s="479" t="s">
        <v>1472</v>
      </c>
      <c r="H148" s="307">
        <v>-213</v>
      </c>
      <c r="I148" s="307">
        <v>-313</v>
      </c>
      <c r="J148" s="473">
        <v>-413</v>
      </c>
      <c r="K148" s="307"/>
      <c r="L148" s="309"/>
      <c r="M148" s="309"/>
      <c r="N148" s="307">
        <f t="shared" si="7"/>
        <v>10</v>
      </c>
      <c r="O148" s="307"/>
      <c r="P148" s="473"/>
      <c r="Q148" s="309"/>
      <c r="R148" s="309"/>
      <c r="S148" s="309"/>
      <c r="T148" s="309"/>
      <c r="U148" s="309"/>
      <c r="V148" s="309"/>
      <c r="W148" s="309"/>
      <c r="X148" s="309"/>
      <c r="Y148" s="309"/>
    </row>
    <row r="149" spans="1:25" ht="15" x14ac:dyDescent="0.25">
      <c r="B149" s="448" t="s">
        <v>1416</v>
      </c>
      <c r="C149" s="309"/>
      <c r="D149" s="387">
        <v>1013</v>
      </c>
      <c r="E149" s="392"/>
      <c r="F149" s="388" t="s">
        <v>818</v>
      </c>
      <c r="G149" s="726" t="s">
        <v>1640</v>
      </c>
      <c r="H149" s="307">
        <v>-213</v>
      </c>
      <c r="I149" s="307">
        <v>-313</v>
      </c>
      <c r="J149" s="473">
        <v>-413</v>
      </c>
      <c r="K149" s="307"/>
      <c r="L149" s="309"/>
      <c r="M149" s="309"/>
      <c r="N149" s="307">
        <f t="shared" si="7"/>
        <v>10</v>
      </c>
      <c r="O149" s="307"/>
      <c r="P149" s="473"/>
      <c r="Q149" s="309"/>
      <c r="R149" s="309"/>
      <c r="S149" s="309"/>
      <c r="T149" s="309"/>
      <c r="U149" s="309"/>
      <c r="V149" s="309"/>
      <c r="W149" s="309"/>
      <c r="X149" s="309"/>
      <c r="Y149" s="309"/>
    </row>
    <row r="150" spans="1:25" ht="15" x14ac:dyDescent="0.25">
      <c r="B150" s="448" t="s">
        <v>1417</v>
      </c>
      <c r="C150" s="309"/>
      <c r="D150" s="387">
        <v>1013</v>
      </c>
      <c r="E150" s="392"/>
      <c r="F150" s="388" t="s">
        <v>820</v>
      </c>
      <c r="G150" s="726" t="s">
        <v>1641</v>
      </c>
      <c r="H150" s="307">
        <v>-213</v>
      </c>
      <c r="I150" s="307">
        <v>-313</v>
      </c>
      <c r="J150" s="473">
        <v>-413</v>
      </c>
      <c r="K150" s="307"/>
      <c r="L150" s="309"/>
      <c r="M150" s="309"/>
      <c r="N150" s="307">
        <f t="shared" si="7"/>
        <v>10</v>
      </c>
      <c r="O150" s="307"/>
      <c r="P150" s="473"/>
      <c r="Q150" s="309"/>
      <c r="R150" s="309"/>
      <c r="S150" s="309"/>
      <c r="T150" s="309"/>
      <c r="U150" s="309"/>
      <c r="V150" s="309"/>
      <c r="W150" s="309"/>
      <c r="X150" s="309"/>
      <c r="Y150" s="309"/>
    </row>
    <row r="151" spans="1:25" ht="15" x14ac:dyDescent="0.25">
      <c r="B151" s="448" t="s">
        <v>1418</v>
      </c>
      <c r="C151" s="309"/>
      <c r="D151" s="387">
        <v>1013</v>
      </c>
      <c r="E151" s="392"/>
      <c r="F151" s="388" t="s">
        <v>822</v>
      </c>
      <c r="G151" s="726" t="s">
        <v>1642</v>
      </c>
      <c r="H151" s="307">
        <v>-213</v>
      </c>
      <c r="I151" s="307">
        <v>-313</v>
      </c>
      <c r="J151" s="473">
        <v>-413</v>
      </c>
      <c r="K151" s="307"/>
      <c r="L151" s="309"/>
      <c r="M151" s="309"/>
      <c r="N151" s="307">
        <f t="shared" si="7"/>
        <v>10</v>
      </c>
      <c r="O151" s="307"/>
      <c r="P151" s="473"/>
      <c r="Q151" s="309"/>
      <c r="R151" s="309"/>
      <c r="S151" s="309"/>
      <c r="T151" s="309"/>
      <c r="U151" s="309"/>
      <c r="V151" s="309"/>
      <c r="W151" s="309"/>
      <c r="X151" s="309"/>
      <c r="Y151" s="309"/>
    </row>
    <row r="152" spans="1:25" ht="15" x14ac:dyDescent="0.25">
      <c r="B152" s="448" t="s">
        <v>1419</v>
      </c>
      <c r="C152" s="309"/>
      <c r="D152" s="387">
        <v>1013</v>
      </c>
      <c r="E152" s="392"/>
      <c r="F152" s="388" t="s">
        <v>850</v>
      </c>
      <c r="G152" s="726" t="s">
        <v>1643</v>
      </c>
      <c r="H152" s="307"/>
      <c r="I152" s="307"/>
      <c r="J152" s="473"/>
      <c r="K152" s="307"/>
      <c r="L152" s="309"/>
      <c r="M152" s="309"/>
      <c r="N152" s="307">
        <f t="shared" si="7"/>
        <v>10</v>
      </c>
      <c r="O152" s="307"/>
      <c r="P152" s="473"/>
      <c r="Q152" s="309"/>
      <c r="R152" s="309"/>
      <c r="S152" s="309"/>
      <c r="T152" s="309"/>
      <c r="U152" s="309"/>
      <c r="V152" s="309"/>
      <c r="W152" s="309"/>
      <c r="X152" s="309"/>
      <c r="Y152" s="309"/>
    </row>
    <row r="153" spans="1:25" ht="15" x14ac:dyDescent="0.25">
      <c r="B153" s="448" t="s">
        <v>1421</v>
      </c>
      <c r="C153" s="309"/>
      <c r="D153" s="387">
        <v>1013</v>
      </c>
      <c r="E153" s="392"/>
      <c r="F153" s="388" t="s">
        <v>852</v>
      </c>
      <c r="G153" s="726" t="s">
        <v>1644</v>
      </c>
      <c r="H153" s="307"/>
      <c r="I153" s="307"/>
      <c r="J153" s="473"/>
      <c r="K153" s="307"/>
      <c r="L153" s="309"/>
      <c r="M153" s="309"/>
      <c r="N153" s="307">
        <f t="shared" si="7"/>
        <v>10</v>
      </c>
      <c r="O153" s="307"/>
      <c r="P153" s="473"/>
      <c r="Q153" s="309"/>
      <c r="R153" s="309"/>
      <c r="S153" s="309"/>
      <c r="T153" s="309"/>
      <c r="U153" s="309"/>
      <c r="V153" s="309"/>
      <c r="W153" s="309"/>
      <c r="X153" s="309"/>
      <c r="Y153" s="309"/>
    </row>
    <row r="154" spans="1:25" ht="15" x14ac:dyDescent="0.25">
      <c r="B154" s="448" t="s">
        <v>1422</v>
      </c>
      <c r="C154" s="309"/>
      <c r="D154" s="387">
        <v>1013</v>
      </c>
      <c r="E154" s="392"/>
      <c r="F154" s="388" t="s">
        <v>854</v>
      </c>
      <c r="G154" s="726" t="s">
        <v>1645</v>
      </c>
      <c r="H154" s="307"/>
      <c r="I154" s="307"/>
      <c r="J154" s="473"/>
      <c r="K154" s="307"/>
      <c r="L154" s="309"/>
      <c r="M154" s="309"/>
      <c r="N154" s="307">
        <f t="shared" si="7"/>
        <v>10</v>
      </c>
      <c r="O154" s="307"/>
      <c r="P154" s="473"/>
      <c r="Q154" s="309"/>
      <c r="R154" s="309"/>
      <c r="S154" s="309"/>
      <c r="T154" s="309"/>
      <c r="U154" s="309"/>
      <c r="V154" s="309"/>
      <c r="W154" s="309"/>
      <c r="X154" s="309"/>
      <c r="Y154" s="309"/>
    </row>
    <row r="155" spans="1:25" ht="15" x14ac:dyDescent="0.25">
      <c r="B155" s="448" t="s">
        <v>1423</v>
      </c>
      <c r="C155" s="309"/>
      <c r="D155" s="387">
        <v>1013</v>
      </c>
      <c r="E155" s="392"/>
      <c r="F155" s="388" t="s">
        <v>856</v>
      </c>
      <c r="G155" s="726" t="s">
        <v>1646</v>
      </c>
      <c r="H155" s="307">
        <v>-213</v>
      </c>
      <c r="I155" s="307">
        <v>-313</v>
      </c>
      <c r="J155" s="473">
        <v>-413</v>
      </c>
      <c r="K155" s="307"/>
      <c r="L155" s="309"/>
      <c r="M155" s="309"/>
      <c r="N155" s="307">
        <f t="shared" si="7"/>
        <v>10</v>
      </c>
      <c r="O155" s="307"/>
      <c r="P155" s="473"/>
      <c r="Q155" s="309"/>
      <c r="R155" s="309"/>
      <c r="S155" s="309"/>
      <c r="T155" s="309"/>
      <c r="U155" s="309"/>
      <c r="V155" s="309"/>
      <c r="W155" s="309"/>
      <c r="X155" s="309"/>
      <c r="Y155" s="309"/>
    </row>
    <row r="156" spans="1:25" ht="15" x14ac:dyDescent="0.25">
      <c r="B156" s="448"/>
      <c r="C156" s="309"/>
      <c r="D156" s="387"/>
      <c r="E156" s="392"/>
      <c r="F156" s="388"/>
      <c r="G156" s="479"/>
      <c r="H156" s="307"/>
      <c r="I156" s="307"/>
      <c r="J156" s="473"/>
      <c r="K156" s="307"/>
      <c r="L156" s="309"/>
      <c r="M156" s="309"/>
      <c r="N156" s="307"/>
      <c r="O156" s="307"/>
      <c r="P156" s="473"/>
      <c r="Q156" s="309"/>
      <c r="R156" s="309"/>
      <c r="S156" s="309"/>
      <c r="T156" s="309"/>
      <c r="U156" s="309"/>
      <c r="V156" s="309"/>
      <c r="W156" s="309"/>
      <c r="X156" s="309"/>
      <c r="Y156" s="309"/>
    </row>
    <row r="157" spans="1:25" ht="30.75" customHeight="1" x14ac:dyDescent="0.25">
      <c r="A157" s="290" t="s">
        <v>1618</v>
      </c>
      <c r="B157" s="635">
        <v>13.11</v>
      </c>
      <c r="C157" s="489" t="s">
        <v>1471</v>
      </c>
      <c r="D157" s="474">
        <v>1013</v>
      </c>
      <c r="E157" s="727" t="s">
        <v>1637</v>
      </c>
      <c r="F157" s="476"/>
      <c r="G157" s="419" t="s">
        <v>1623</v>
      </c>
      <c r="H157" s="307"/>
      <c r="I157" s="307"/>
      <c r="J157" s="473"/>
      <c r="K157" s="307"/>
      <c r="L157" s="309"/>
      <c r="M157" s="307">
        <v>10</v>
      </c>
      <c r="N157" s="307"/>
      <c r="O157" s="307"/>
      <c r="P157" s="473"/>
      <c r="Q157" s="309"/>
      <c r="R157" s="309"/>
      <c r="S157" s="309"/>
      <c r="T157" s="309"/>
      <c r="U157" s="309"/>
      <c r="V157" s="309"/>
      <c r="W157" s="309"/>
      <c r="X157" s="309"/>
      <c r="Y157" s="309"/>
    </row>
    <row r="158" spans="1:25" ht="15" x14ac:dyDescent="0.25">
      <c r="B158" s="448" t="s">
        <v>1492</v>
      </c>
      <c r="C158" s="309"/>
      <c r="D158" s="387">
        <v>1013</v>
      </c>
      <c r="E158" s="392"/>
      <c r="F158" s="388" t="s">
        <v>812</v>
      </c>
      <c r="G158" s="726" t="s">
        <v>1647</v>
      </c>
      <c r="H158" s="307">
        <v>-213</v>
      </c>
      <c r="I158" s="307">
        <v>-313</v>
      </c>
      <c r="J158" s="473">
        <v>-413</v>
      </c>
      <c r="K158" s="307"/>
      <c r="L158" s="309"/>
      <c r="M158" s="309"/>
      <c r="N158" s="307">
        <f>+$M$157</f>
        <v>10</v>
      </c>
      <c r="O158" s="307"/>
      <c r="P158" s="473"/>
      <c r="Q158" s="309"/>
      <c r="R158" s="309"/>
      <c r="S158" s="309"/>
      <c r="T158" s="309"/>
      <c r="U158" s="309"/>
      <c r="V158" s="309"/>
      <c r="W158" s="309"/>
      <c r="X158" s="309"/>
      <c r="Y158" s="309"/>
    </row>
    <row r="159" spans="1:25" ht="15" x14ac:dyDescent="0.25">
      <c r="B159" s="448" t="s">
        <v>1493</v>
      </c>
      <c r="C159" s="309"/>
      <c r="D159" s="387">
        <v>1013</v>
      </c>
      <c r="E159" s="392"/>
      <c r="F159" s="388" t="s">
        <v>814</v>
      </c>
      <c r="G159" s="479" t="s">
        <v>1435</v>
      </c>
      <c r="H159" s="307">
        <v>-213</v>
      </c>
      <c r="I159" s="307">
        <v>-313</v>
      </c>
      <c r="J159" s="473">
        <v>-413</v>
      </c>
      <c r="K159" s="307"/>
      <c r="L159" s="309"/>
      <c r="M159" s="309"/>
      <c r="N159" s="307">
        <f t="shared" ref="N159:N169" si="8">+$M$157</f>
        <v>10</v>
      </c>
      <c r="O159" s="307"/>
      <c r="P159" s="473"/>
      <c r="Q159" s="309"/>
      <c r="R159" s="309"/>
      <c r="S159" s="309"/>
      <c r="T159" s="309"/>
      <c r="U159" s="309"/>
      <c r="V159" s="309"/>
      <c r="W159" s="309"/>
      <c r="X159" s="309"/>
      <c r="Y159" s="309"/>
    </row>
    <row r="160" spans="1:25" ht="15" x14ac:dyDescent="0.25">
      <c r="B160" s="448" t="s">
        <v>1494</v>
      </c>
      <c r="C160" s="309"/>
      <c r="D160" s="387">
        <v>1013</v>
      </c>
      <c r="E160" s="392"/>
      <c r="F160" s="388" t="s">
        <v>816</v>
      </c>
      <c r="G160" s="726" t="s">
        <v>1648</v>
      </c>
      <c r="H160" s="307">
        <v>-213</v>
      </c>
      <c r="I160" s="307">
        <v>-313</v>
      </c>
      <c r="J160" s="473">
        <v>-413</v>
      </c>
      <c r="K160" s="307"/>
      <c r="L160" s="309"/>
      <c r="M160" s="309"/>
      <c r="N160" s="307">
        <f t="shared" si="8"/>
        <v>10</v>
      </c>
      <c r="O160" s="307"/>
      <c r="P160" s="473"/>
      <c r="Q160" s="309"/>
      <c r="R160" s="309"/>
      <c r="S160" s="309"/>
      <c r="T160" s="309"/>
      <c r="U160" s="309"/>
      <c r="V160" s="309"/>
      <c r="W160" s="309"/>
      <c r="X160" s="309"/>
      <c r="Y160" s="309"/>
    </row>
    <row r="161" spans="1:25" ht="15" x14ac:dyDescent="0.25">
      <c r="B161" s="448" t="s">
        <v>1495</v>
      </c>
      <c r="C161" s="309"/>
      <c r="D161" s="387">
        <v>1013</v>
      </c>
      <c r="E161" s="392"/>
      <c r="F161" s="388" t="s">
        <v>818</v>
      </c>
      <c r="G161" s="479" t="s">
        <v>895</v>
      </c>
      <c r="H161" s="307">
        <v>-213</v>
      </c>
      <c r="I161" s="307">
        <v>-313</v>
      </c>
      <c r="J161" s="473">
        <v>-413</v>
      </c>
      <c r="K161" s="307"/>
      <c r="L161" s="309"/>
      <c r="M161" s="309"/>
      <c r="N161" s="307">
        <f t="shared" si="8"/>
        <v>10</v>
      </c>
      <c r="O161" s="307"/>
      <c r="P161" s="473"/>
      <c r="Q161" s="309"/>
      <c r="R161" s="309"/>
      <c r="S161" s="309"/>
      <c r="T161" s="309"/>
      <c r="U161" s="309"/>
      <c r="V161" s="309"/>
      <c r="W161" s="309"/>
      <c r="X161" s="309"/>
      <c r="Y161" s="309"/>
    </row>
    <row r="162" spans="1:25" ht="15" x14ac:dyDescent="0.25">
      <c r="B162" s="448" t="s">
        <v>1496</v>
      </c>
      <c r="C162" s="309"/>
      <c r="D162" s="387">
        <v>1013</v>
      </c>
      <c r="E162" s="392"/>
      <c r="F162" s="388" t="s">
        <v>820</v>
      </c>
      <c r="G162" s="726" t="s">
        <v>1649</v>
      </c>
      <c r="H162" s="307">
        <v>-213</v>
      </c>
      <c r="I162" s="307">
        <v>-313</v>
      </c>
      <c r="J162" s="473">
        <v>-413</v>
      </c>
      <c r="K162" s="307"/>
      <c r="L162" s="309"/>
      <c r="M162" s="309"/>
      <c r="N162" s="307">
        <f t="shared" si="8"/>
        <v>10</v>
      </c>
      <c r="O162" s="307"/>
      <c r="P162" s="473"/>
      <c r="Q162" s="309"/>
      <c r="R162" s="309"/>
      <c r="S162" s="309"/>
      <c r="T162" s="309"/>
      <c r="U162" s="309"/>
      <c r="V162" s="309"/>
      <c r="W162" s="309"/>
      <c r="X162" s="309"/>
      <c r="Y162" s="309"/>
    </row>
    <row r="163" spans="1:25" ht="15" x14ac:dyDescent="0.25">
      <c r="B163" s="448" t="s">
        <v>1497</v>
      </c>
      <c r="C163" s="309"/>
      <c r="D163" s="387">
        <v>1013</v>
      </c>
      <c r="E163" s="392"/>
      <c r="F163" s="388" t="s">
        <v>822</v>
      </c>
      <c r="G163" s="479" t="s">
        <v>939</v>
      </c>
      <c r="H163" s="307">
        <v>-213</v>
      </c>
      <c r="I163" s="307">
        <v>-313</v>
      </c>
      <c r="J163" s="473">
        <v>-413</v>
      </c>
      <c r="K163" s="307"/>
      <c r="L163" s="309"/>
      <c r="M163" s="309"/>
      <c r="N163" s="307">
        <f t="shared" si="8"/>
        <v>10</v>
      </c>
      <c r="O163" s="307"/>
      <c r="P163" s="473"/>
      <c r="Q163" s="309"/>
      <c r="R163" s="309"/>
      <c r="S163" s="309"/>
      <c r="T163" s="309"/>
      <c r="U163" s="309"/>
      <c r="V163" s="309"/>
      <c r="W163" s="309"/>
      <c r="X163" s="309"/>
      <c r="Y163" s="309"/>
    </row>
    <row r="164" spans="1:25" ht="15" x14ac:dyDescent="0.25">
      <c r="B164" s="448" t="s">
        <v>1498</v>
      </c>
      <c r="C164" s="309"/>
      <c r="D164" s="387">
        <v>1013</v>
      </c>
      <c r="E164" s="392"/>
      <c r="F164" s="388" t="s">
        <v>850</v>
      </c>
      <c r="G164" s="726" t="s">
        <v>1650</v>
      </c>
      <c r="H164" s="307">
        <v>-213</v>
      </c>
      <c r="I164" s="307">
        <v>-313</v>
      </c>
      <c r="J164" s="307">
        <v>-413</v>
      </c>
      <c r="K164" s="307"/>
      <c r="L164" s="309"/>
      <c r="M164" s="309"/>
      <c r="N164" s="307">
        <f t="shared" si="8"/>
        <v>10</v>
      </c>
      <c r="O164" s="307"/>
      <c r="P164" s="307"/>
      <c r="Q164" s="309"/>
      <c r="R164" s="309"/>
      <c r="S164" s="309"/>
      <c r="T164" s="309"/>
      <c r="U164" s="309"/>
      <c r="V164" s="309"/>
      <c r="W164" s="309"/>
      <c r="X164" s="309"/>
      <c r="Y164" s="309"/>
    </row>
    <row r="165" spans="1:25" ht="15" x14ac:dyDescent="0.25">
      <c r="B165" s="448" t="s">
        <v>1499</v>
      </c>
      <c r="C165" s="309"/>
      <c r="D165" s="387">
        <v>1013</v>
      </c>
      <c r="E165" s="392"/>
      <c r="F165" s="388" t="s">
        <v>852</v>
      </c>
      <c r="G165" s="479" t="s">
        <v>1474</v>
      </c>
      <c r="H165" s="309"/>
      <c r="I165" s="309"/>
      <c r="J165" s="309"/>
      <c r="K165" s="307"/>
      <c r="L165" s="309"/>
      <c r="M165" s="309"/>
      <c r="N165" s="307">
        <f t="shared" si="8"/>
        <v>10</v>
      </c>
      <c r="O165" s="307"/>
      <c r="P165" s="307"/>
      <c r="Q165" s="309"/>
      <c r="R165" s="309"/>
      <c r="S165" s="309"/>
      <c r="T165" s="309"/>
      <c r="U165" s="309"/>
      <c r="V165" s="309"/>
      <c r="W165" s="309"/>
      <c r="X165" s="309"/>
      <c r="Y165" s="309"/>
    </row>
    <row r="166" spans="1:25" ht="15" x14ac:dyDescent="0.25">
      <c r="B166" s="448" t="s">
        <v>1500</v>
      </c>
      <c r="C166" s="309"/>
      <c r="D166" s="387">
        <v>1013</v>
      </c>
      <c r="E166" s="392"/>
      <c r="F166" s="388" t="s">
        <v>854</v>
      </c>
      <c r="G166" s="726" t="s">
        <v>1651</v>
      </c>
      <c r="H166" s="309"/>
      <c r="I166" s="309"/>
      <c r="J166" s="309"/>
      <c r="K166" s="307"/>
      <c r="L166" s="309"/>
      <c r="M166" s="309"/>
      <c r="N166" s="307">
        <f t="shared" si="8"/>
        <v>10</v>
      </c>
      <c r="O166" s="307"/>
      <c r="P166" s="307"/>
      <c r="Q166" s="309"/>
      <c r="R166" s="309"/>
      <c r="S166" s="309"/>
      <c r="T166" s="309"/>
      <c r="U166" s="309"/>
      <c r="V166" s="309"/>
      <c r="W166" s="309"/>
      <c r="X166" s="309"/>
      <c r="Y166" s="309"/>
    </row>
    <row r="167" spans="1:25" ht="15" x14ac:dyDescent="0.25">
      <c r="B167" s="448" t="s">
        <v>1501</v>
      </c>
      <c r="C167" s="309"/>
      <c r="D167" s="387">
        <v>1013</v>
      </c>
      <c r="E167" s="392"/>
      <c r="F167" s="388" t="s">
        <v>856</v>
      </c>
      <c r="G167" s="479" t="s">
        <v>1475</v>
      </c>
      <c r="H167" s="309"/>
      <c r="I167" s="309"/>
      <c r="J167" s="309"/>
      <c r="K167" s="307"/>
      <c r="L167" s="309"/>
      <c r="M167" s="309"/>
      <c r="N167" s="307">
        <f t="shared" si="8"/>
        <v>10</v>
      </c>
      <c r="O167" s="307"/>
      <c r="P167" s="307"/>
      <c r="Q167" s="309"/>
      <c r="R167" s="309"/>
      <c r="S167" s="309"/>
      <c r="T167" s="309"/>
      <c r="U167" s="309"/>
      <c r="V167" s="309"/>
      <c r="W167" s="309"/>
      <c r="X167" s="309"/>
      <c r="Y167" s="309"/>
    </row>
    <row r="168" spans="1:25" ht="15" x14ac:dyDescent="0.25">
      <c r="B168" s="448" t="s">
        <v>1502</v>
      </c>
      <c r="C168" s="309"/>
      <c r="D168" s="387">
        <v>1013</v>
      </c>
      <c r="E168" s="392">
        <v>-103</v>
      </c>
      <c r="F168" s="388" t="s">
        <v>814</v>
      </c>
      <c r="G168" s="479" t="s">
        <v>943</v>
      </c>
      <c r="H168" s="309"/>
      <c r="I168" s="309"/>
      <c r="J168" s="309"/>
      <c r="K168" s="307"/>
      <c r="L168" s="309"/>
      <c r="M168" s="309"/>
      <c r="N168" s="307">
        <f t="shared" si="8"/>
        <v>10</v>
      </c>
      <c r="O168" s="307"/>
      <c r="P168" s="307"/>
      <c r="Q168" s="309"/>
      <c r="R168" s="309"/>
      <c r="S168" s="309"/>
      <c r="T168" s="309"/>
      <c r="U168" s="309"/>
      <c r="V168" s="309"/>
      <c r="W168" s="309"/>
      <c r="X168" s="309"/>
      <c r="Y168" s="309"/>
    </row>
    <row r="169" spans="1:25" ht="15" x14ac:dyDescent="0.25">
      <c r="B169" s="448" t="s">
        <v>1503</v>
      </c>
      <c r="C169" s="309"/>
      <c r="D169" s="309"/>
      <c r="E169" s="309"/>
      <c r="F169" s="309"/>
      <c r="G169" s="479" t="s">
        <v>1476</v>
      </c>
      <c r="H169" s="309"/>
      <c r="I169" s="309"/>
      <c r="J169" s="309"/>
      <c r="K169" s="307"/>
      <c r="L169" s="309"/>
      <c r="M169" s="309"/>
      <c r="N169" s="307">
        <f t="shared" si="8"/>
        <v>10</v>
      </c>
      <c r="O169" s="307"/>
      <c r="P169" s="307"/>
      <c r="Q169" s="309"/>
      <c r="R169" s="309"/>
      <c r="S169" s="309"/>
      <c r="T169" s="309"/>
      <c r="U169" s="309"/>
      <c r="V169" s="309"/>
      <c r="W169" s="309"/>
      <c r="X169" s="309"/>
      <c r="Y169" s="309"/>
    </row>
    <row r="170" spans="1:25" ht="15" x14ac:dyDescent="0.25">
      <c r="B170" s="448"/>
      <c r="C170" s="309"/>
      <c r="D170" s="309"/>
      <c r="E170" s="309"/>
      <c r="F170" s="309"/>
      <c r="G170" s="479"/>
      <c r="H170" s="309"/>
      <c r="I170" s="309"/>
      <c r="J170" s="343"/>
      <c r="K170" s="307"/>
      <c r="L170" s="309"/>
      <c r="M170" s="309"/>
      <c r="N170" s="307"/>
      <c r="O170" s="307"/>
      <c r="P170" s="473"/>
      <c r="Q170" s="309"/>
      <c r="R170" s="309"/>
      <c r="S170" s="309"/>
      <c r="T170" s="309"/>
      <c r="U170" s="309"/>
      <c r="V170" s="309"/>
      <c r="W170" s="309"/>
      <c r="X170" s="309"/>
      <c r="Y170" s="309"/>
    </row>
    <row r="171" spans="1:25" ht="22.8" x14ac:dyDescent="0.25">
      <c r="A171" s="290" t="s">
        <v>1618</v>
      </c>
      <c r="B171" s="635">
        <v>13.12</v>
      </c>
      <c r="C171" s="489" t="s">
        <v>1477</v>
      </c>
      <c r="D171" s="474">
        <v>1013</v>
      </c>
      <c r="E171" s="727" t="s">
        <v>1636</v>
      </c>
      <c r="F171" s="476"/>
      <c r="G171" s="419" t="s">
        <v>1624</v>
      </c>
      <c r="H171" s="307"/>
      <c r="I171" s="307"/>
      <c r="J171" s="473"/>
      <c r="K171" s="307"/>
      <c r="L171" s="309"/>
      <c r="M171" s="307">
        <v>10</v>
      </c>
      <c r="N171" s="307"/>
      <c r="O171" s="307"/>
      <c r="P171" s="473"/>
      <c r="Q171" s="309"/>
      <c r="R171" s="309"/>
      <c r="S171" s="309"/>
      <c r="T171" s="309"/>
      <c r="U171" s="309"/>
      <c r="V171" s="309"/>
      <c r="W171" s="309"/>
      <c r="X171" s="309"/>
      <c r="Y171" s="309"/>
    </row>
    <row r="172" spans="1:25" ht="15" x14ac:dyDescent="0.25">
      <c r="B172" s="448" t="s">
        <v>1480</v>
      </c>
      <c r="C172" s="309"/>
      <c r="D172" s="387">
        <v>1013</v>
      </c>
      <c r="E172" s="392"/>
      <c r="F172" s="388" t="s">
        <v>812</v>
      </c>
      <c r="G172" s="479" t="s">
        <v>1478</v>
      </c>
      <c r="H172" s="307">
        <v>-213</v>
      </c>
      <c r="I172" s="307">
        <v>-313</v>
      </c>
      <c r="J172" s="473">
        <v>-413</v>
      </c>
      <c r="K172" s="307"/>
      <c r="L172" s="309"/>
      <c r="M172" s="309"/>
      <c r="N172" s="307">
        <f>+$M$157</f>
        <v>10</v>
      </c>
      <c r="O172" s="307"/>
      <c r="P172" s="473"/>
      <c r="Q172" s="309"/>
      <c r="R172" s="309"/>
      <c r="S172" s="309"/>
      <c r="T172" s="309"/>
      <c r="U172" s="309"/>
      <c r="V172" s="309"/>
      <c r="W172" s="309"/>
      <c r="X172" s="309"/>
      <c r="Y172" s="309"/>
    </row>
    <row r="173" spans="1:25" ht="15" x14ac:dyDescent="0.25">
      <c r="B173" s="448" t="s">
        <v>1481</v>
      </c>
      <c r="C173" s="309"/>
      <c r="D173" s="387">
        <v>1013</v>
      </c>
      <c r="E173" s="392"/>
      <c r="F173" s="388" t="s">
        <v>814</v>
      </c>
      <c r="G173" s="726" t="s">
        <v>1633</v>
      </c>
      <c r="H173" s="307">
        <v>-213</v>
      </c>
      <c r="I173" s="307">
        <v>-313</v>
      </c>
      <c r="J173" s="473">
        <v>-413</v>
      </c>
      <c r="K173" s="307"/>
      <c r="L173" s="309"/>
      <c r="M173" s="309"/>
      <c r="N173" s="307">
        <f t="shared" ref="N173:N183" si="9">+$M$157</f>
        <v>10</v>
      </c>
      <c r="O173" s="307"/>
      <c r="P173" s="473"/>
      <c r="Q173" s="309"/>
      <c r="R173" s="309"/>
      <c r="S173" s="309"/>
      <c r="T173" s="309"/>
      <c r="U173" s="309"/>
      <c r="V173" s="309"/>
      <c r="W173" s="309"/>
      <c r="X173" s="309"/>
      <c r="Y173" s="309"/>
    </row>
    <row r="174" spans="1:25" ht="15" x14ac:dyDescent="0.25">
      <c r="B174" s="448" t="s">
        <v>1482</v>
      </c>
      <c r="C174" s="309"/>
      <c r="D174" s="387">
        <v>1013</v>
      </c>
      <c r="E174" s="392"/>
      <c r="F174" s="388" t="s">
        <v>816</v>
      </c>
      <c r="G174" s="726" t="s">
        <v>1634</v>
      </c>
      <c r="H174" s="307">
        <v>-213</v>
      </c>
      <c r="I174" s="307">
        <v>-313</v>
      </c>
      <c r="J174" s="473">
        <v>-413</v>
      </c>
      <c r="K174" s="307"/>
      <c r="L174" s="309"/>
      <c r="M174" s="309"/>
      <c r="N174" s="307">
        <f t="shared" si="9"/>
        <v>10</v>
      </c>
      <c r="O174" s="307"/>
      <c r="P174" s="473"/>
      <c r="Q174" s="309"/>
      <c r="R174" s="309"/>
      <c r="S174" s="309"/>
      <c r="T174" s="309"/>
      <c r="U174" s="309"/>
      <c r="V174" s="309"/>
      <c r="W174" s="309"/>
      <c r="X174" s="309"/>
      <c r="Y174" s="309"/>
    </row>
    <row r="175" spans="1:25" ht="15" x14ac:dyDescent="0.25">
      <c r="B175" s="448" t="s">
        <v>1483</v>
      </c>
      <c r="C175" s="309"/>
      <c r="D175" s="387">
        <v>1013</v>
      </c>
      <c r="E175" s="392"/>
      <c r="F175" s="388" t="s">
        <v>818</v>
      </c>
      <c r="G175" s="726" t="s">
        <v>1635</v>
      </c>
      <c r="H175" s="307">
        <v>-213</v>
      </c>
      <c r="I175" s="307">
        <v>-313</v>
      </c>
      <c r="J175" s="473">
        <v>-413</v>
      </c>
      <c r="K175" s="307"/>
      <c r="L175" s="309"/>
      <c r="M175" s="309"/>
      <c r="N175" s="307">
        <f t="shared" si="9"/>
        <v>10</v>
      </c>
      <c r="O175" s="307"/>
      <c r="P175" s="473"/>
      <c r="Q175" s="309"/>
      <c r="R175" s="309"/>
      <c r="S175" s="309"/>
      <c r="T175" s="309"/>
      <c r="U175" s="309"/>
      <c r="V175" s="309"/>
      <c r="W175" s="309"/>
      <c r="X175" s="309"/>
      <c r="Y175" s="309"/>
    </row>
    <row r="176" spans="1:25" ht="15" x14ac:dyDescent="0.25">
      <c r="B176" s="448" t="s">
        <v>1484</v>
      </c>
      <c r="C176" s="309"/>
      <c r="D176" s="387">
        <v>1013</v>
      </c>
      <c r="E176" s="392"/>
      <c r="F176" s="388" t="s">
        <v>820</v>
      </c>
      <c r="G176" s="726" t="s">
        <v>1632</v>
      </c>
      <c r="H176" s="307">
        <v>-213</v>
      </c>
      <c r="I176" s="307">
        <v>-313</v>
      </c>
      <c r="J176" s="473">
        <v>-413</v>
      </c>
      <c r="K176" s="307"/>
      <c r="L176" s="309"/>
      <c r="M176" s="309"/>
      <c r="N176" s="307">
        <f t="shared" si="9"/>
        <v>10</v>
      </c>
      <c r="O176" s="307"/>
      <c r="P176" s="473"/>
      <c r="Q176" s="309"/>
      <c r="R176" s="309"/>
      <c r="S176" s="309"/>
      <c r="T176" s="309"/>
      <c r="U176" s="309"/>
      <c r="V176" s="309"/>
      <c r="W176" s="309"/>
      <c r="X176" s="309"/>
      <c r="Y176" s="309"/>
    </row>
    <row r="177" spans="1:25" ht="15" x14ac:dyDescent="0.25">
      <c r="B177" s="448" t="s">
        <v>1485</v>
      </c>
      <c r="C177" s="309"/>
      <c r="D177" s="387">
        <v>1013</v>
      </c>
      <c r="E177" s="392"/>
      <c r="F177" s="388" t="s">
        <v>822</v>
      </c>
      <c r="G177" s="726" t="s">
        <v>1628</v>
      </c>
      <c r="H177" s="307">
        <v>-213</v>
      </c>
      <c r="I177" s="307">
        <v>-313</v>
      </c>
      <c r="J177" s="473">
        <v>-413</v>
      </c>
      <c r="K177" s="307"/>
      <c r="L177" s="309"/>
      <c r="M177" s="309"/>
      <c r="N177" s="307">
        <f t="shared" si="9"/>
        <v>10</v>
      </c>
      <c r="O177" s="307"/>
      <c r="P177" s="473"/>
      <c r="Q177" s="309"/>
      <c r="R177" s="309"/>
      <c r="S177" s="309"/>
      <c r="T177" s="309"/>
      <c r="U177" s="309"/>
      <c r="V177" s="309"/>
      <c r="W177" s="309"/>
      <c r="X177" s="309"/>
      <c r="Y177" s="309"/>
    </row>
    <row r="178" spans="1:25" ht="15" x14ac:dyDescent="0.25">
      <c r="B178" s="448" t="s">
        <v>1486</v>
      </c>
      <c r="C178" s="309"/>
      <c r="D178" s="387">
        <v>1013</v>
      </c>
      <c r="E178" s="392"/>
      <c r="F178" s="388" t="s">
        <v>850</v>
      </c>
      <c r="G178" s="726" t="s">
        <v>1629</v>
      </c>
      <c r="H178" s="307">
        <v>-213</v>
      </c>
      <c r="I178" s="307">
        <v>-313</v>
      </c>
      <c r="J178" s="307">
        <v>-413</v>
      </c>
      <c r="K178" s="307"/>
      <c r="L178" s="309"/>
      <c r="M178" s="309"/>
      <c r="N178" s="307">
        <f t="shared" si="9"/>
        <v>10</v>
      </c>
      <c r="O178" s="307"/>
      <c r="P178" s="307"/>
      <c r="Q178" s="309"/>
      <c r="R178" s="309"/>
      <c r="S178" s="309"/>
      <c r="T178" s="309"/>
      <c r="U178" s="309"/>
      <c r="V178" s="309"/>
      <c r="W178" s="309"/>
      <c r="X178" s="309"/>
      <c r="Y178" s="309"/>
    </row>
    <row r="179" spans="1:25" ht="15" x14ac:dyDescent="0.25">
      <c r="B179" s="448" t="s">
        <v>1487</v>
      </c>
      <c r="C179" s="309"/>
      <c r="D179" s="387">
        <v>1013</v>
      </c>
      <c r="E179" s="392"/>
      <c r="F179" s="388" t="s">
        <v>852</v>
      </c>
      <c r="G179" s="726" t="s">
        <v>1630</v>
      </c>
      <c r="H179" s="309"/>
      <c r="I179" s="309"/>
      <c r="J179" s="309"/>
      <c r="K179" s="307"/>
      <c r="L179" s="309"/>
      <c r="M179" s="309"/>
      <c r="N179" s="307">
        <f t="shared" si="9"/>
        <v>10</v>
      </c>
      <c r="O179" s="307"/>
      <c r="P179" s="307"/>
      <c r="Q179" s="309"/>
      <c r="R179" s="309"/>
      <c r="S179" s="309"/>
      <c r="T179" s="309"/>
      <c r="U179" s="309"/>
      <c r="V179" s="309"/>
      <c r="W179" s="309"/>
      <c r="X179" s="309"/>
      <c r="Y179" s="309"/>
    </row>
    <row r="180" spans="1:25" ht="15" x14ac:dyDescent="0.25">
      <c r="B180" s="448" t="s">
        <v>1488</v>
      </c>
      <c r="C180" s="309"/>
      <c r="D180" s="387">
        <v>1013</v>
      </c>
      <c r="E180" s="392"/>
      <c r="F180" s="388" t="s">
        <v>854</v>
      </c>
      <c r="G180" s="726" t="s">
        <v>1631</v>
      </c>
      <c r="H180" s="309"/>
      <c r="I180" s="309"/>
      <c r="J180" s="309"/>
      <c r="K180" s="307"/>
      <c r="L180" s="309"/>
      <c r="M180" s="309"/>
      <c r="N180" s="307">
        <f t="shared" si="9"/>
        <v>10</v>
      </c>
      <c r="O180" s="307"/>
      <c r="P180" s="307"/>
      <c r="Q180" s="309"/>
      <c r="R180" s="309"/>
      <c r="S180" s="309"/>
      <c r="T180" s="309"/>
      <c r="U180" s="309"/>
      <c r="V180" s="309"/>
      <c r="W180" s="309"/>
      <c r="X180" s="309"/>
      <c r="Y180" s="309"/>
    </row>
    <row r="181" spans="1:25" ht="15" x14ac:dyDescent="0.25">
      <c r="B181" s="448" t="s">
        <v>1489</v>
      </c>
      <c r="C181" s="309"/>
      <c r="D181" s="387">
        <v>1013</v>
      </c>
      <c r="E181" s="392"/>
      <c r="F181" s="388" t="s">
        <v>856</v>
      </c>
      <c r="G181" s="479" t="s">
        <v>1479</v>
      </c>
      <c r="H181" s="309"/>
      <c r="I181" s="309"/>
      <c r="J181" s="309"/>
      <c r="K181" s="307"/>
      <c r="L181" s="309"/>
      <c r="M181" s="309"/>
      <c r="N181" s="307">
        <f t="shared" si="9"/>
        <v>10</v>
      </c>
      <c r="O181" s="307"/>
      <c r="P181" s="307"/>
      <c r="Q181" s="309"/>
      <c r="R181" s="309"/>
      <c r="S181" s="309"/>
      <c r="T181" s="309"/>
      <c r="U181" s="309"/>
      <c r="V181" s="309"/>
      <c r="W181" s="309"/>
      <c r="X181" s="309"/>
      <c r="Y181" s="309"/>
    </row>
    <row r="182" spans="1:25" ht="15" x14ac:dyDescent="0.25">
      <c r="B182" s="448" t="s">
        <v>1490</v>
      </c>
      <c r="C182" s="309"/>
      <c r="D182" s="387">
        <v>1013</v>
      </c>
      <c r="E182" s="392">
        <v>-103</v>
      </c>
      <c r="F182" s="388" t="s">
        <v>814</v>
      </c>
      <c r="G182" s="479" t="s">
        <v>1473</v>
      </c>
      <c r="H182" s="309"/>
      <c r="I182" s="309"/>
      <c r="J182" s="309"/>
      <c r="K182" s="307"/>
      <c r="L182" s="309"/>
      <c r="M182" s="309"/>
      <c r="N182" s="307">
        <f t="shared" si="9"/>
        <v>10</v>
      </c>
      <c r="O182" s="307"/>
      <c r="P182" s="307"/>
      <c r="Q182" s="309"/>
      <c r="R182" s="309"/>
      <c r="S182" s="309"/>
      <c r="T182" s="309"/>
      <c r="U182" s="309"/>
      <c r="V182" s="309"/>
      <c r="W182" s="309"/>
      <c r="X182" s="309"/>
      <c r="Y182" s="309"/>
    </row>
    <row r="183" spans="1:25" ht="15" x14ac:dyDescent="0.25">
      <c r="B183" s="448" t="s">
        <v>1491</v>
      </c>
      <c r="C183" s="309"/>
      <c r="D183" s="309"/>
      <c r="E183" s="309"/>
      <c r="F183" s="309"/>
      <c r="G183" s="479" t="s">
        <v>1627</v>
      </c>
      <c r="H183" s="309"/>
      <c r="I183" s="309"/>
      <c r="J183" s="309"/>
      <c r="K183" s="307"/>
      <c r="L183" s="309"/>
      <c r="M183" s="309"/>
      <c r="N183" s="307">
        <f t="shared" si="9"/>
        <v>10</v>
      </c>
      <c r="O183" s="307"/>
      <c r="P183" s="307"/>
      <c r="Q183" s="309"/>
      <c r="R183" s="309"/>
      <c r="S183" s="309"/>
      <c r="T183" s="309"/>
      <c r="U183" s="309"/>
      <c r="V183" s="309"/>
      <c r="W183" s="309"/>
      <c r="X183" s="309"/>
      <c r="Y183" s="309"/>
    </row>
    <row r="185" spans="1:25" ht="22.8" x14ac:dyDescent="0.25">
      <c r="A185" s="290" t="s">
        <v>1618</v>
      </c>
      <c r="B185" s="635">
        <v>13.13</v>
      </c>
      <c r="C185" s="489" t="s">
        <v>1510</v>
      </c>
      <c r="D185" s="474"/>
      <c r="E185" s="727" t="s">
        <v>1626</v>
      </c>
      <c r="F185" s="476"/>
      <c r="G185" s="419" t="s">
        <v>1625</v>
      </c>
      <c r="H185" s="307"/>
      <c r="I185" s="307"/>
      <c r="J185" s="473"/>
      <c r="K185" s="307"/>
      <c r="L185" s="309"/>
      <c r="M185" s="307">
        <v>10</v>
      </c>
      <c r="N185" s="307"/>
      <c r="O185" s="307"/>
      <c r="P185" s="473"/>
      <c r="Q185" s="309"/>
      <c r="R185" s="309"/>
      <c r="S185" s="309"/>
      <c r="T185" s="309"/>
      <c r="U185" s="309"/>
      <c r="V185" s="309"/>
      <c r="W185" s="309"/>
      <c r="X185" s="309"/>
      <c r="Y185" s="309"/>
    </row>
    <row r="186" spans="1:25" ht="15" x14ac:dyDescent="0.25">
      <c r="B186" s="448" t="s">
        <v>1523</v>
      </c>
      <c r="C186" s="309"/>
      <c r="D186" s="387"/>
      <c r="E186" s="392"/>
      <c r="F186" s="388" t="s">
        <v>812</v>
      </c>
      <c r="G186" s="479" t="s">
        <v>1511</v>
      </c>
      <c r="H186" s="307">
        <v>-213</v>
      </c>
      <c r="I186" s="307">
        <v>-313</v>
      </c>
      <c r="J186" s="473">
        <v>-413</v>
      </c>
      <c r="K186" s="307"/>
      <c r="L186" s="309"/>
      <c r="M186" s="309"/>
      <c r="N186" s="307">
        <f>+$M$157</f>
        <v>10</v>
      </c>
      <c r="O186" s="307"/>
      <c r="P186" s="473"/>
      <c r="Q186" s="309"/>
      <c r="R186" s="309"/>
      <c r="S186" s="309"/>
      <c r="T186" s="309"/>
      <c r="U186" s="309"/>
      <c r="V186" s="309"/>
      <c r="W186" s="309"/>
      <c r="X186" s="309"/>
      <c r="Y186" s="309"/>
    </row>
    <row r="187" spans="1:25" ht="15" x14ac:dyDescent="0.25">
      <c r="B187" s="448" t="s">
        <v>1524</v>
      </c>
      <c r="C187" s="309"/>
      <c r="D187" s="387"/>
      <c r="E187" s="392"/>
      <c r="F187" s="388" t="s">
        <v>814</v>
      </c>
      <c r="G187" s="479" t="s">
        <v>1512</v>
      </c>
      <c r="H187" s="307">
        <v>-213</v>
      </c>
      <c r="I187" s="307">
        <v>-313</v>
      </c>
      <c r="J187" s="473">
        <v>-413</v>
      </c>
      <c r="K187" s="307"/>
      <c r="L187" s="309"/>
      <c r="M187" s="309"/>
      <c r="N187" s="307">
        <f t="shared" ref="N187:N197" si="10">+$M$157</f>
        <v>10</v>
      </c>
      <c r="O187" s="307"/>
      <c r="P187" s="473"/>
      <c r="Q187" s="309"/>
      <c r="R187" s="309"/>
      <c r="S187" s="309"/>
      <c r="T187" s="309"/>
      <c r="U187" s="309"/>
      <c r="V187" s="309"/>
      <c r="W187" s="309"/>
      <c r="X187" s="309"/>
      <c r="Y187" s="309"/>
    </row>
    <row r="188" spans="1:25" ht="15" x14ac:dyDescent="0.25">
      <c r="B188" s="448" t="s">
        <v>1525</v>
      </c>
      <c r="C188" s="309"/>
      <c r="D188" s="387"/>
      <c r="E188" s="392"/>
      <c r="F188" s="388" t="s">
        <v>816</v>
      </c>
      <c r="G188" s="479" t="s">
        <v>1513</v>
      </c>
      <c r="H188" s="307">
        <v>-213</v>
      </c>
      <c r="I188" s="307">
        <v>-313</v>
      </c>
      <c r="J188" s="473">
        <v>-413</v>
      </c>
      <c r="K188" s="307"/>
      <c r="L188" s="309"/>
      <c r="M188" s="309"/>
      <c r="N188" s="307">
        <f t="shared" si="10"/>
        <v>10</v>
      </c>
      <c r="O188" s="307"/>
      <c r="P188" s="473"/>
      <c r="Q188" s="309"/>
      <c r="R188" s="309"/>
      <c r="S188" s="309"/>
      <c r="T188" s="309"/>
      <c r="U188" s="309"/>
      <c r="V188" s="309"/>
      <c r="W188" s="309"/>
      <c r="X188" s="309"/>
      <c r="Y188" s="309"/>
    </row>
    <row r="189" spans="1:25" ht="15" x14ac:dyDescent="0.25">
      <c r="B189" s="448" t="s">
        <v>1526</v>
      </c>
      <c r="C189" s="309"/>
      <c r="D189" s="387"/>
      <c r="E189" s="392"/>
      <c r="F189" s="388" t="s">
        <v>818</v>
      </c>
      <c r="G189" s="479" t="s">
        <v>1514</v>
      </c>
      <c r="H189" s="307">
        <v>-213</v>
      </c>
      <c r="I189" s="307">
        <v>-313</v>
      </c>
      <c r="J189" s="473">
        <v>-413</v>
      </c>
      <c r="K189" s="307"/>
      <c r="L189" s="309"/>
      <c r="M189" s="309"/>
      <c r="N189" s="307">
        <f t="shared" si="10"/>
        <v>10</v>
      </c>
      <c r="O189" s="307"/>
      <c r="P189" s="473"/>
      <c r="Q189" s="309"/>
      <c r="R189" s="309"/>
      <c r="S189" s="309"/>
      <c r="T189" s="309"/>
      <c r="U189" s="309"/>
      <c r="V189" s="309"/>
      <c r="W189" s="309"/>
      <c r="X189" s="309"/>
      <c r="Y189" s="309"/>
    </row>
    <row r="190" spans="1:25" ht="15" x14ac:dyDescent="0.25">
      <c r="B190" s="448" t="s">
        <v>1527</v>
      </c>
      <c r="C190" s="309"/>
      <c r="D190" s="387"/>
      <c r="E190" s="392"/>
      <c r="F190" s="388" t="s">
        <v>820</v>
      </c>
      <c r="G190" s="479" t="s">
        <v>1515</v>
      </c>
      <c r="H190" s="307">
        <v>-213</v>
      </c>
      <c r="I190" s="307">
        <v>-313</v>
      </c>
      <c r="J190" s="473">
        <v>-413</v>
      </c>
      <c r="K190" s="307"/>
      <c r="L190" s="309"/>
      <c r="M190" s="309"/>
      <c r="N190" s="307">
        <f t="shared" si="10"/>
        <v>10</v>
      </c>
      <c r="O190" s="307"/>
      <c r="P190" s="473"/>
      <c r="Q190" s="309"/>
      <c r="R190" s="309"/>
      <c r="S190" s="309"/>
      <c r="T190" s="309"/>
      <c r="U190" s="309"/>
      <c r="V190" s="309"/>
      <c r="W190" s="309"/>
      <c r="X190" s="309"/>
      <c r="Y190" s="309"/>
    </row>
    <row r="191" spans="1:25" ht="15" x14ac:dyDescent="0.25">
      <c r="B191" s="448" t="s">
        <v>1528</v>
      </c>
      <c r="C191" s="309"/>
      <c r="D191" s="387"/>
      <c r="E191" s="392"/>
      <c r="F191" s="388" t="s">
        <v>822</v>
      </c>
      <c r="G191" s="479" t="s">
        <v>1516</v>
      </c>
      <c r="H191" s="307">
        <v>-213</v>
      </c>
      <c r="I191" s="307">
        <v>-313</v>
      </c>
      <c r="J191" s="473">
        <v>-413</v>
      </c>
      <c r="K191" s="307"/>
      <c r="L191" s="309"/>
      <c r="M191" s="309"/>
      <c r="N191" s="307">
        <f t="shared" si="10"/>
        <v>10</v>
      </c>
      <c r="O191" s="307"/>
      <c r="P191" s="473"/>
      <c r="Q191" s="309"/>
      <c r="R191" s="309"/>
      <c r="S191" s="309"/>
      <c r="T191" s="309"/>
      <c r="U191" s="309"/>
      <c r="V191" s="309"/>
      <c r="W191" s="309"/>
      <c r="X191" s="309"/>
      <c r="Y191" s="309"/>
    </row>
    <row r="192" spans="1:25" ht="15" x14ac:dyDescent="0.25">
      <c r="B192" s="448" t="s">
        <v>1529</v>
      </c>
      <c r="C192" s="309"/>
      <c r="D192" s="387"/>
      <c r="E192" s="392"/>
      <c r="F192" s="388" t="s">
        <v>850</v>
      </c>
      <c r="G192" s="479" t="s">
        <v>1517</v>
      </c>
      <c r="H192" s="307">
        <v>-213</v>
      </c>
      <c r="I192" s="307">
        <v>-313</v>
      </c>
      <c r="J192" s="307">
        <v>-413</v>
      </c>
      <c r="K192" s="307"/>
      <c r="L192" s="309"/>
      <c r="M192" s="309"/>
      <c r="N192" s="307">
        <f t="shared" si="10"/>
        <v>10</v>
      </c>
      <c r="O192" s="307"/>
      <c r="P192" s="307"/>
      <c r="Q192" s="309"/>
      <c r="R192" s="309"/>
      <c r="S192" s="309"/>
      <c r="T192" s="309"/>
      <c r="U192" s="309"/>
      <c r="V192" s="309"/>
      <c r="W192" s="309"/>
      <c r="X192" s="309"/>
      <c r="Y192" s="309"/>
    </row>
    <row r="193" spans="2:25" ht="15" x14ac:dyDescent="0.25">
      <c r="B193" s="448" t="s">
        <v>1530</v>
      </c>
      <c r="C193" s="309"/>
      <c r="D193" s="387"/>
      <c r="E193" s="392"/>
      <c r="F193" s="388" t="s">
        <v>852</v>
      </c>
      <c r="G193" s="479" t="s">
        <v>1518</v>
      </c>
      <c r="H193" s="309"/>
      <c r="I193" s="309"/>
      <c r="J193" s="309"/>
      <c r="K193" s="307"/>
      <c r="L193" s="309"/>
      <c r="M193" s="309"/>
      <c r="N193" s="307">
        <f t="shared" si="10"/>
        <v>10</v>
      </c>
      <c r="O193" s="307"/>
      <c r="P193" s="307"/>
      <c r="Q193" s="309"/>
      <c r="R193" s="309"/>
      <c r="S193" s="309"/>
      <c r="T193" s="309"/>
      <c r="U193" s="309"/>
      <c r="V193" s="309"/>
      <c r="W193" s="309"/>
      <c r="X193" s="309"/>
      <c r="Y193" s="309"/>
    </row>
    <row r="194" spans="2:25" ht="15" x14ac:dyDescent="0.25">
      <c r="B194" s="448" t="s">
        <v>1531</v>
      </c>
      <c r="C194" s="309"/>
      <c r="D194" s="387"/>
      <c r="E194" s="392"/>
      <c r="F194" s="388" t="s">
        <v>854</v>
      </c>
      <c r="G194" s="479" t="s">
        <v>1519</v>
      </c>
      <c r="H194" s="309"/>
      <c r="I194" s="309"/>
      <c r="J194" s="309"/>
      <c r="K194" s="307"/>
      <c r="L194" s="309"/>
      <c r="M194" s="309"/>
      <c r="N194" s="307">
        <f t="shared" si="10"/>
        <v>10</v>
      </c>
      <c r="O194" s="307"/>
      <c r="P194" s="307"/>
      <c r="Q194" s="309"/>
      <c r="R194" s="309"/>
      <c r="S194" s="309"/>
      <c r="T194" s="309"/>
      <c r="U194" s="309"/>
      <c r="V194" s="309"/>
      <c r="W194" s="309"/>
      <c r="X194" s="309"/>
      <c r="Y194" s="309"/>
    </row>
    <row r="195" spans="2:25" ht="15" x14ac:dyDescent="0.25">
      <c r="B195" s="448" t="s">
        <v>1532</v>
      </c>
      <c r="C195" s="309"/>
      <c r="D195" s="387"/>
      <c r="E195" s="392"/>
      <c r="F195" s="388" t="s">
        <v>856</v>
      </c>
      <c r="G195" s="479" t="s">
        <v>1520</v>
      </c>
      <c r="H195" s="309"/>
      <c r="I195" s="309"/>
      <c r="J195" s="309"/>
      <c r="K195" s="307"/>
      <c r="L195" s="309"/>
      <c r="M195" s="309"/>
      <c r="N195" s="307">
        <f t="shared" si="10"/>
        <v>10</v>
      </c>
      <c r="O195" s="307"/>
      <c r="P195" s="307"/>
      <c r="Q195" s="309"/>
      <c r="R195" s="309"/>
      <c r="S195" s="309"/>
      <c r="T195" s="309"/>
      <c r="U195" s="309"/>
      <c r="V195" s="309"/>
      <c r="W195" s="309"/>
      <c r="X195" s="309"/>
      <c r="Y195" s="309"/>
    </row>
    <row r="196" spans="2:25" ht="15" x14ac:dyDescent="0.25">
      <c r="B196" s="448" t="s">
        <v>1533</v>
      </c>
      <c r="C196" s="309"/>
      <c r="D196" s="387"/>
      <c r="E196" s="392"/>
      <c r="F196" s="388" t="s">
        <v>974</v>
      </c>
      <c r="G196" s="479" t="s">
        <v>1521</v>
      </c>
      <c r="H196" s="309"/>
      <c r="I196" s="309"/>
      <c r="J196" s="309"/>
      <c r="K196" s="307"/>
      <c r="L196" s="309"/>
      <c r="M196" s="309"/>
      <c r="N196" s="307">
        <f t="shared" si="10"/>
        <v>10</v>
      </c>
      <c r="O196" s="307"/>
      <c r="P196" s="307"/>
      <c r="Q196" s="309"/>
      <c r="R196" s="309"/>
      <c r="S196" s="309"/>
      <c r="T196" s="309"/>
      <c r="U196" s="309"/>
      <c r="V196" s="309"/>
      <c r="W196" s="309"/>
      <c r="X196" s="309"/>
      <c r="Y196" s="309"/>
    </row>
    <row r="197" spans="2:25" thickBot="1" x14ac:dyDescent="0.3">
      <c r="B197" s="448" t="s">
        <v>1534</v>
      </c>
      <c r="C197" s="309"/>
      <c r="D197" s="309"/>
      <c r="E197" s="309"/>
      <c r="F197" s="388" t="s">
        <v>962</v>
      </c>
      <c r="G197" s="479" t="s">
        <v>1522</v>
      </c>
      <c r="H197" s="309"/>
      <c r="I197" s="309"/>
      <c r="J197" s="309"/>
      <c r="K197" s="307"/>
      <c r="L197" s="309"/>
      <c r="M197" s="721"/>
      <c r="N197" s="307">
        <f t="shared" si="10"/>
        <v>10</v>
      </c>
      <c r="O197" s="307"/>
      <c r="P197" s="307"/>
      <c r="Q197" s="309"/>
      <c r="R197" s="309"/>
      <c r="S197" s="309"/>
      <c r="T197" s="309"/>
      <c r="U197" s="309"/>
      <c r="V197" s="309"/>
      <c r="W197" s="309"/>
      <c r="X197" s="309"/>
      <c r="Y197" s="309"/>
    </row>
    <row r="198" spans="2:25" ht="16.2" thickBot="1" x14ac:dyDescent="0.35">
      <c r="G198" s="730" t="s">
        <v>1664</v>
      </c>
      <c r="M198" s="729">
        <f>SUM(M21:M197)</f>
        <v>130</v>
      </c>
    </row>
  </sheetData>
  <autoFilter ref="A20:O117" xr:uid="{54BA0D5F-2C3F-4503-86FA-E04C6782F3F8}"/>
  <phoneticPr fontId="66" type="noConversion"/>
  <printOptions horizontalCentered="1" gridLines="1"/>
  <pageMargins left="0.24" right="0.22" top="0.75" bottom="0.51" header="0.5" footer="0.27"/>
  <pageSetup scale="80" orientation="landscape" horizontalDpi="4294967292" verticalDpi="300" r:id="rId1"/>
  <headerFooter alignWithMargins="0">
    <oddHeader>&amp;L&amp;12&amp;F&amp;C&amp;18&amp;A&amp;R&amp;12&amp;D</oddHeader>
    <oddFooter>&amp;L&amp;8&amp;F&amp;C&amp;P of &amp;N&amp;R&amp;D</oddFooter>
  </headerFooter>
  <ignoredErrors>
    <ignoredError sqref="F132:F142 F108:F117 F81:F91 F75 F56:F63 F40:F45 F23:F28 F146:F169 F172:F182 F94:F102 F186:F197 F119:F126" numberStoredAsText="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5A9A7-71F5-4D75-A806-6FF00276F530}">
  <sheetPr codeName="Sheet7"/>
  <dimension ref="A1:Z163"/>
  <sheetViews>
    <sheetView topLeftCell="A73" zoomScaleNormal="100" zoomScaleSheetLayoutView="100" workbookViewId="0">
      <selection activeCell="G22" sqref="G22"/>
    </sheetView>
  </sheetViews>
  <sheetFormatPr defaultRowHeight="15.6" x14ac:dyDescent="0.3"/>
  <cols>
    <col min="1" max="1" width="5.109375" style="291" bestFit="1" customWidth="1"/>
    <col min="2" max="2" width="14.88671875" style="304" bestFit="1" customWidth="1"/>
    <col min="3" max="3" width="17.6640625" style="291" customWidth="1"/>
    <col min="4" max="4" width="20" style="290" customWidth="1"/>
    <col min="5" max="5" width="10.6640625" style="378" customWidth="1"/>
    <col min="6" max="6" width="7.6640625" style="378" customWidth="1"/>
    <col min="7" max="7" width="50.109375" style="298" customWidth="1"/>
    <col min="8" max="8" width="8.109375" style="291" hidden="1" customWidth="1"/>
    <col min="9" max="9" width="7.88671875" style="291" hidden="1" customWidth="1"/>
    <col min="10" max="10" width="8.109375" style="291" hidden="1" customWidth="1"/>
    <col min="11" max="11" width="7.44140625" style="290" customWidth="1"/>
    <col min="12" max="12" width="10.44140625" style="291" customWidth="1"/>
    <col min="13" max="13" width="16.109375" style="291" customWidth="1"/>
    <col min="14" max="14" width="12" style="291" hidden="1" customWidth="1"/>
    <col min="15" max="15" width="7.88671875" style="290" hidden="1" customWidth="1"/>
    <col min="16" max="16" width="9.109375" style="290"/>
    <col min="17" max="24" width="5.44140625" style="291" bestFit="1" customWidth="1"/>
    <col min="25" max="25" width="6.44140625" style="291" bestFit="1" customWidth="1"/>
    <col min="26" max="257" width="9.109375" style="291"/>
    <col min="258" max="258" width="5.109375" style="291" bestFit="1" customWidth="1"/>
    <col min="259" max="259" width="17.6640625" style="291" customWidth="1"/>
    <col min="260" max="260" width="20" style="291" customWidth="1"/>
    <col min="261" max="261" width="10.6640625" style="291" customWidth="1"/>
    <col min="262" max="262" width="7.6640625" style="291" customWidth="1"/>
    <col min="263" max="263" width="50.109375" style="291" customWidth="1"/>
    <col min="264" max="266" width="0" style="291" hidden="1" customWidth="1"/>
    <col min="267" max="267" width="7.44140625" style="291" customWidth="1"/>
    <col min="268" max="268" width="10.44140625" style="291" customWidth="1"/>
    <col min="269" max="269" width="16.109375" style="291" customWidth="1"/>
    <col min="270" max="271" width="0" style="291" hidden="1" customWidth="1"/>
    <col min="272" max="272" width="9.109375" style="291"/>
    <col min="273" max="280" width="5.44140625" style="291" bestFit="1" customWidth="1"/>
    <col min="281" max="281" width="6.44140625" style="291" bestFit="1" customWidth="1"/>
    <col min="282" max="513" width="9.109375" style="291"/>
    <col min="514" max="514" width="5.109375" style="291" bestFit="1" customWidth="1"/>
    <col min="515" max="515" width="17.6640625" style="291" customWidth="1"/>
    <col min="516" max="516" width="20" style="291" customWidth="1"/>
    <col min="517" max="517" width="10.6640625" style="291" customWidth="1"/>
    <col min="518" max="518" width="7.6640625" style="291" customWidth="1"/>
    <col min="519" max="519" width="50.109375" style="291" customWidth="1"/>
    <col min="520" max="522" width="0" style="291" hidden="1" customWidth="1"/>
    <col min="523" max="523" width="7.44140625" style="291" customWidth="1"/>
    <col min="524" max="524" width="10.44140625" style="291" customWidth="1"/>
    <col min="525" max="525" width="16.109375" style="291" customWidth="1"/>
    <col min="526" max="527" width="0" style="291" hidden="1" customWidth="1"/>
    <col min="528" max="528" width="9.109375" style="291"/>
    <col min="529" max="536" width="5.44140625" style="291" bestFit="1" customWidth="1"/>
    <col min="537" max="537" width="6.44140625" style="291" bestFit="1" customWidth="1"/>
    <col min="538" max="769" width="9.109375" style="291"/>
    <col min="770" max="770" width="5.109375" style="291" bestFit="1" customWidth="1"/>
    <col min="771" max="771" width="17.6640625" style="291" customWidth="1"/>
    <col min="772" max="772" width="20" style="291" customWidth="1"/>
    <col min="773" max="773" width="10.6640625" style="291" customWidth="1"/>
    <col min="774" max="774" width="7.6640625" style="291" customWidth="1"/>
    <col min="775" max="775" width="50.109375" style="291" customWidth="1"/>
    <col min="776" max="778" width="0" style="291" hidden="1" customWidth="1"/>
    <col min="779" max="779" width="7.44140625" style="291" customWidth="1"/>
    <col min="780" max="780" width="10.44140625" style="291" customWidth="1"/>
    <col min="781" max="781" width="16.109375" style="291" customWidth="1"/>
    <col min="782" max="783" width="0" style="291" hidden="1" customWidth="1"/>
    <col min="784" max="784" width="9.109375" style="291"/>
    <col min="785" max="792" width="5.44140625" style="291" bestFit="1" customWidth="1"/>
    <col min="793" max="793" width="6.44140625" style="291" bestFit="1" customWidth="1"/>
    <col min="794" max="1025" width="9.109375" style="291"/>
    <col min="1026" max="1026" width="5.109375" style="291" bestFit="1" customWidth="1"/>
    <col min="1027" max="1027" width="17.6640625" style="291" customWidth="1"/>
    <col min="1028" max="1028" width="20" style="291" customWidth="1"/>
    <col min="1029" max="1029" width="10.6640625" style="291" customWidth="1"/>
    <col min="1030" max="1030" width="7.6640625" style="291" customWidth="1"/>
    <col min="1031" max="1031" width="50.109375" style="291" customWidth="1"/>
    <col min="1032" max="1034" width="0" style="291" hidden="1" customWidth="1"/>
    <col min="1035" max="1035" width="7.44140625" style="291" customWidth="1"/>
    <col min="1036" max="1036" width="10.44140625" style="291" customWidth="1"/>
    <col min="1037" max="1037" width="16.109375" style="291" customWidth="1"/>
    <col min="1038" max="1039" width="0" style="291" hidden="1" customWidth="1"/>
    <col min="1040" max="1040" width="9.109375" style="291"/>
    <col min="1041" max="1048" width="5.44140625" style="291" bestFit="1" customWidth="1"/>
    <col min="1049" max="1049" width="6.44140625" style="291" bestFit="1" customWidth="1"/>
    <col min="1050" max="1281" width="9.109375" style="291"/>
    <col min="1282" max="1282" width="5.109375" style="291" bestFit="1" customWidth="1"/>
    <col min="1283" max="1283" width="17.6640625" style="291" customWidth="1"/>
    <col min="1284" max="1284" width="20" style="291" customWidth="1"/>
    <col min="1285" max="1285" width="10.6640625" style="291" customWidth="1"/>
    <col min="1286" max="1286" width="7.6640625" style="291" customWidth="1"/>
    <col min="1287" max="1287" width="50.109375" style="291" customWidth="1"/>
    <col min="1288" max="1290" width="0" style="291" hidden="1" customWidth="1"/>
    <col min="1291" max="1291" width="7.44140625" style="291" customWidth="1"/>
    <col min="1292" max="1292" width="10.44140625" style="291" customWidth="1"/>
    <col min="1293" max="1293" width="16.109375" style="291" customWidth="1"/>
    <col min="1294" max="1295" width="0" style="291" hidden="1" customWidth="1"/>
    <col min="1296" max="1296" width="9.109375" style="291"/>
    <col min="1297" max="1304" width="5.44140625" style="291" bestFit="1" customWidth="1"/>
    <col min="1305" max="1305" width="6.44140625" style="291" bestFit="1" customWidth="1"/>
    <col min="1306" max="1537" width="9.109375" style="291"/>
    <col min="1538" max="1538" width="5.109375" style="291" bestFit="1" customWidth="1"/>
    <col min="1539" max="1539" width="17.6640625" style="291" customWidth="1"/>
    <col min="1540" max="1540" width="20" style="291" customWidth="1"/>
    <col min="1541" max="1541" width="10.6640625" style="291" customWidth="1"/>
    <col min="1542" max="1542" width="7.6640625" style="291" customWidth="1"/>
    <col min="1543" max="1543" width="50.109375" style="291" customWidth="1"/>
    <col min="1544" max="1546" width="0" style="291" hidden="1" customWidth="1"/>
    <col min="1547" max="1547" width="7.44140625" style="291" customWidth="1"/>
    <col min="1548" max="1548" width="10.44140625" style="291" customWidth="1"/>
    <col min="1549" max="1549" width="16.109375" style="291" customWidth="1"/>
    <col min="1550" max="1551" width="0" style="291" hidden="1" customWidth="1"/>
    <col min="1552" max="1552" width="9.109375" style="291"/>
    <col min="1553" max="1560" width="5.44140625" style="291" bestFit="1" customWidth="1"/>
    <col min="1561" max="1561" width="6.44140625" style="291" bestFit="1" customWidth="1"/>
    <col min="1562" max="1793" width="9.109375" style="291"/>
    <col min="1794" max="1794" width="5.109375" style="291" bestFit="1" customWidth="1"/>
    <col min="1795" max="1795" width="17.6640625" style="291" customWidth="1"/>
    <col min="1796" max="1796" width="20" style="291" customWidth="1"/>
    <col min="1797" max="1797" width="10.6640625" style="291" customWidth="1"/>
    <col min="1798" max="1798" width="7.6640625" style="291" customWidth="1"/>
    <col min="1799" max="1799" width="50.109375" style="291" customWidth="1"/>
    <col min="1800" max="1802" width="0" style="291" hidden="1" customWidth="1"/>
    <col min="1803" max="1803" width="7.44140625" style="291" customWidth="1"/>
    <col min="1804" max="1804" width="10.44140625" style="291" customWidth="1"/>
    <col min="1805" max="1805" width="16.109375" style="291" customWidth="1"/>
    <col min="1806" max="1807" width="0" style="291" hidden="1" customWidth="1"/>
    <col min="1808" max="1808" width="9.109375" style="291"/>
    <col min="1809" max="1816" width="5.44140625" style="291" bestFit="1" customWidth="1"/>
    <col min="1817" max="1817" width="6.44140625" style="291" bestFit="1" customWidth="1"/>
    <col min="1818" max="2049" width="9.109375" style="291"/>
    <col min="2050" max="2050" width="5.109375" style="291" bestFit="1" customWidth="1"/>
    <col min="2051" max="2051" width="17.6640625" style="291" customWidth="1"/>
    <col min="2052" max="2052" width="20" style="291" customWidth="1"/>
    <col min="2053" max="2053" width="10.6640625" style="291" customWidth="1"/>
    <col min="2054" max="2054" width="7.6640625" style="291" customWidth="1"/>
    <col min="2055" max="2055" width="50.109375" style="291" customWidth="1"/>
    <col min="2056" max="2058" width="0" style="291" hidden="1" customWidth="1"/>
    <col min="2059" max="2059" width="7.44140625" style="291" customWidth="1"/>
    <col min="2060" max="2060" width="10.44140625" style="291" customWidth="1"/>
    <col min="2061" max="2061" width="16.109375" style="291" customWidth="1"/>
    <col min="2062" max="2063" width="0" style="291" hidden="1" customWidth="1"/>
    <col min="2064" max="2064" width="9.109375" style="291"/>
    <col min="2065" max="2072" width="5.44140625" style="291" bestFit="1" customWidth="1"/>
    <col min="2073" max="2073" width="6.44140625" style="291" bestFit="1" customWidth="1"/>
    <col min="2074" max="2305" width="9.109375" style="291"/>
    <col min="2306" max="2306" width="5.109375" style="291" bestFit="1" customWidth="1"/>
    <col min="2307" max="2307" width="17.6640625" style="291" customWidth="1"/>
    <col min="2308" max="2308" width="20" style="291" customWidth="1"/>
    <col min="2309" max="2309" width="10.6640625" style="291" customWidth="1"/>
    <col min="2310" max="2310" width="7.6640625" style="291" customWidth="1"/>
    <col min="2311" max="2311" width="50.109375" style="291" customWidth="1"/>
    <col min="2312" max="2314" width="0" style="291" hidden="1" customWidth="1"/>
    <col min="2315" max="2315" width="7.44140625" style="291" customWidth="1"/>
    <col min="2316" max="2316" width="10.44140625" style="291" customWidth="1"/>
    <col min="2317" max="2317" width="16.109375" style="291" customWidth="1"/>
    <col min="2318" max="2319" width="0" style="291" hidden="1" customWidth="1"/>
    <col min="2320" max="2320" width="9.109375" style="291"/>
    <col min="2321" max="2328" width="5.44140625" style="291" bestFit="1" customWidth="1"/>
    <col min="2329" max="2329" width="6.44140625" style="291" bestFit="1" customWidth="1"/>
    <col min="2330" max="2561" width="9.109375" style="291"/>
    <col min="2562" max="2562" width="5.109375" style="291" bestFit="1" customWidth="1"/>
    <col min="2563" max="2563" width="17.6640625" style="291" customWidth="1"/>
    <col min="2564" max="2564" width="20" style="291" customWidth="1"/>
    <col min="2565" max="2565" width="10.6640625" style="291" customWidth="1"/>
    <col min="2566" max="2566" width="7.6640625" style="291" customWidth="1"/>
    <col min="2567" max="2567" width="50.109375" style="291" customWidth="1"/>
    <col min="2568" max="2570" width="0" style="291" hidden="1" customWidth="1"/>
    <col min="2571" max="2571" width="7.44140625" style="291" customWidth="1"/>
    <col min="2572" max="2572" width="10.44140625" style="291" customWidth="1"/>
    <col min="2573" max="2573" width="16.109375" style="291" customWidth="1"/>
    <col min="2574" max="2575" width="0" style="291" hidden="1" customWidth="1"/>
    <col min="2576" max="2576" width="9.109375" style="291"/>
    <col min="2577" max="2584" width="5.44140625" style="291" bestFit="1" customWidth="1"/>
    <col min="2585" max="2585" width="6.44140625" style="291" bestFit="1" customWidth="1"/>
    <col min="2586" max="2817" width="9.109375" style="291"/>
    <col min="2818" max="2818" width="5.109375" style="291" bestFit="1" customWidth="1"/>
    <col min="2819" max="2819" width="17.6640625" style="291" customWidth="1"/>
    <col min="2820" max="2820" width="20" style="291" customWidth="1"/>
    <col min="2821" max="2821" width="10.6640625" style="291" customWidth="1"/>
    <col min="2822" max="2822" width="7.6640625" style="291" customWidth="1"/>
    <col min="2823" max="2823" width="50.109375" style="291" customWidth="1"/>
    <col min="2824" max="2826" width="0" style="291" hidden="1" customWidth="1"/>
    <col min="2827" max="2827" width="7.44140625" style="291" customWidth="1"/>
    <col min="2828" max="2828" width="10.44140625" style="291" customWidth="1"/>
    <col min="2829" max="2829" width="16.109375" style="291" customWidth="1"/>
    <col min="2830" max="2831" width="0" style="291" hidden="1" customWidth="1"/>
    <col min="2832" max="2832" width="9.109375" style="291"/>
    <col min="2833" max="2840" width="5.44140625" style="291" bestFit="1" customWidth="1"/>
    <col min="2841" max="2841" width="6.44140625" style="291" bestFit="1" customWidth="1"/>
    <col min="2842" max="3073" width="9.109375" style="291"/>
    <col min="3074" max="3074" width="5.109375" style="291" bestFit="1" customWidth="1"/>
    <col min="3075" max="3075" width="17.6640625" style="291" customWidth="1"/>
    <col min="3076" max="3076" width="20" style="291" customWidth="1"/>
    <col min="3077" max="3077" width="10.6640625" style="291" customWidth="1"/>
    <col min="3078" max="3078" width="7.6640625" style="291" customWidth="1"/>
    <col min="3079" max="3079" width="50.109375" style="291" customWidth="1"/>
    <col min="3080" max="3082" width="0" style="291" hidden="1" customWidth="1"/>
    <col min="3083" max="3083" width="7.44140625" style="291" customWidth="1"/>
    <col min="3084" max="3084" width="10.44140625" style="291" customWidth="1"/>
    <col min="3085" max="3085" width="16.109375" style="291" customWidth="1"/>
    <col min="3086" max="3087" width="0" style="291" hidden="1" customWidth="1"/>
    <col min="3088" max="3088" width="9.109375" style="291"/>
    <col min="3089" max="3096" width="5.44140625" style="291" bestFit="1" customWidth="1"/>
    <col min="3097" max="3097" width="6.44140625" style="291" bestFit="1" customWidth="1"/>
    <col min="3098" max="3329" width="9.109375" style="291"/>
    <col min="3330" max="3330" width="5.109375" style="291" bestFit="1" customWidth="1"/>
    <col min="3331" max="3331" width="17.6640625" style="291" customWidth="1"/>
    <col min="3332" max="3332" width="20" style="291" customWidth="1"/>
    <col min="3333" max="3333" width="10.6640625" style="291" customWidth="1"/>
    <col min="3334" max="3334" width="7.6640625" style="291" customWidth="1"/>
    <col min="3335" max="3335" width="50.109375" style="291" customWidth="1"/>
    <col min="3336" max="3338" width="0" style="291" hidden="1" customWidth="1"/>
    <col min="3339" max="3339" width="7.44140625" style="291" customWidth="1"/>
    <col min="3340" max="3340" width="10.44140625" style="291" customWidth="1"/>
    <col min="3341" max="3341" width="16.109375" style="291" customWidth="1"/>
    <col min="3342" max="3343" width="0" style="291" hidden="1" customWidth="1"/>
    <col min="3344" max="3344" width="9.109375" style="291"/>
    <col min="3345" max="3352" width="5.44140625" style="291" bestFit="1" customWidth="1"/>
    <col min="3353" max="3353" width="6.44140625" style="291" bestFit="1" customWidth="1"/>
    <col min="3354" max="3585" width="9.109375" style="291"/>
    <col min="3586" max="3586" width="5.109375" style="291" bestFit="1" customWidth="1"/>
    <col min="3587" max="3587" width="17.6640625" style="291" customWidth="1"/>
    <col min="3588" max="3588" width="20" style="291" customWidth="1"/>
    <col min="3589" max="3589" width="10.6640625" style="291" customWidth="1"/>
    <col min="3590" max="3590" width="7.6640625" style="291" customWidth="1"/>
    <col min="3591" max="3591" width="50.109375" style="291" customWidth="1"/>
    <col min="3592" max="3594" width="0" style="291" hidden="1" customWidth="1"/>
    <col min="3595" max="3595" width="7.44140625" style="291" customWidth="1"/>
    <col min="3596" max="3596" width="10.44140625" style="291" customWidth="1"/>
    <col min="3597" max="3597" width="16.109375" style="291" customWidth="1"/>
    <col min="3598" max="3599" width="0" style="291" hidden="1" customWidth="1"/>
    <col min="3600" max="3600" width="9.109375" style="291"/>
    <col min="3601" max="3608" width="5.44140625" style="291" bestFit="1" customWidth="1"/>
    <col min="3609" max="3609" width="6.44140625" style="291" bestFit="1" customWidth="1"/>
    <col min="3610" max="3841" width="9.109375" style="291"/>
    <col min="3842" max="3842" width="5.109375" style="291" bestFit="1" customWidth="1"/>
    <col min="3843" max="3843" width="17.6640625" style="291" customWidth="1"/>
    <col min="3844" max="3844" width="20" style="291" customWidth="1"/>
    <col min="3845" max="3845" width="10.6640625" style="291" customWidth="1"/>
    <col min="3846" max="3846" width="7.6640625" style="291" customWidth="1"/>
    <col min="3847" max="3847" width="50.109375" style="291" customWidth="1"/>
    <col min="3848" max="3850" width="0" style="291" hidden="1" customWidth="1"/>
    <col min="3851" max="3851" width="7.44140625" style="291" customWidth="1"/>
    <col min="3852" max="3852" width="10.44140625" style="291" customWidth="1"/>
    <col min="3853" max="3853" width="16.109375" style="291" customWidth="1"/>
    <col min="3854" max="3855" width="0" style="291" hidden="1" customWidth="1"/>
    <col min="3856" max="3856" width="9.109375" style="291"/>
    <col min="3857" max="3864" width="5.44140625" style="291" bestFit="1" customWidth="1"/>
    <col min="3865" max="3865" width="6.44140625" style="291" bestFit="1" customWidth="1"/>
    <col min="3866" max="4097" width="9.109375" style="291"/>
    <col min="4098" max="4098" width="5.109375" style="291" bestFit="1" customWidth="1"/>
    <col min="4099" max="4099" width="17.6640625" style="291" customWidth="1"/>
    <col min="4100" max="4100" width="20" style="291" customWidth="1"/>
    <col min="4101" max="4101" width="10.6640625" style="291" customWidth="1"/>
    <col min="4102" max="4102" width="7.6640625" style="291" customWidth="1"/>
    <col min="4103" max="4103" width="50.109375" style="291" customWidth="1"/>
    <col min="4104" max="4106" width="0" style="291" hidden="1" customWidth="1"/>
    <col min="4107" max="4107" width="7.44140625" style="291" customWidth="1"/>
    <col min="4108" max="4108" width="10.44140625" style="291" customWidth="1"/>
    <col min="4109" max="4109" width="16.109375" style="291" customWidth="1"/>
    <col min="4110" max="4111" width="0" style="291" hidden="1" customWidth="1"/>
    <col min="4112" max="4112" width="9.109375" style="291"/>
    <col min="4113" max="4120" width="5.44140625" style="291" bestFit="1" customWidth="1"/>
    <col min="4121" max="4121" width="6.44140625" style="291" bestFit="1" customWidth="1"/>
    <col min="4122" max="4353" width="9.109375" style="291"/>
    <col min="4354" max="4354" width="5.109375" style="291" bestFit="1" customWidth="1"/>
    <col min="4355" max="4355" width="17.6640625" style="291" customWidth="1"/>
    <col min="4356" max="4356" width="20" style="291" customWidth="1"/>
    <col min="4357" max="4357" width="10.6640625" style="291" customWidth="1"/>
    <col min="4358" max="4358" width="7.6640625" style="291" customWidth="1"/>
    <col min="4359" max="4359" width="50.109375" style="291" customWidth="1"/>
    <col min="4360" max="4362" width="0" style="291" hidden="1" customWidth="1"/>
    <col min="4363" max="4363" width="7.44140625" style="291" customWidth="1"/>
    <col min="4364" max="4364" width="10.44140625" style="291" customWidth="1"/>
    <col min="4365" max="4365" width="16.109375" style="291" customWidth="1"/>
    <col min="4366" max="4367" width="0" style="291" hidden="1" customWidth="1"/>
    <col min="4368" max="4368" width="9.109375" style="291"/>
    <col min="4369" max="4376" width="5.44140625" style="291" bestFit="1" customWidth="1"/>
    <col min="4377" max="4377" width="6.44140625" style="291" bestFit="1" customWidth="1"/>
    <col min="4378" max="4609" width="9.109375" style="291"/>
    <col min="4610" max="4610" width="5.109375" style="291" bestFit="1" customWidth="1"/>
    <col min="4611" max="4611" width="17.6640625" style="291" customWidth="1"/>
    <col min="4612" max="4612" width="20" style="291" customWidth="1"/>
    <col min="4613" max="4613" width="10.6640625" style="291" customWidth="1"/>
    <col min="4614" max="4614" width="7.6640625" style="291" customWidth="1"/>
    <col min="4615" max="4615" width="50.109375" style="291" customWidth="1"/>
    <col min="4616" max="4618" width="0" style="291" hidden="1" customWidth="1"/>
    <col min="4619" max="4619" width="7.44140625" style="291" customWidth="1"/>
    <col min="4620" max="4620" width="10.44140625" style="291" customWidth="1"/>
    <col min="4621" max="4621" width="16.109375" style="291" customWidth="1"/>
    <col min="4622" max="4623" width="0" style="291" hidden="1" customWidth="1"/>
    <col min="4624" max="4624" width="9.109375" style="291"/>
    <col min="4625" max="4632" width="5.44140625" style="291" bestFit="1" customWidth="1"/>
    <col min="4633" max="4633" width="6.44140625" style="291" bestFit="1" customWidth="1"/>
    <col min="4634" max="4865" width="9.109375" style="291"/>
    <col min="4866" max="4866" width="5.109375" style="291" bestFit="1" customWidth="1"/>
    <col min="4867" max="4867" width="17.6640625" style="291" customWidth="1"/>
    <col min="4868" max="4868" width="20" style="291" customWidth="1"/>
    <col min="4869" max="4869" width="10.6640625" style="291" customWidth="1"/>
    <col min="4870" max="4870" width="7.6640625" style="291" customWidth="1"/>
    <col min="4871" max="4871" width="50.109375" style="291" customWidth="1"/>
    <col min="4872" max="4874" width="0" style="291" hidden="1" customWidth="1"/>
    <col min="4875" max="4875" width="7.44140625" style="291" customWidth="1"/>
    <col min="4876" max="4876" width="10.44140625" style="291" customWidth="1"/>
    <col min="4877" max="4877" width="16.109375" style="291" customWidth="1"/>
    <col min="4878" max="4879" width="0" style="291" hidden="1" customWidth="1"/>
    <col min="4880" max="4880" width="9.109375" style="291"/>
    <col min="4881" max="4888" width="5.44140625" style="291" bestFit="1" customWidth="1"/>
    <col min="4889" max="4889" width="6.44140625" style="291" bestFit="1" customWidth="1"/>
    <col min="4890" max="5121" width="9.109375" style="291"/>
    <col min="5122" max="5122" width="5.109375" style="291" bestFit="1" customWidth="1"/>
    <col min="5123" max="5123" width="17.6640625" style="291" customWidth="1"/>
    <col min="5124" max="5124" width="20" style="291" customWidth="1"/>
    <col min="5125" max="5125" width="10.6640625" style="291" customWidth="1"/>
    <col min="5126" max="5126" width="7.6640625" style="291" customWidth="1"/>
    <col min="5127" max="5127" width="50.109375" style="291" customWidth="1"/>
    <col min="5128" max="5130" width="0" style="291" hidden="1" customWidth="1"/>
    <col min="5131" max="5131" width="7.44140625" style="291" customWidth="1"/>
    <col min="5132" max="5132" width="10.44140625" style="291" customWidth="1"/>
    <col min="5133" max="5133" width="16.109375" style="291" customWidth="1"/>
    <col min="5134" max="5135" width="0" style="291" hidden="1" customWidth="1"/>
    <col min="5136" max="5136" width="9.109375" style="291"/>
    <col min="5137" max="5144" width="5.44140625" style="291" bestFit="1" customWidth="1"/>
    <col min="5145" max="5145" width="6.44140625" style="291" bestFit="1" customWidth="1"/>
    <col min="5146" max="5377" width="9.109375" style="291"/>
    <col min="5378" max="5378" width="5.109375" style="291" bestFit="1" customWidth="1"/>
    <col min="5379" max="5379" width="17.6640625" style="291" customWidth="1"/>
    <col min="5380" max="5380" width="20" style="291" customWidth="1"/>
    <col min="5381" max="5381" width="10.6640625" style="291" customWidth="1"/>
    <col min="5382" max="5382" width="7.6640625" style="291" customWidth="1"/>
    <col min="5383" max="5383" width="50.109375" style="291" customWidth="1"/>
    <col min="5384" max="5386" width="0" style="291" hidden="1" customWidth="1"/>
    <col min="5387" max="5387" width="7.44140625" style="291" customWidth="1"/>
    <col min="5388" max="5388" width="10.44140625" style="291" customWidth="1"/>
    <col min="5389" max="5389" width="16.109375" style="291" customWidth="1"/>
    <col min="5390" max="5391" width="0" style="291" hidden="1" customWidth="1"/>
    <col min="5392" max="5392" width="9.109375" style="291"/>
    <col min="5393" max="5400" width="5.44140625" style="291" bestFit="1" customWidth="1"/>
    <col min="5401" max="5401" width="6.44140625" style="291" bestFit="1" customWidth="1"/>
    <col min="5402" max="5633" width="9.109375" style="291"/>
    <col min="5634" max="5634" width="5.109375" style="291" bestFit="1" customWidth="1"/>
    <col min="5635" max="5635" width="17.6640625" style="291" customWidth="1"/>
    <col min="5636" max="5636" width="20" style="291" customWidth="1"/>
    <col min="5637" max="5637" width="10.6640625" style="291" customWidth="1"/>
    <col min="5638" max="5638" width="7.6640625" style="291" customWidth="1"/>
    <col min="5639" max="5639" width="50.109375" style="291" customWidth="1"/>
    <col min="5640" max="5642" width="0" style="291" hidden="1" customWidth="1"/>
    <col min="5643" max="5643" width="7.44140625" style="291" customWidth="1"/>
    <col min="5644" max="5644" width="10.44140625" style="291" customWidth="1"/>
    <col min="5645" max="5645" width="16.109375" style="291" customWidth="1"/>
    <col min="5646" max="5647" width="0" style="291" hidden="1" customWidth="1"/>
    <col min="5648" max="5648" width="9.109375" style="291"/>
    <col min="5649" max="5656" width="5.44140625" style="291" bestFit="1" customWidth="1"/>
    <col min="5657" max="5657" width="6.44140625" style="291" bestFit="1" customWidth="1"/>
    <col min="5658" max="5889" width="9.109375" style="291"/>
    <col min="5890" max="5890" width="5.109375" style="291" bestFit="1" customWidth="1"/>
    <col min="5891" max="5891" width="17.6640625" style="291" customWidth="1"/>
    <col min="5892" max="5892" width="20" style="291" customWidth="1"/>
    <col min="5893" max="5893" width="10.6640625" style="291" customWidth="1"/>
    <col min="5894" max="5894" width="7.6640625" style="291" customWidth="1"/>
    <col min="5895" max="5895" width="50.109375" style="291" customWidth="1"/>
    <col min="5896" max="5898" width="0" style="291" hidden="1" customWidth="1"/>
    <col min="5899" max="5899" width="7.44140625" style="291" customWidth="1"/>
    <col min="5900" max="5900" width="10.44140625" style="291" customWidth="1"/>
    <col min="5901" max="5901" width="16.109375" style="291" customWidth="1"/>
    <col min="5902" max="5903" width="0" style="291" hidden="1" customWidth="1"/>
    <col min="5904" max="5904" width="9.109375" style="291"/>
    <col min="5905" max="5912" width="5.44140625" style="291" bestFit="1" customWidth="1"/>
    <col min="5913" max="5913" width="6.44140625" style="291" bestFit="1" customWidth="1"/>
    <col min="5914" max="6145" width="9.109375" style="291"/>
    <col min="6146" max="6146" width="5.109375" style="291" bestFit="1" customWidth="1"/>
    <col min="6147" max="6147" width="17.6640625" style="291" customWidth="1"/>
    <col min="6148" max="6148" width="20" style="291" customWidth="1"/>
    <col min="6149" max="6149" width="10.6640625" style="291" customWidth="1"/>
    <col min="6150" max="6150" width="7.6640625" style="291" customWidth="1"/>
    <col min="6151" max="6151" width="50.109375" style="291" customWidth="1"/>
    <col min="6152" max="6154" width="0" style="291" hidden="1" customWidth="1"/>
    <col min="6155" max="6155" width="7.44140625" style="291" customWidth="1"/>
    <col min="6156" max="6156" width="10.44140625" style="291" customWidth="1"/>
    <col min="6157" max="6157" width="16.109375" style="291" customWidth="1"/>
    <col min="6158" max="6159" width="0" style="291" hidden="1" customWidth="1"/>
    <col min="6160" max="6160" width="9.109375" style="291"/>
    <col min="6161" max="6168" width="5.44140625" style="291" bestFit="1" customWidth="1"/>
    <col min="6169" max="6169" width="6.44140625" style="291" bestFit="1" customWidth="1"/>
    <col min="6170" max="6401" width="9.109375" style="291"/>
    <col min="6402" max="6402" width="5.109375" style="291" bestFit="1" customWidth="1"/>
    <col min="6403" max="6403" width="17.6640625" style="291" customWidth="1"/>
    <col min="6404" max="6404" width="20" style="291" customWidth="1"/>
    <col min="6405" max="6405" width="10.6640625" style="291" customWidth="1"/>
    <col min="6406" max="6406" width="7.6640625" style="291" customWidth="1"/>
    <col min="6407" max="6407" width="50.109375" style="291" customWidth="1"/>
    <col min="6408" max="6410" width="0" style="291" hidden="1" customWidth="1"/>
    <col min="6411" max="6411" width="7.44140625" style="291" customWidth="1"/>
    <col min="6412" max="6412" width="10.44140625" style="291" customWidth="1"/>
    <col min="6413" max="6413" width="16.109375" style="291" customWidth="1"/>
    <col min="6414" max="6415" width="0" style="291" hidden="1" customWidth="1"/>
    <col min="6416" max="6416" width="9.109375" style="291"/>
    <col min="6417" max="6424" width="5.44140625" style="291" bestFit="1" customWidth="1"/>
    <col min="6425" max="6425" width="6.44140625" style="291" bestFit="1" customWidth="1"/>
    <col min="6426" max="6657" width="9.109375" style="291"/>
    <col min="6658" max="6658" width="5.109375" style="291" bestFit="1" customWidth="1"/>
    <col min="6659" max="6659" width="17.6640625" style="291" customWidth="1"/>
    <col min="6660" max="6660" width="20" style="291" customWidth="1"/>
    <col min="6661" max="6661" width="10.6640625" style="291" customWidth="1"/>
    <col min="6662" max="6662" width="7.6640625" style="291" customWidth="1"/>
    <col min="6663" max="6663" width="50.109375" style="291" customWidth="1"/>
    <col min="6664" max="6666" width="0" style="291" hidden="1" customWidth="1"/>
    <col min="6667" max="6667" width="7.44140625" style="291" customWidth="1"/>
    <col min="6668" max="6668" width="10.44140625" style="291" customWidth="1"/>
    <col min="6669" max="6669" width="16.109375" style="291" customWidth="1"/>
    <col min="6670" max="6671" width="0" style="291" hidden="1" customWidth="1"/>
    <col min="6672" max="6672" width="9.109375" style="291"/>
    <col min="6673" max="6680" width="5.44140625" style="291" bestFit="1" customWidth="1"/>
    <col min="6681" max="6681" width="6.44140625" style="291" bestFit="1" customWidth="1"/>
    <col min="6682" max="6913" width="9.109375" style="291"/>
    <col min="6914" max="6914" width="5.109375" style="291" bestFit="1" customWidth="1"/>
    <col min="6915" max="6915" width="17.6640625" style="291" customWidth="1"/>
    <col min="6916" max="6916" width="20" style="291" customWidth="1"/>
    <col min="6917" max="6917" width="10.6640625" style="291" customWidth="1"/>
    <col min="6918" max="6918" width="7.6640625" style="291" customWidth="1"/>
    <col min="6919" max="6919" width="50.109375" style="291" customWidth="1"/>
    <col min="6920" max="6922" width="0" style="291" hidden="1" customWidth="1"/>
    <col min="6923" max="6923" width="7.44140625" style="291" customWidth="1"/>
    <col min="6924" max="6924" width="10.44140625" style="291" customWidth="1"/>
    <col min="6925" max="6925" width="16.109375" style="291" customWidth="1"/>
    <col min="6926" max="6927" width="0" style="291" hidden="1" customWidth="1"/>
    <col min="6928" max="6928" width="9.109375" style="291"/>
    <col min="6929" max="6936" width="5.44140625" style="291" bestFit="1" customWidth="1"/>
    <col min="6937" max="6937" width="6.44140625" style="291" bestFit="1" customWidth="1"/>
    <col min="6938" max="7169" width="9.109375" style="291"/>
    <col min="7170" max="7170" width="5.109375" style="291" bestFit="1" customWidth="1"/>
    <col min="7171" max="7171" width="17.6640625" style="291" customWidth="1"/>
    <col min="7172" max="7172" width="20" style="291" customWidth="1"/>
    <col min="7173" max="7173" width="10.6640625" style="291" customWidth="1"/>
    <col min="7174" max="7174" width="7.6640625" style="291" customWidth="1"/>
    <col min="7175" max="7175" width="50.109375" style="291" customWidth="1"/>
    <col min="7176" max="7178" width="0" style="291" hidden="1" customWidth="1"/>
    <col min="7179" max="7179" width="7.44140625" style="291" customWidth="1"/>
    <col min="7180" max="7180" width="10.44140625" style="291" customWidth="1"/>
    <col min="7181" max="7181" width="16.109375" style="291" customWidth="1"/>
    <col min="7182" max="7183" width="0" style="291" hidden="1" customWidth="1"/>
    <col min="7184" max="7184" width="9.109375" style="291"/>
    <col min="7185" max="7192" width="5.44140625" style="291" bestFit="1" customWidth="1"/>
    <col min="7193" max="7193" width="6.44140625" style="291" bestFit="1" customWidth="1"/>
    <col min="7194" max="7425" width="9.109375" style="291"/>
    <col min="7426" max="7426" width="5.109375" style="291" bestFit="1" customWidth="1"/>
    <col min="7427" max="7427" width="17.6640625" style="291" customWidth="1"/>
    <col min="7428" max="7428" width="20" style="291" customWidth="1"/>
    <col min="7429" max="7429" width="10.6640625" style="291" customWidth="1"/>
    <col min="7430" max="7430" width="7.6640625" style="291" customWidth="1"/>
    <col min="7431" max="7431" width="50.109375" style="291" customWidth="1"/>
    <col min="7432" max="7434" width="0" style="291" hidden="1" customWidth="1"/>
    <col min="7435" max="7435" width="7.44140625" style="291" customWidth="1"/>
    <col min="7436" max="7436" width="10.44140625" style="291" customWidth="1"/>
    <col min="7437" max="7437" width="16.109375" style="291" customWidth="1"/>
    <col min="7438" max="7439" width="0" style="291" hidden="1" customWidth="1"/>
    <col min="7440" max="7440" width="9.109375" style="291"/>
    <col min="7441" max="7448" width="5.44140625" style="291" bestFit="1" customWidth="1"/>
    <col min="7449" max="7449" width="6.44140625" style="291" bestFit="1" customWidth="1"/>
    <col min="7450" max="7681" width="9.109375" style="291"/>
    <col min="7682" max="7682" width="5.109375" style="291" bestFit="1" customWidth="1"/>
    <col min="7683" max="7683" width="17.6640625" style="291" customWidth="1"/>
    <col min="7684" max="7684" width="20" style="291" customWidth="1"/>
    <col min="7685" max="7685" width="10.6640625" style="291" customWidth="1"/>
    <col min="7686" max="7686" width="7.6640625" style="291" customWidth="1"/>
    <col min="7687" max="7687" width="50.109375" style="291" customWidth="1"/>
    <col min="7688" max="7690" width="0" style="291" hidden="1" customWidth="1"/>
    <col min="7691" max="7691" width="7.44140625" style="291" customWidth="1"/>
    <col min="7692" max="7692" width="10.44140625" style="291" customWidth="1"/>
    <col min="7693" max="7693" width="16.109375" style="291" customWidth="1"/>
    <col min="7694" max="7695" width="0" style="291" hidden="1" customWidth="1"/>
    <col min="7696" max="7696" width="9.109375" style="291"/>
    <col min="7697" max="7704" width="5.44140625" style="291" bestFit="1" customWidth="1"/>
    <col min="7705" max="7705" width="6.44140625" style="291" bestFit="1" customWidth="1"/>
    <col min="7706" max="7937" width="9.109375" style="291"/>
    <col min="7938" max="7938" width="5.109375" style="291" bestFit="1" customWidth="1"/>
    <col min="7939" max="7939" width="17.6640625" style="291" customWidth="1"/>
    <col min="7940" max="7940" width="20" style="291" customWidth="1"/>
    <col min="7941" max="7941" width="10.6640625" style="291" customWidth="1"/>
    <col min="7942" max="7942" width="7.6640625" style="291" customWidth="1"/>
    <col min="7943" max="7943" width="50.109375" style="291" customWidth="1"/>
    <col min="7944" max="7946" width="0" style="291" hidden="1" customWidth="1"/>
    <col min="7947" max="7947" width="7.44140625" style="291" customWidth="1"/>
    <col min="7948" max="7948" width="10.44140625" style="291" customWidth="1"/>
    <col min="7949" max="7949" width="16.109375" style="291" customWidth="1"/>
    <col min="7950" max="7951" width="0" style="291" hidden="1" customWidth="1"/>
    <col min="7952" max="7952" width="9.109375" style="291"/>
    <col min="7953" max="7960" width="5.44140625" style="291" bestFit="1" customWidth="1"/>
    <col min="7961" max="7961" width="6.44140625" style="291" bestFit="1" customWidth="1"/>
    <col min="7962" max="8193" width="9.109375" style="291"/>
    <col min="8194" max="8194" width="5.109375" style="291" bestFit="1" customWidth="1"/>
    <col min="8195" max="8195" width="17.6640625" style="291" customWidth="1"/>
    <col min="8196" max="8196" width="20" style="291" customWidth="1"/>
    <col min="8197" max="8197" width="10.6640625" style="291" customWidth="1"/>
    <col min="8198" max="8198" width="7.6640625" style="291" customWidth="1"/>
    <col min="8199" max="8199" width="50.109375" style="291" customWidth="1"/>
    <col min="8200" max="8202" width="0" style="291" hidden="1" customWidth="1"/>
    <col min="8203" max="8203" width="7.44140625" style="291" customWidth="1"/>
    <col min="8204" max="8204" width="10.44140625" style="291" customWidth="1"/>
    <col min="8205" max="8205" width="16.109375" style="291" customWidth="1"/>
    <col min="8206" max="8207" width="0" style="291" hidden="1" customWidth="1"/>
    <col min="8208" max="8208" width="9.109375" style="291"/>
    <col min="8209" max="8216" width="5.44140625" style="291" bestFit="1" customWidth="1"/>
    <col min="8217" max="8217" width="6.44140625" style="291" bestFit="1" customWidth="1"/>
    <col min="8218" max="8449" width="9.109375" style="291"/>
    <col min="8450" max="8450" width="5.109375" style="291" bestFit="1" customWidth="1"/>
    <col min="8451" max="8451" width="17.6640625" style="291" customWidth="1"/>
    <col min="8452" max="8452" width="20" style="291" customWidth="1"/>
    <col min="8453" max="8453" width="10.6640625" style="291" customWidth="1"/>
    <col min="8454" max="8454" width="7.6640625" style="291" customWidth="1"/>
    <col min="8455" max="8455" width="50.109375" style="291" customWidth="1"/>
    <col min="8456" max="8458" width="0" style="291" hidden="1" customWidth="1"/>
    <col min="8459" max="8459" width="7.44140625" style="291" customWidth="1"/>
    <col min="8460" max="8460" width="10.44140625" style="291" customWidth="1"/>
    <col min="8461" max="8461" width="16.109375" style="291" customWidth="1"/>
    <col min="8462" max="8463" width="0" style="291" hidden="1" customWidth="1"/>
    <col min="8464" max="8464" width="9.109375" style="291"/>
    <col min="8465" max="8472" width="5.44140625" style="291" bestFit="1" customWidth="1"/>
    <col min="8473" max="8473" width="6.44140625" style="291" bestFit="1" customWidth="1"/>
    <col min="8474" max="8705" width="9.109375" style="291"/>
    <col min="8706" max="8706" width="5.109375" style="291" bestFit="1" customWidth="1"/>
    <col min="8707" max="8707" width="17.6640625" style="291" customWidth="1"/>
    <col min="8708" max="8708" width="20" style="291" customWidth="1"/>
    <col min="8709" max="8709" width="10.6640625" style="291" customWidth="1"/>
    <col min="8710" max="8710" width="7.6640625" style="291" customWidth="1"/>
    <col min="8711" max="8711" width="50.109375" style="291" customWidth="1"/>
    <col min="8712" max="8714" width="0" style="291" hidden="1" customWidth="1"/>
    <col min="8715" max="8715" width="7.44140625" style="291" customWidth="1"/>
    <col min="8716" max="8716" width="10.44140625" style="291" customWidth="1"/>
    <col min="8717" max="8717" width="16.109375" style="291" customWidth="1"/>
    <col min="8718" max="8719" width="0" style="291" hidden="1" customWidth="1"/>
    <col min="8720" max="8720" width="9.109375" style="291"/>
    <col min="8721" max="8728" width="5.44140625" style="291" bestFit="1" customWidth="1"/>
    <col min="8729" max="8729" width="6.44140625" style="291" bestFit="1" customWidth="1"/>
    <col min="8730" max="8961" width="9.109375" style="291"/>
    <col min="8962" max="8962" width="5.109375" style="291" bestFit="1" customWidth="1"/>
    <col min="8963" max="8963" width="17.6640625" style="291" customWidth="1"/>
    <col min="8964" max="8964" width="20" style="291" customWidth="1"/>
    <col min="8965" max="8965" width="10.6640625" style="291" customWidth="1"/>
    <col min="8966" max="8966" width="7.6640625" style="291" customWidth="1"/>
    <col min="8967" max="8967" width="50.109375" style="291" customWidth="1"/>
    <col min="8968" max="8970" width="0" style="291" hidden="1" customWidth="1"/>
    <col min="8971" max="8971" width="7.44140625" style="291" customWidth="1"/>
    <col min="8972" max="8972" width="10.44140625" style="291" customWidth="1"/>
    <col min="8973" max="8973" width="16.109375" style="291" customWidth="1"/>
    <col min="8974" max="8975" width="0" style="291" hidden="1" customWidth="1"/>
    <col min="8976" max="8976" width="9.109375" style="291"/>
    <col min="8977" max="8984" width="5.44140625" style="291" bestFit="1" customWidth="1"/>
    <col min="8985" max="8985" width="6.44140625" style="291" bestFit="1" customWidth="1"/>
    <col min="8986" max="9217" width="9.109375" style="291"/>
    <col min="9218" max="9218" width="5.109375" style="291" bestFit="1" customWidth="1"/>
    <col min="9219" max="9219" width="17.6640625" style="291" customWidth="1"/>
    <col min="9220" max="9220" width="20" style="291" customWidth="1"/>
    <col min="9221" max="9221" width="10.6640625" style="291" customWidth="1"/>
    <col min="9222" max="9222" width="7.6640625" style="291" customWidth="1"/>
    <col min="9223" max="9223" width="50.109375" style="291" customWidth="1"/>
    <col min="9224" max="9226" width="0" style="291" hidden="1" customWidth="1"/>
    <col min="9227" max="9227" width="7.44140625" style="291" customWidth="1"/>
    <col min="9228" max="9228" width="10.44140625" style="291" customWidth="1"/>
    <col min="9229" max="9229" width="16.109375" style="291" customWidth="1"/>
    <col min="9230" max="9231" width="0" style="291" hidden="1" customWidth="1"/>
    <col min="9232" max="9232" width="9.109375" style="291"/>
    <col min="9233" max="9240" width="5.44140625" style="291" bestFit="1" customWidth="1"/>
    <col min="9241" max="9241" width="6.44140625" style="291" bestFit="1" customWidth="1"/>
    <col min="9242" max="9473" width="9.109375" style="291"/>
    <col min="9474" max="9474" width="5.109375" style="291" bestFit="1" customWidth="1"/>
    <col min="9475" max="9475" width="17.6640625" style="291" customWidth="1"/>
    <col min="9476" max="9476" width="20" style="291" customWidth="1"/>
    <col min="9477" max="9477" width="10.6640625" style="291" customWidth="1"/>
    <col min="9478" max="9478" width="7.6640625" style="291" customWidth="1"/>
    <col min="9479" max="9479" width="50.109375" style="291" customWidth="1"/>
    <col min="9480" max="9482" width="0" style="291" hidden="1" customWidth="1"/>
    <col min="9483" max="9483" width="7.44140625" style="291" customWidth="1"/>
    <col min="9484" max="9484" width="10.44140625" style="291" customWidth="1"/>
    <col min="9485" max="9485" width="16.109375" style="291" customWidth="1"/>
    <col min="9486" max="9487" width="0" style="291" hidden="1" customWidth="1"/>
    <col min="9488" max="9488" width="9.109375" style="291"/>
    <col min="9489" max="9496" width="5.44140625" style="291" bestFit="1" customWidth="1"/>
    <col min="9497" max="9497" width="6.44140625" style="291" bestFit="1" customWidth="1"/>
    <col min="9498" max="9729" width="9.109375" style="291"/>
    <col min="9730" max="9730" width="5.109375" style="291" bestFit="1" customWidth="1"/>
    <col min="9731" max="9731" width="17.6640625" style="291" customWidth="1"/>
    <col min="9732" max="9732" width="20" style="291" customWidth="1"/>
    <col min="9733" max="9733" width="10.6640625" style="291" customWidth="1"/>
    <col min="9734" max="9734" width="7.6640625" style="291" customWidth="1"/>
    <col min="9735" max="9735" width="50.109375" style="291" customWidth="1"/>
    <col min="9736" max="9738" width="0" style="291" hidden="1" customWidth="1"/>
    <col min="9739" max="9739" width="7.44140625" style="291" customWidth="1"/>
    <col min="9740" max="9740" width="10.44140625" style="291" customWidth="1"/>
    <col min="9741" max="9741" width="16.109375" style="291" customWidth="1"/>
    <col min="9742" max="9743" width="0" style="291" hidden="1" customWidth="1"/>
    <col min="9744" max="9744" width="9.109375" style="291"/>
    <col min="9745" max="9752" width="5.44140625" style="291" bestFit="1" customWidth="1"/>
    <col min="9753" max="9753" width="6.44140625" style="291" bestFit="1" customWidth="1"/>
    <col min="9754" max="9985" width="9.109375" style="291"/>
    <col min="9986" max="9986" width="5.109375" style="291" bestFit="1" customWidth="1"/>
    <col min="9987" max="9987" width="17.6640625" style="291" customWidth="1"/>
    <col min="9988" max="9988" width="20" style="291" customWidth="1"/>
    <col min="9989" max="9989" width="10.6640625" style="291" customWidth="1"/>
    <col min="9990" max="9990" width="7.6640625" style="291" customWidth="1"/>
    <col min="9991" max="9991" width="50.109375" style="291" customWidth="1"/>
    <col min="9992" max="9994" width="0" style="291" hidden="1" customWidth="1"/>
    <col min="9995" max="9995" width="7.44140625" style="291" customWidth="1"/>
    <col min="9996" max="9996" width="10.44140625" style="291" customWidth="1"/>
    <col min="9997" max="9997" width="16.109375" style="291" customWidth="1"/>
    <col min="9998" max="9999" width="0" style="291" hidden="1" customWidth="1"/>
    <col min="10000" max="10000" width="9.109375" style="291"/>
    <col min="10001" max="10008" width="5.44140625" style="291" bestFit="1" customWidth="1"/>
    <col min="10009" max="10009" width="6.44140625" style="291" bestFit="1" customWidth="1"/>
    <col min="10010" max="10241" width="9.109375" style="291"/>
    <col min="10242" max="10242" width="5.109375" style="291" bestFit="1" customWidth="1"/>
    <col min="10243" max="10243" width="17.6640625" style="291" customWidth="1"/>
    <col min="10244" max="10244" width="20" style="291" customWidth="1"/>
    <col min="10245" max="10245" width="10.6640625" style="291" customWidth="1"/>
    <col min="10246" max="10246" width="7.6640625" style="291" customWidth="1"/>
    <col min="10247" max="10247" width="50.109375" style="291" customWidth="1"/>
    <col min="10248" max="10250" width="0" style="291" hidden="1" customWidth="1"/>
    <col min="10251" max="10251" width="7.44140625" style="291" customWidth="1"/>
    <col min="10252" max="10252" width="10.44140625" style="291" customWidth="1"/>
    <col min="10253" max="10253" width="16.109375" style="291" customWidth="1"/>
    <col min="10254" max="10255" width="0" style="291" hidden="1" customWidth="1"/>
    <col min="10256" max="10256" width="9.109375" style="291"/>
    <col min="10257" max="10264" width="5.44140625" style="291" bestFit="1" customWidth="1"/>
    <col min="10265" max="10265" width="6.44140625" style="291" bestFit="1" customWidth="1"/>
    <col min="10266" max="10497" width="9.109375" style="291"/>
    <col min="10498" max="10498" width="5.109375" style="291" bestFit="1" customWidth="1"/>
    <col min="10499" max="10499" width="17.6640625" style="291" customWidth="1"/>
    <col min="10500" max="10500" width="20" style="291" customWidth="1"/>
    <col min="10501" max="10501" width="10.6640625" style="291" customWidth="1"/>
    <col min="10502" max="10502" width="7.6640625" style="291" customWidth="1"/>
    <col min="10503" max="10503" width="50.109375" style="291" customWidth="1"/>
    <col min="10504" max="10506" width="0" style="291" hidden="1" customWidth="1"/>
    <col min="10507" max="10507" width="7.44140625" style="291" customWidth="1"/>
    <col min="10508" max="10508" width="10.44140625" style="291" customWidth="1"/>
    <col min="10509" max="10509" width="16.109375" style="291" customWidth="1"/>
    <col min="10510" max="10511" width="0" style="291" hidden="1" customWidth="1"/>
    <col min="10512" max="10512" width="9.109375" style="291"/>
    <col min="10513" max="10520" width="5.44140625" style="291" bestFit="1" customWidth="1"/>
    <col min="10521" max="10521" width="6.44140625" style="291" bestFit="1" customWidth="1"/>
    <col min="10522" max="10753" width="9.109375" style="291"/>
    <col min="10754" max="10754" width="5.109375" style="291" bestFit="1" customWidth="1"/>
    <col min="10755" max="10755" width="17.6640625" style="291" customWidth="1"/>
    <col min="10756" max="10756" width="20" style="291" customWidth="1"/>
    <col min="10757" max="10757" width="10.6640625" style="291" customWidth="1"/>
    <col min="10758" max="10758" width="7.6640625" style="291" customWidth="1"/>
    <col min="10759" max="10759" width="50.109375" style="291" customWidth="1"/>
    <col min="10760" max="10762" width="0" style="291" hidden="1" customWidth="1"/>
    <col min="10763" max="10763" width="7.44140625" style="291" customWidth="1"/>
    <col min="10764" max="10764" width="10.44140625" style="291" customWidth="1"/>
    <col min="10765" max="10765" width="16.109375" style="291" customWidth="1"/>
    <col min="10766" max="10767" width="0" style="291" hidden="1" customWidth="1"/>
    <col min="10768" max="10768" width="9.109375" style="291"/>
    <col min="10769" max="10776" width="5.44140625" style="291" bestFit="1" customWidth="1"/>
    <col min="10777" max="10777" width="6.44140625" style="291" bestFit="1" customWidth="1"/>
    <col min="10778" max="11009" width="9.109375" style="291"/>
    <col min="11010" max="11010" width="5.109375" style="291" bestFit="1" customWidth="1"/>
    <col min="11011" max="11011" width="17.6640625" style="291" customWidth="1"/>
    <col min="11012" max="11012" width="20" style="291" customWidth="1"/>
    <col min="11013" max="11013" width="10.6640625" style="291" customWidth="1"/>
    <col min="11014" max="11014" width="7.6640625" style="291" customWidth="1"/>
    <col min="11015" max="11015" width="50.109375" style="291" customWidth="1"/>
    <col min="11016" max="11018" width="0" style="291" hidden="1" customWidth="1"/>
    <col min="11019" max="11019" width="7.44140625" style="291" customWidth="1"/>
    <col min="11020" max="11020" width="10.44140625" style="291" customWidth="1"/>
    <col min="11021" max="11021" width="16.109375" style="291" customWidth="1"/>
    <col min="11022" max="11023" width="0" style="291" hidden="1" customWidth="1"/>
    <col min="11024" max="11024" width="9.109375" style="291"/>
    <col min="11025" max="11032" width="5.44140625" style="291" bestFit="1" customWidth="1"/>
    <col min="11033" max="11033" width="6.44140625" style="291" bestFit="1" customWidth="1"/>
    <col min="11034" max="11265" width="9.109375" style="291"/>
    <col min="11266" max="11266" width="5.109375" style="291" bestFit="1" customWidth="1"/>
    <col min="11267" max="11267" width="17.6640625" style="291" customWidth="1"/>
    <col min="11268" max="11268" width="20" style="291" customWidth="1"/>
    <col min="11269" max="11269" width="10.6640625" style="291" customWidth="1"/>
    <col min="11270" max="11270" width="7.6640625" style="291" customWidth="1"/>
    <col min="11271" max="11271" width="50.109375" style="291" customWidth="1"/>
    <col min="11272" max="11274" width="0" style="291" hidden="1" customWidth="1"/>
    <col min="11275" max="11275" width="7.44140625" style="291" customWidth="1"/>
    <col min="11276" max="11276" width="10.44140625" style="291" customWidth="1"/>
    <col min="11277" max="11277" width="16.109375" style="291" customWidth="1"/>
    <col min="11278" max="11279" width="0" style="291" hidden="1" customWidth="1"/>
    <col min="11280" max="11280" width="9.109375" style="291"/>
    <col min="11281" max="11288" width="5.44140625" style="291" bestFit="1" customWidth="1"/>
    <col min="11289" max="11289" width="6.44140625" style="291" bestFit="1" customWidth="1"/>
    <col min="11290" max="11521" width="9.109375" style="291"/>
    <col min="11522" max="11522" width="5.109375" style="291" bestFit="1" customWidth="1"/>
    <col min="11523" max="11523" width="17.6640625" style="291" customWidth="1"/>
    <col min="11524" max="11524" width="20" style="291" customWidth="1"/>
    <col min="11525" max="11525" width="10.6640625" style="291" customWidth="1"/>
    <col min="11526" max="11526" width="7.6640625" style="291" customWidth="1"/>
    <col min="11527" max="11527" width="50.109375" style="291" customWidth="1"/>
    <col min="11528" max="11530" width="0" style="291" hidden="1" customWidth="1"/>
    <col min="11531" max="11531" width="7.44140625" style="291" customWidth="1"/>
    <col min="11532" max="11532" width="10.44140625" style="291" customWidth="1"/>
    <col min="11533" max="11533" width="16.109375" style="291" customWidth="1"/>
    <col min="11534" max="11535" width="0" style="291" hidden="1" customWidth="1"/>
    <col min="11536" max="11536" width="9.109375" style="291"/>
    <col min="11537" max="11544" width="5.44140625" style="291" bestFit="1" customWidth="1"/>
    <col min="11545" max="11545" width="6.44140625" style="291" bestFit="1" customWidth="1"/>
    <col min="11546" max="11777" width="9.109375" style="291"/>
    <col min="11778" max="11778" width="5.109375" style="291" bestFit="1" customWidth="1"/>
    <col min="11779" max="11779" width="17.6640625" style="291" customWidth="1"/>
    <col min="11780" max="11780" width="20" style="291" customWidth="1"/>
    <col min="11781" max="11781" width="10.6640625" style="291" customWidth="1"/>
    <col min="11782" max="11782" width="7.6640625" style="291" customWidth="1"/>
    <col min="11783" max="11783" width="50.109375" style="291" customWidth="1"/>
    <col min="11784" max="11786" width="0" style="291" hidden="1" customWidth="1"/>
    <col min="11787" max="11787" width="7.44140625" style="291" customWidth="1"/>
    <col min="11788" max="11788" width="10.44140625" style="291" customWidth="1"/>
    <col min="11789" max="11789" width="16.109375" style="291" customWidth="1"/>
    <col min="11790" max="11791" width="0" style="291" hidden="1" customWidth="1"/>
    <col min="11792" max="11792" width="9.109375" style="291"/>
    <col min="11793" max="11800" width="5.44140625" style="291" bestFit="1" customWidth="1"/>
    <col min="11801" max="11801" width="6.44140625" style="291" bestFit="1" customWidth="1"/>
    <col min="11802" max="12033" width="9.109375" style="291"/>
    <col min="12034" max="12034" width="5.109375" style="291" bestFit="1" customWidth="1"/>
    <col min="12035" max="12035" width="17.6640625" style="291" customWidth="1"/>
    <col min="12036" max="12036" width="20" style="291" customWidth="1"/>
    <col min="12037" max="12037" width="10.6640625" style="291" customWidth="1"/>
    <col min="12038" max="12038" width="7.6640625" style="291" customWidth="1"/>
    <col min="12039" max="12039" width="50.109375" style="291" customWidth="1"/>
    <col min="12040" max="12042" width="0" style="291" hidden="1" customWidth="1"/>
    <col min="12043" max="12043" width="7.44140625" style="291" customWidth="1"/>
    <col min="12044" max="12044" width="10.44140625" style="291" customWidth="1"/>
    <col min="12045" max="12045" width="16.109375" style="291" customWidth="1"/>
    <col min="12046" max="12047" width="0" style="291" hidden="1" customWidth="1"/>
    <col min="12048" max="12048" width="9.109375" style="291"/>
    <col min="12049" max="12056" width="5.44140625" style="291" bestFit="1" customWidth="1"/>
    <col min="12057" max="12057" width="6.44140625" style="291" bestFit="1" customWidth="1"/>
    <col min="12058" max="12289" width="9.109375" style="291"/>
    <col min="12290" max="12290" width="5.109375" style="291" bestFit="1" customWidth="1"/>
    <col min="12291" max="12291" width="17.6640625" style="291" customWidth="1"/>
    <col min="12292" max="12292" width="20" style="291" customWidth="1"/>
    <col min="12293" max="12293" width="10.6640625" style="291" customWidth="1"/>
    <col min="12294" max="12294" width="7.6640625" style="291" customWidth="1"/>
    <col min="12295" max="12295" width="50.109375" style="291" customWidth="1"/>
    <col min="12296" max="12298" width="0" style="291" hidden="1" customWidth="1"/>
    <col min="12299" max="12299" width="7.44140625" style="291" customWidth="1"/>
    <col min="12300" max="12300" width="10.44140625" style="291" customWidth="1"/>
    <col min="12301" max="12301" width="16.109375" style="291" customWidth="1"/>
    <col min="12302" max="12303" width="0" style="291" hidden="1" customWidth="1"/>
    <col min="12304" max="12304" width="9.109375" style="291"/>
    <col min="12305" max="12312" width="5.44140625" style="291" bestFit="1" customWidth="1"/>
    <col min="12313" max="12313" width="6.44140625" style="291" bestFit="1" customWidth="1"/>
    <col min="12314" max="12545" width="9.109375" style="291"/>
    <col min="12546" max="12546" width="5.109375" style="291" bestFit="1" customWidth="1"/>
    <col min="12547" max="12547" width="17.6640625" style="291" customWidth="1"/>
    <col min="12548" max="12548" width="20" style="291" customWidth="1"/>
    <col min="12549" max="12549" width="10.6640625" style="291" customWidth="1"/>
    <col min="12550" max="12550" width="7.6640625" style="291" customWidth="1"/>
    <col min="12551" max="12551" width="50.109375" style="291" customWidth="1"/>
    <col min="12552" max="12554" width="0" style="291" hidden="1" customWidth="1"/>
    <col min="12555" max="12555" width="7.44140625" style="291" customWidth="1"/>
    <col min="12556" max="12556" width="10.44140625" style="291" customWidth="1"/>
    <col min="12557" max="12557" width="16.109375" style="291" customWidth="1"/>
    <col min="12558" max="12559" width="0" style="291" hidden="1" customWidth="1"/>
    <col min="12560" max="12560" width="9.109375" style="291"/>
    <col min="12561" max="12568" width="5.44140625" style="291" bestFit="1" customWidth="1"/>
    <col min="12569" max="12569" width="6.44140625" style="291" bestFit="1" customWidth="1"/>
    <col min="12570" max="12801" width="9.109375" style="291"/>
    <col min="12802" max="12802" width="5.109375" style="291" bestFit="1" customWidth="1"/>
    <col min="12803" max="12803" width="17.6640625" style="291" customWidth="1"/>
    <col min="12804" max="12804" width="20" style="291" customWidth="1"/>
    <col min="12805" max="12805" width="10.6640625" style="291" customWidth="1"/>
    <col min="12806" max="12806" width="7.6640625" style="291" customWidth="1"/>
    <col min="12807" max="12807" width="50.109375" style="291" customWidth="1"/>
    <col min="12808" max="12810" width="0" style="291" hidden="1" customWidth="1"/>
    <col min="12811" max="12811" width="7.44140625" style="291" customWidth="1"/>
    <col min="12812" max="12812" width="10.44140625" style="291" customWidth="1"/>
    <col min="12813" max="12813" width="16.109375" style="291" customWidth="1"/>
    <col min="12814" max="12815" width="0" style="291" hidden="1" customWidth="1"/>
    <col min="12816" max="12816" width="9.109375" style="291"/>
    <col min="12817" max="12824" width="5.44140625" style="291" bestFit="1" customWidth="1"/>
    <col min="12825" max="12825" width="6.44140625" style="291" bestFit="1" customWidth="1"/>
    <col min="12826" max="13057" width="9.109375" style="291"/>
    <col min="13058" max="13058" width="5.109375" style="291" bestFit="1" customWidth="1"/>
    <col min="13059" max="13059" width="17.6640625" style="291" customWidth="1"/>
    <col min="13060" max="13060" width="20" style="291" customWidth="1"/>
    <col min="13061" max="13061" width="10.6640625" style="291" customWidth="1"/>
    <col min="13062" max="13062" width="7.6640625" style="291" customWidth="1"/>
    <col min="13063" max="13063" width="50.109375" style="291" customWidth="1"/>
    <col min="13064" max="13066" width="0" style="291" hidden="1" customWidth="1"/>
    <col min="13067" max="13067" width="7.44140625" style="291" customWidth="1"/>
    <col min="13068" max="13068" width="10.44140625" style="291" customWidth="1"/>
    <col min="13069" max="13069" width="16.109375" style="291" customWidth="1"/>
    <col min="13070" max="13071" width="0" style="291" hidden="1" customWidth="1"/>
    <col min="13072" max="13072" width="9.109375" style="291"/>
    <col min="13073" max="13080" width="5.44140625" style="291" bestFit="1" customWidth="1"/>
    <col min="13081" max="13081" width="6.44140625" style="291" bestFit="1" customWidth="1"/>
    <col min="13082" max="13313" width="9.109375" style="291"/>
    <col min="13314" max="13314" width="5.109375" style="291" bestFit="1" customWidth="1"/>
    <col min="13315" max="13315" width="17.6640625" style="291" customWidth="1"/>
    <col min="13316" max="13316" width="20" style="291" customWidth="1"/>
    <col min="13317" max="13317" width="10.6640625" style="291" customWidth="1"/>
    <col min="13318" max="13318" width="7.6640625" style="291" customWidth="1"/>
    <col min="13319" max="13319" width="50.109375" style="291" customWidth="1"/>
    <col min="13320" max="13322" width="0" style="291" hidden="1" customWidth="1"/>
    <col min="13323" max="13323" width="7.44140625" style="291" customWidth="1"/>
    <col min="13324" max="13324" width="10.44140625" style="291" customWidth="1"/>
    <col min="13325" max="13325" width="16.109375" style="291" customWidth="1"/>
    <col min="13326" max="13327" width="0" style="291" hidden="1" customWidth="1"/>
    <col min="13328" max="13328" width="9.109375" style="291"/>
    <col min="13329" max="13336" width="5.44140625" style="291" bestFit="1" customWidth="1"/>
    <col min="13337" max="13337" width="6.44140625" style="291" bestFit="1" customWidth="1"/>
    <col min="13338" max="13569" width="9.109375" style="291"/>
    <col min="13570" max="13570" width="5.109375" style="291" bestFit="1" customWidth="1"/>
    <col min="13571" max="13571" width="17.6640625" style="291" customWidth="1"/>
    <col min="13572" max="13572" width="20" style="291" customWidth="1"/>
    <col min="13573" max="13573" width="10.6640625" style="291" customWidth="1"/>
    <col min="13574" max="13574" width="7.6640625" style="291" customWidth="1"/>
    <col min="13575" max="13575" width="50.109375" style="291" customWidth="1"/>
    <col min="13576" max="13578" width="0" style="291" hidden="1" customWidth="1"/>
    <col min="13579" max="13579" width="7.44140625" style="291" customWidth="1"/>
    <col min="13580" max="13580" width="10.44140625" style="291" customWidth="1"/>
    <col min="13581" max="13581" width="16.109375" style="291" customWidth="1"/>
    <col min="13582" max="13583" width="0" style="291" hidden="1" customWidth="1"/>
    <col min="13584" max="13584" width="9.109375" style="291"/>
    <col min="13585" max="13592" width="5.44140625" style="291" bestFit="1" customWidth="1"/>
    <col min="13593" max="13593" width="6.44140625" style="291" bestFit="1" customWidth="1"/>
    <col min="13594" max="13825" width="9.109375" style="291"/>
    <col min="13826" max="13826" width="5.109375" style="291" bestFit="1" customWidth="1"/>
    <col min="13827" max="13827" width="17.6640625" style="291" customWidth="1"/>
    <col min="13828" max="13828" width="20" style="291" customWidth="1"/>
    <col min="13829" max="13829" width="10.6640625" style="291" customWidth="1"/>
    <col min="13830" max="13830" width="7.6640625" style="291" customWidth="1"/>
    <col min="13831" max="13831" width="50.109375" style="291" customWidth="1"/>
    <col min="13832" max="13834" width="0" style="291" hidden="1" customWidth="1"/>
    <col min="13835" max="13835" width="7.44140625" style="291" customWidth="1"/>
    <col min="13836" max="13836" width="10.44140625" style="291" customWidth="1"/>
    <col min="13837" max="13837" width="16.109375" style="291" customWidth="1"/>
    <col min="13838" max="13839" width="0" style="291" hidden="1" customWidth="1"/>
    <col min="13840" max="13840" width="9.109375" style="291"/>
    <col min="13841" max="13848" width="5.44140625" style="291" bestFit="1" customWidth="1"/>
    <col min="13849" max="13849" width="6.44140625" style="291" bestFit="1" customWidth="1"/>
    <col min="13850" max="14081" width="9.109375" style="291"/>
    <col min="14082" max="14082" width="5.109375" style="291" bestFit="1" customWidth="1"/>
    <col min="14083" max="14083" width="17.6640625" style="291" customWidth="1"/>
    <col min="14084" max="14084" width="20" style="291" customWidth="1"/>
    <col min="14085" max="14085" width="10.6640625" style="291" customWidth="1"/>
    <col min="14086" max="14086" width="7.6640625" style="291" customWidth="1"/>
    <col min="14087" max="14087" width="50.109375" style="291" customWidth="1"/>
    <col min="14088" max="14090" width="0" style="291" hidden="1" customWidth="1"/>
    <col min="14091" max="14091" width="7.44140625" style="291" customWidth="1"/>
    <col min="14092" max="14092" width="10.44140625" style="291" customWidth="1"/>
    <col min="14093" max="14093" width="16.109375" style="291" customWidth="1"/>
    <col min="14094" max="14095" width="0" style="291" hidden="1" customWidth="1"/>
    <col min="14096" max="14096" width="9.109375" style="291"/>
    <col min="14097" max="14104" width="5.44140625" style="291" bestFit="1" customWidth="1"/>
    <col min="14105" max="14105" width="6.44140625" style="291" bestFit="1" customWidth="1"/>
    <col min="14106" max="14337" width="9.109375" style="291"/>
    <col min="14338" max="14338" width="5.109375" style="291" bestFit="1" customWidth="1"/>
    <col min="14339" max="14339" width="17.6640625" style="291" customWidth="1"/>
    <col min="14340" max="14340" width="20" style="291" customWidth="1"/>
    <col min="14341" max="14341" width="10.6640625" style="291" customWidth="1"/>
    <col min="14342" max="14342" width="7.6640625" style="291" customWidth="1"/>
    <col min="14343" max="14343" width="50.109375" style="291" customWidth="1"/>
    <col min="14344" max="14346" width="0" style="291" hidden="1" customWidth="1"/>
    <col min="14347" max="14347" width="7.44140625" style="291" customWidth="1"/>
    <col min="14348" max="14348" width="10.44140625" style="291" customWidth="1"/>
    <col min="14349" max="14349" width="16.109375" style="291" customWidth="1"/>
    <col min="14350" max="14351" width="0" style="291" hidden="1" customWidth="1"/>
    <col min="14352" max="14352" width="9.109375" style="291"/>
    <col min="14353" max="14360" width="5.44140625" style="291" bestFit="1" customWidth="1"/>
    <col min="14361" max="14361" width="6.44140625" style="291" bestFit="1" customWidth="1"/>
    <col min="14362" max="14593" width="9.109375" style="291"/>
    <col min="14594" max="14594" width="5.109375" style="291" bestFit="1" customWidth="1"/>
    <col min="14595" max="14595" width="17.6640625" style="291" customWidth="1"/>
    <col min="14596" max="14596" width="20" style="291" customWidth="1"/>
    <col min="14597" max="14597" width="10.6640625" style="291" customWidth="1"/>
    <col min="14598" max="14598" width="7.6640625" style="291" customWidth="1"/>
    <col min="14599" max="14599" width="50.109375" style="291" customWidth="1"/>
    <col min="14600" max="14602" width="0" style="291" hidden="1" customWidth="1"/>
    <col min="14603" max="14603" width="7.44140625" style="291" customWidth="1"/>
    <col min="14604" max="14604" width="10.44140625" style="291" customWidth="1"/>
    <col min="14605" max="14605" width="16.109375" style="291" customWidth="1"/>
    <col min="14606" max="14607" width="0" style="291" hidden="1" customWidth="1"/>
    <col min="14608" max="14608" width="9.109375" style="291"/>
    <col min="14609" max="14616" width="5.44140625" style="291" bestFit="1" customWidth="1"/>
    <col min="14617" max="14617" width="6.44140625" style="291" bestFit="1" customWidth="1"/>
    <col min="14618" max="14849" width="9.109375" style="291"/>
    <col min="14850" max="14850" width="5.109375" style="291" bestFit="1" customWidth="1"/>
    <col min="14851" max="14851" width="17.6640625" style="291" customWidth="1"/>
    <col min="14852" max="14852" width="20" style="291" customWidth="1"/>
    <col min="14853" max="14853" width="10.6640625" style="291" customWidth="1"/>
    <col min="14854" max="14854" width="7.6640625" style="291" customWidth="1"/>
    <col min="14855" max="14855" width="50.109375" style="291" customWidth="1"/>
    <col min="14856" max="14858" width="0" style="291" hidden="1" customWidth="1"/>
    <col min="14859" max="14859" width="7.44140625" style="291" customWidth="1"/>
    <col min="14860" max="14860" width="10.44140625" style="291" customWidth="1"/>
    <col min="14861" max="14861" width="16.109375" style="291" customWidth="1"/>
    <col min="14862" max="14863" width="0" style="291" hidden="1" customWidth="1"/>
    <col min="14864" max="14864" width="9.109375" style="291"/>
    <col min="14865" max="14872" width="5.44140625" style="291" bestFit="1" customWidth="1"/>
    <col min="14873" max="14873" width="6.44140625" style="291" bestFit="1" customWidth="1"/>
    <col min="14874" max="15105" width="9.109375" style="291"/>
    <col min="15106" max="15106" width="5.109375" style="291" bestFit="1" customWidth="1"/>
    <col min="15107" max="15107" width="17.6640625" style="291" customWidth="1"/>
    <col min="15108" max="15108" width="20" style="291" customWidth="1"/>
    <col min="15109" max="15109" width="10.6640625" style="291" customWidth="1"/>
    <col min="15110" max="15110" width="7.6640625" style="291" customWidth="1"/>
    <col min="15111" max="15111" width="50.109375" style="291" customWidth="1"/>
    <col min="15112" max="15114" width="0" style="291" hidden="1" customWidth="1"/>
    <col min="15115" max="15115" width="7.44140625" style="291" customWidth="1"/>
    <col min="15116" max="15116" width="10.44140625" style="291" customWidth="1"/>
    <col min="15117" max="15117" width="16.109375" style="291" customWidth="1"/>
    <col min="15118" max="15119" width="0" style="291" hidden="1" customWidth="1"/>
    <col min="15120" max="15120" width="9.109375" style="291"/>
    <col min="15121" max="15128" width="5.44140625" style="291" bestFit="1" customWidth="1"/>
    <col min="15129" max="15129" width="6.44140625" style="291" bestFit="1" customWidth="1"/>
    <col min="15130" max="15361" width="9.109375" style="291"/>
    <col min="15362" max="15362" width="5.109375" style="291" bestFit="1" customWidth="1"/>
    <col min="15363" max="15363" width="17.6640625" style="291" customWidth="1"/>
    <col min="15364" max="15364" width="20" style="291" customWidth="1"/>
    <col min="15365" max="15365" width="10.6640625" style="291" customWidth="1"/>
    <col min="15366" max="15366" width="7.6640625" style="291" customWidth="1"/>
    <col min="15367" max="15367" width="50.109375" style="291" customWidth="1"/>
    <col min="15368" max="15370" width="0" style="291" hidden="1" customWidth="1"/>
    <col min="15371" max="15371" width="7.44140625" style="291" customWidth="1"/>
    <col min="15372" max="15372" width="10.44140625" style="291" customWidth="1"/>
    <col min="15373" max="15373" width="16.109375" style="291" customWidth="1"/>
    <col min="15374" max="15375" width="0" style="291" hidden="1" customWidth="1"/>
    <col min="15376" max="15376" width="9.109375" style="291"/>
    <col min="15377" max="15384" width="5.44140625" style="291" bestFit="1" customWidth="1"/>
    <col min="15385" max="15385" width="6.44140625" style="291" bestFit="1" customWidth="1"/>
    <col min="15386" max="15617" width="9.109375" style="291"/>
    <col min="15618" max="15618" width="5.109375" style="291" bestFit="1" customWidth="1"/>
    <col min="15619" max="15619" width="17.6640625" style="291" customWidth="1"/>
    <col min="15620" max="15620" width="20" style="291" customWidth="1"/>
    <col min="15621" max="15621" width="10.6640625" style="291" customWidth="1"/>
    <col min="15622" max="15622" width="7.6640625" style="291" customWidth="1"/>
    <col min="15623" max="15623" width="50.109375" style="291" customWidth="1"/>
    <col min="15624" max="15626" width="0" style="291" hidden="1" customWidth="1"/>
    <col min="15627" max="15627" width="7.44140625" style="291" customWidth="1"/>
    <col min="15628" max="15628" width="10.44140625" style="291" customWidth="1"/>
    <col min="15629" max="15629" width="16.109375" style="291" customWidth="1"/>
    <col min="15630" max="15631" width="0" style="291" hidden="1" customWidth="1"/>
    <col min="15632" max="15632" width="9.109375" style="291"/>
    <col min="15633" max="15640" width="5.44140625" style="291" bestFit="1" customWidth="1"/>
    <col min="15641" max="15641" width="6.44140625" style="291" bestFit="1" customWidth="1"/>
    <col min="15642" max="15873" width="9.109375" style="291"/>
    <col min="15874" max="15874" width="5.109375" style="291" bestFit="1" customWidth="1"/>
    <col min="15875" max="15875" width="17.6640625" style="291" customWidth="1"/>
    <col min="15876" max="15876" width="20" style="291" customWidth="1"/>
    <col min="15877" max="15877" width="10.6640625" style="291" customWidth="1"/>
    <col min="15878" max="15878" width="7.6640625" style="291" customWidth="1"/>
    <col min="15879" max="15879" width="50.109375" style="291" customWidth="1"/>
    <col min="15880" max="15882" width="0" style="291" hidden="1" customWidth="1"/>
    <col min="15883" max="15883" width="7.44140625" style="291" customWidth="1"/>
    <col min="15884" max="15884" width="10.44140625" style="291" customWidth="1"/>
    <col min="15885" max="15885" width="16.109375" style="291" customWidth="1"/>
    <col min="15886" max="15887" width="0" style="291" hidden="1" customWidth="1"/>
    <col min="15888" max="15888" width="9.109375" style="291"/>
    <col min="15889" max="15896" width="5.44140625" style="291" bestFit="1" customWidth="1"/>
    <col min="15897" max="15897" width="6.44140625" style="291" bestFit="1" customWidth="1"/>
    <col min="15898" max="16129" width="9.109375" style="291"/>
    <col min="16130" max="16130" width="5.109375" style="291" bestFit="1" customWidth="1"/>
    <col min="16131" max="16131" width="17.6640625" style="291" customWidth="1"/>
    <col min="16132" max="16132" width="20" style="291" customWidth="1"/>
    <col min="16133" max="16133" width="10.6640625" style="291" customWidth="1"/>
    <col min="16134" max="16134" width="7.6640625" style="291" customWidth="1"/>
    <col min="16135" max="16135" width="50.109375" style="291" customWidth="1"/>
    <col min="16136" max="16138" width="0" style="291" hidden="1" customWidth="1"/>
    <col min="16139" max="16139" width="7.44140625" style="291" customWidth="1"/>
    <col min="16140" max="16140" width="10.44140625" style="291" customWidth="1"/>
    <col min="16141" max="16141" width="16.109375" style="291" customWidth="1"/>
    <col min="16142" max="16143" width="0" style="291" hidden="1" customWidth="1"/>
    <col min="16144" max="16144" width="9.109375" style="291"/>
    <col min="16145" max="16152" width="5.44140625" style="291" bestFit="1" customWidth="1"/>
    <col min="16153" max="16153" width="6.44140625" style="291" bestFit="1" customWidth="1"/>
    <col min="16154" max="16384" width="9.109375" style="291"/>
  </cols>
  <sheetData>
    <row r="1" spans="3:7" ht="17.399999999999999" x14ac:dyDescent="0.3">
      <c r="C1" s="377" t="s">
        <v>0</v>
      </c>
    </row>
    <row r="2" spans="3:7" ht="42" customHeight="1" x14ac:dyDescent="0.3">
      <c r="C2" s="303" t="s">
        <v>1</v>
      </c>
    </row>
    <row r="3" spans="3:7" x14ac:dyDescent="0.3">
      <c r="C3" s="330" t="s">
        <v>751</v>
      </c>
    </row>
    <row r="4" spans="3:7" x14ac:dyDescent="0.3">
      <c r="C4" s="330" t="s">
        <v>752</v>
      </c>
    </row>
    <row r="5" spans="3:7" x14ac:dyDescent="0.3">
      <c r="C5" s="330" t="s">
        <v>753</v>
      </c>
    </row>
    <row r="6" spans="3:7" x14ac:dyDescent="0.3">
      <c r="C6" s="330" t="s">
        <v>788</v>
      </c>
    </row>
    <row r="7" spans="3:7" x14ac:dyDescent="0.3">
      <c r="C7" s="330" t="s">
        <v>789</v>
      </c>
    </row>
    <row r="8" spans="3:7" x14ac:dyDescent="0.3">
      <c r="C8" s="330" t="s">
        <v>790</v>
      </c>
    </row>
    <row r="9" spans="3:7" x14ac:dyDescent="0.3">
      <c r="C9" s="330" t="s">
        <v>791</v>
      </c>
    </row>
    <row r="10" spans="3:7" x14ac:dyDescent="0.3">
      <c r="C10" s="330" t="s">
        <v>792</v>
      </c>
    </row>
    <row r="11" spans="3:7" x14ac:dyDescent="0.3">
      <c r="C11" s="330"/>
      <c r="G11" s="464" t="s">
        <v>4</v>
      </c>
    </row>
    <row r="12" spans="3:7" x14ac:dyDescent="0.3">
      <c r="C12" s="330"/>
      <c r="G12" s="385" t="s">
        <v>5</v>
      </c>
    </row>
    <row r="13" spans="3:7" x14ac:dyDescent="0.3">
      <c r="C13" s="330"/>
    </row>
    <row r="14" spans="3:7" ht="40.200000000000003" x14ac:dyDescent="0.3">
      <c r="C14" s="330"/>
      <c r="G14" s="385" t="s">
        <v>7</v>
      </c>
    </row>
    <row r="15" spans="3:7" x14ac:dyDescent="0.3">
      <c r="C15" s="330"/>
    </row>
    <row r="16" spans="3:7" ht="53.4" x14ac:dyDescent="0.3">
      <c r="C16" s="330"/>
      <c r="D16" s="465" t="s">
        <v>8</v>
      </c>
      <c r="G16" s="385" t="s">
        <v>793</v>
      </c>
    </row>
    <row r="17" spans="1:26" x14ac:dyDescent="0.3">
      <c r="C17" s="330"/>
    </row>
    <row r="19" spans="1:26" ht="45" customHeight="1" x14ac:dyDescent="0.4">
      <c r="C19" s="466" t="s">
        <v>10</v>
      </c>
      <c r="K19" s="467" t="s">
        <v>1145</v>
      </c>
      <c r="L19" s="460"/>
    </row>
    <row r="20" spans="1:26" s="290" customFormat="1" ht="58.5" customHeight="1" x14ac:dyDescent="0.3">
      <c r="B20" s="304"/>
      <c r="C20" s="386" t="s">
        <v>794</v>
      </c>
      <c r="D20" s="386" t="s">
        <v>795</v>
      </c>
      <c r="E20" s="386" t="s">
        <v>796</v>
      </c>
      <c r="F20" s="468" t="s">
        <v>797</v>
      </c>
      <c r="G20" s="379" t="s">
        <v>798</v>
      </c>
      <c r="H20" s="386" t="s">
        <v>799</v>
      </c>
      <c r="I20" s="386" t="s">
        <v>800</v>
      </c>
      <c r="J20" s="469" t="s">
        <v>801</v>
      </c>
      <c r="K20" s="379" t="s">
        <v>802</v>
      </c>
      <c r="L20" s="379" t="s">
        <v>1146</v>
      </c>
      <c r="M20" s="379" t="s">
        <v>803</v>
      </c>
      <c r="N20" s="379" t="s">
        <v>804</v>
      </c>
      <c r="O20" s="379" t="s">
        <v>805</v>
      </c>
      <c r="P20" s="470"/>
      <c r="Q20" s="386">
        <v>1</v>
      </c>
      <c r="R20" s="386">
        <v>2</v>
      </c>
      <c r="S20" s="386">
        <v>4</v>
      </c>
      <c r="T20" s="386">
        <v>5</v>
      </c>
      <c r="U20" s="386">
        <v>6</v>
      </c>
      <c r="V20" s="386">
        <v>7</v>
      </c>
      <c r="W20" s="386">
        <v>8</v>
      </c>
      <c r="X20" s="386">
        <v>9</v>
      </c>
      <c r="Y20" s="386">
        <v>11</v>
      </c>
      <c r="Z20" s="289" t="s">
        <v>806</v>
      </c>
    </row>
    <row r="21" spans="1:26" ht="33" customHeight="1" x14ac:dyDescent="0.3">
      <c r="A21" s="291">
        <v>40</v>
      </c>
      <c r="B21" s="304" t="s">
        <v>13</v>
      </c>
      <c r="C21" s="309"/>
      <c r="D21" s="471">
        <v>1013</v>
      </c>
      <c r="E21" s="472">
        <v>-100</v>
      </c>
      <c r="F21" s="392"/>
      <c r="G21" s="380" t="s">
        <v>807</v>
      </c>
      <c r="H21" s="309"/>
      <c r="I21" s="309"/>
      <c r="J21" s="343"/>
      <c r="K21" s="386">
        <v>10</v>
      </c>
      <c r="L21" s="386">
        <v>100</v>
      </c>
      <c r="N21" s="309"/>
      <c r="O21" s="307"/>
      <c r="P21" s="473"/>
      <c r="Q21" s="309"/>
      <c r="R21" s="309"/>
      <c r="S21" s="309"/>
      <c r="T21" s="309"/>
      <c r="U21" s="309"/>
      <c r="V21" s="309"/>
      <c r="W21" s="309"/>
      <c r="X21" s="309"/>
      <c r="Y21" s="309"/>
    </row>
    <row r="22" spans="1:26" ht="27" customHeight="1" x14ac:dyDescent="0.25">
      <c r="B22" s="224">
        <v>13.1</v>
      </c>
      <c r="C22" s="224" t="s">
        <v>808</v>
      </c>
      <c r="D22" s="474">
        <v>1013</v>
      </c>
      <c r="E22" s="475" t="s">
        <v>809</v>
      </c>
      <c r="F22" s="476"/>
      <c r="G22" s="419" t="s">
        <v>810</v>
      </c>
      <c r="H22" s="309"/>
      <c r="I22" s="309"/>
      <c r="J22" s="343"/>
      <c r="K22" s="386"/>
      <c r="L22" s="386"/>
      <c r="N22" s="309"/>
      <c r="O22" s="307"/>
      <c r="P22" s="473"/>
      <c r="Q22" s="309"/>
      <c r="R22" s="309"/>
      <c r="S22" s="309"/>
      <c r="T22" s="309"/>
      <c r="U22" s="309"/>
      <c r="V22" s="309"/>
      <c r="W22" s="309"/>
      <c r="X22" s="309"/>
      <c r="Y22" s="309"/>
    </row>
    <row r="23" spans="1:26" x14ac:dyDescent="0.25">
      <c r="B23" s="224"/>
      <c r="C23" s="309"/>
      <c r="D23" s="307">
        <v>1013</v>
      </c>
      <c r="E23" s="477" t="s">
        <v>137</v>
      </c>
      <c r="F23" s="478"/>
      <c r="G23" s="380" t="s">
        <v>811</v>
      </c>
      <c r="H23" s="309"/>
      <c r="I23" s="309"/>
      <c r="J23" s="343"/>
      <c r="K23" s="307"/>
      <c r="L23" s="309"/>
      <c r="M23" s="307">
        <v>15</v>
      </c>
      <c r="N23" s="309"/>
      <c r="O23" s="307"/>
      <c r="P23" s="473"/>
      <c r="Q23" s="309"/>
      <c r="R23" s="309"/>
      <c r="S23" s="309"/>
      <c r="T23" s="309"/>
      <c r="U23" s="309"/>
      <c r="V23" s="309"/>
      <c r="W23" s="309"/>
      <c r="X23" s="309"/>
      <c r="Y23" s="309"/>
    </row>
    <row r="24" spans="1:26" x14ac:dyDescent="0.25">
      <c r="A24" s="291">
        <v>41</v>
      </c>
      <c r="B24" s="224"/>
      <c r="C24" s="309"/>
      <c r="D24" s="387">
        <v>1013</v>
      </c>
      <c r="E24" s="478">
        <v>-101</v>
      </c>
      <c r="F24" s="477" t="s">
        <v>812</v>
      </c>
      <c r="G24" s="479" t="s">
        <v>813</v>
      </c>
      <c r="H24" s="307">
        <v>-201</v>
      </c>
      <c r="I24" s="307">
        <v>-301</v>
      </c>
      <c r="J24" s="473">
        <v>-401</v>
      </c>
      <c r="K24" s="307"/>
      <c r="L24" s="309"/>
      <c r="M24" s="309"/>
      <c r="N24" s="307">
        <v>10</v>
      </c>
      <c r="O24" s="480"/>
      <c r="P24" s="473"/>
      <c r="Q24" s="309"/>
      <c r="R24" s="309"/>
      <c r="S24" s="309"/>
      <c r="T24" s="309"/>
      <c r="U24" s="309"/>
      <c r="V24" s="309"/>
      <c r="W24" s="309"/>
      <c r="X24" s="309"/>
      <c r="Y24" s="309"/>
    </row>
    <row r="25" spans="1:26" x14ac:dyDescent="0.25">
      <c r="A25" s="291">
        <v>42</v>
      </c>
      <c r="B25" s="224"/>
      <c r="C25" s="309"/>
      <c r="D25" s="387">
        <v>1013</v>
      </c>
      <c r="E25" s="478">
        <v>-101</v>
      </c>
      <c r="F25" s="477" t="s">
        <v>814</v>
      </c>
      <c r="G25" s="479" t="s">
        <v>815</v>
      </c>
      <c r="H25" s="307">
        <v>-201</v>
      </c>
      <c r="I25" s="307">
        <v>-301</v>
      </c>
      <c r="J25" s="473">
        <v>-401</v>
      </c>
      <c r="K25" s="307"/>
      <c r="L25" s="309"/>
      <c r="M25" s="309"/>
      <c r="N25" s="307">
        <v>10</v>
      </c>
      <c r="O25" s="480"/>
      <c r="P25" s="473"/>
      <c r="Q25" s="309"/>
      <c r="R25" s="309"/>
      <c r="S25" s="309"/>
      <c r="T25" s="309"/>
      <c r="U25" s="309"/>
      <c r="V25" s="309"/>
      <c r="W25" s="309"/>
      <c r="X25" s="309"/>
      <c r="Y25" s="309"/>
    </row>
    <row r="26" spans="1:26" x14ac:dyDescent="0.25">
      <c r="A26" s="291">
        <v>43</v>
      </c>
      <c r="B26" s="224"/>
      <c r="C26" s="309"/>
      <c r="D26" s="387">
        <v>1013</v>
      </c>
      <c r="E26" s="478">
        <v>-101</v>
      </c>
      <c r="F26" s="477" t="s">
        <v>816</v>
      </c>
      <c r="G26" s="479" t="s">
        <v>817</v>
      </c>
      <c r="H26" s="307">
        <v>-201</v>
      </c>
      <c r="I26" s="307">
        <v>-301</v>
      </c>
      <c r="J26" s="473">
        <v>-401</v>
      </c>
      <c r="K26" s="307"/>
      <c r="L26" s="309"/>
      <c r="M26" s="309"/>
      <c r="N26" s="307">
        <v>10</v>
      </c>
      <c r="O26" s="480"/>
      <c r="P26" s="473"/>
      <c r="Q26" s="309"/>
      <c r="R26" s="309"/>
      <c r="S26" s="309"/>
      <c r="T26" s="309"/>
      <c r="U26" s="309"/>
      <c r="V26" s="309"/>
      <c r="W26" s="309"/>
      <c r="X26" s="309"/>
      <c r="Y26" s="309"/>
    </row>
    <row r="27" spans="1:26" x14ac:dyDescent="0.25">
      <c r="A27" s="291">
        <v>44</v>
      </c>
      <c r="B27" s="224"/>
      <c r="C27" s="309"/>
      <c r="D27" s="387">
        <v>1013</v>
      </c>
      <c r="E27" s="478">
        <v>-101</v>
      </c>
      <c r="F27" s="477" t="s">
        <v>818</v>
      </c>
      <c r="G27" s="479" t="s">
        <v>819</v>
      </c>
      <c r="H27" s="307">
        <v>-201</v>
      </c>
      <c r="I27" s="307">
        <v>-301</v>
      </c>
      <c r="J27" s="473">
        <v>-401</v>
      </c>
      <c r="K27" s="307"/>
      <c r="L27" s="309"/>
      <c r="M27" s="309"/>
      <c r="N27" s="307">
        <v>10</v>
      </c>
      <c r="O27" s="480"/>
      <c r="P27" s="473"/>
      <c r="Q27" s="309"/>
      <c r="R27" s="309"/>
      <c r="S27" s="309"/>
      <c r="T27" s="309"/>
      <c r="U27" s="309"/>
      <c r="V27" s="309"/>
      <c r="W27" s="309"/>
      <c r="X27" s="309"/>
      <c r="Y27" s="309"/>
    </row>
    <row r="28" spans="1:26" x14ac:dyDescent="0.25">
      <c r="A28" s="291">
        <v>45</v>
      </c>
      <c r="B28" s="224"/>
      <c r="C28" s="309"/>
      <c r="D28" s="387">
        <v>1013</v>
      </c>
      <c r="E28" s="478">
        <v>-101</v>
      </c>
      <c r="F28" s="477" t="s">
        <v>820</v>
      </c>
      <c r="G28" s="479" t="s">
        <v>821</v>
      </c>
      <c r="H28" s="307">
        <v>-201</v>
      </c>
      <c r="I28" s="307">
        <v>-301</v>
      </c>
      <c r="J28" s="473">
        <v>-401</v>
      </c>
      <c r="K28" s="307"/>
      <c r="L28" s="309"/>
      <c r="M28" s="309"/>
      <c r="N28" s="307">
        <v>10</v>
      </c>
      <c r="O28" s="480"/>
      <c r="P28" s="473"/>
      <c r="Q28" s="309"/>
      <c r="R28" s="309"/>
      <c r="S28" s="309"/>
      <c r="T28" s="309"/>
      <c r="U28" s="309"/>
      <c r="V28" s="309"/>
      <c r="W28" s="309"/>
      <c r="X28" s="309"/>
      <c r="Y28" s="309"/>
    </row>
    <row r="29" spans="1:26" x14ac:dyDescent="0.25">
      <c r="A29" s="291">
        <v>46</v>
      </c>
      <c r="B29" s="224"/>
      <c r="C29" s="309"/>
      <c r="D29" s="387">
        <v>1013</v>
      </c>
      <c r="E29" s="478">
        <v>-101</v>
      </c>
      <c r="F29" s="477" t="s">
        <v>822</v>
      </c>
      <c r="G29" s="479" t="s">
        <v>823</v>
      </c>
      <c r="H29" s="307">
        <v>-201</v>
      </c>
      <c r="I29" s="307">
        <v>-301</v>
      </c>
      <c r="J29" s="473">
        <v>-401</v>
      </c>
      <c r="K29" s="307"/>
      <c r="L29" s="309"/>
      <c r="M29" s="309"/>
      <c r="N29" s="307">
        <v>10</v>
      </c>
      <c r="O29" s="480"/>
      <c r="P29" s="473"/>
      <c r="Q29" s="309"/>
      <c r="R29" s="309"/>
      <c r="S29" s="309"/>
      <c r="T29" s="309"/>
      <c r="U29" s="309"/>
      <c r="V29" s="309"/>
      <c r="W29" s="309"/>
      <c r="X29" s="309"/>
      <c r="Y29" s="309"/>
    </row>
    <row r="30" spans="1:26" x14ac:dyDescent="0.25">
      <c r="B30" s="224"/>
      <c r="C30" s="309"/>
      <c r="D30" s="307">
        <v>1013</v>
      </c>
      <c r="E30" s="478">
        <v>-102</v>
      </c>
      <c r="F30" s="478"/>
      <c r="G30" s="380" t="s">
        <v>824</v>
      </c>
      <c r="H30" s="309"/>
      <c r="I30" s="309"/>
      <c r="J30" s="343"/>
      <c r="K30" s="307"/>
      <c r="L30" s="309"/>
      <c r="M30" s="307"/>
      <c r="N30" s="309"/>
      <c r="O30" s="307"/>
      <c r="P30" s="473"/>
      <c r="Q30" s="309"/>
      <c r="R30" s="309"/>
      <c r="S30" s="309"/>
      <c r="T30" s="309"/>
      <c r="U30" s="309"/>
      <c r="V30" s="309"/>
      <c r="W30" s="309"/>
      <c r="X30" s="309"/>
      <c r="Y30" s="309"/>
    </row>
    <row r="31" spans="1:26" ht="16.2" thickBot="1" x14ac:dyDescent="0.3">
      <c r="A31" s="291">
        <v>47</v>
      </c>
      <c r="B31" s="224"/>
      <c r="C31" s="309"/>
      <c r="D31" s="387">
        <v>1013</v>
      </c>
      <c r="E31" s="478">
        <v>-102</v>
      </c>
      <c r="F31" s="477" t="s">
        <v>812</v>
      </c>
      <c r="G31" s="481" t="s">
        <v>825</v>
      </c>
      <c r="H31" s="307">
        <v>-202</v>
      </c>
      <c r="I31" s="307">
        <v>-302</v>
      </c>
      <c r="J31" s="473">
        <v>-402</v>
      </c>
      <c r="K31" s="307"/>
      <c r="L31" s="309"/>
      <c r="M31" s="309"/>
      <c r="N31" s="307"/>
      <c r="O31" s="480"/>
      <c r="P31" s="473"/>
      <c r="Q31" s="309"/>
      <c r="R31" s="309"/>
      <c r="S31" s="309"/>
      <c r="T31" s="309"/>
      <c r="U31" s="309"/>
      <c r="V31" s="309"/>
      <c r="W31" s="309"/>
      <c r="X31" s="309"/>
      <c r="Y31" s="309"/>
    </row>
    <row r="32" spans="1:26" ht="16.2" thickBot="1" x14ac:dyDescent="0.3">
      <c r="A32" s="291">
        <v>48</v>
      </c>
      <c r="B32" s="224"/>
      <c r="C32" s="309"/>
      <c r="D32" s="387">
        <v>1013</v>
      </c>
      <c r="E32" s="478">
        <v>-102</v>
      </c>
      <c r="F32" s="482" t="s">
        <v>814</v>
      </c>
      <c r="G32" s="483" t="s">
        <v>826</v>
      </c>
      <c r="H32" s="484">
        <v>-202</v>
      </c>
      <c r="I32" s="307">
        <v>-302</v>
      </c>
      <c r="J32" s="473">
        <v>-402</v>
      </c>
      <c r="K32" s="307"/>
      <c r="L32" s="309"/>
      <c r="M32" s="309"/>
      <c r="N32" s="307">
        <v>10</v>
      </c>
      <c r="O32" s="480"/>
      <c r="P32" s="473"/>
      <c r="Q32" s="309"/>
      <c r="R32" s="309"/>
      <c r="S32" s="309"/>
      <c r="T32" s="309"/>
      <c r="U32" s="309"/>
      <c r="V32" s="309"/>
      <c r="W32" s="309"/>
      <c r="X32" s="309"/>
      <c r="Y32" s="309"/>
    </row>
    <row r="33" spans="1:25" ht="16.2" thickBot="1" x14ac:dyDescent="0.3">
      <c r="B33" s="224"/>
      <c r="C33" s="309"/>
      <c r="D33" s="307">
        <v>1013</v>
      </c>
      <c r="E33" s="478">
        <v>-103</v>
      </c>
      <c r="F33" s="478"/>
      <c r="G33" s="485" t="s">
        <v>827</v>
      </c>
      <c r="H33" s="309"/>
      <c r="I33" s="309"/>
      <c r="J33" s="343"/>
      <c r="K33" s="307"/>
      <c r="L33" s="309"/>
      <c r="M33" s="307"/>
      <c r="N33" s="309"/>
      <c r="O33" s="307"/>
      <c r="P33" s="473"/>
      <c r="Q33" s="309"/>
      <c r="R33" s="309"/>
      <c r="S33" s="309"/>
      <c r="T33" s="309"/>
      <c r="U33" s="309"/>
      <c r="V33" s="309"/>
      <c r="W33" s="309"/>
      <c r="X33" s="309"/>
      <c r="Y33" s="309"/>
    </row>
    <row r="34" spans="1:25" ht="16.2" thickBot="1" x14ac:dyDescent="0.3">
      <c r="A34" s="291">
        <v>49</v>
      </c>
      <c r="B34" s="224"/>
      <c r="C34" s="309"/>
      <c r="D34" s="387">
        <v>1013</v>
      </c>
      <c r="E34" s="478">
        <v>-103</v>
      </c>
      <c r="F34" s="482" t="s">
        <v>812</v>
      </c>
      <c r="G34" s="483" t="s">
        <v>828</v>
      </c>
      <c r="H34" s="484">
        <v>-203</v>
      </c>
      <c r="I34" s="307">
        <v>-303</v>
      </c>
      <c r="J34" s="473">
        <v>-403</v>
      </c>
      <c r="K34" s="307"/>
      <c r="L34" s="309"/>
      <c r="M34" s="309"/>
      <c r="N34" s="307">
        <v>10</v>
      </c>
      <c r="O34" s="480"/>
      <c r="P34" s="473"/>
      <c r="Q34" s="309"/>
      <c r="R34" s="309"/>
      <c r="S34" s="309"/>
      <c r="T34" s="309"/>
      <c r="U34" s="309"/>
      <c r="V34" s="309"/>
      <c r="W34" s="309"/>
      <c r="X34" s="309"/>
      <c r="Y34" s="309"/>
    </row>
    <row r="35" spans="1:25" x14ac:dyDescent="0.25">
      <c r="A35" s="291">
        <v>51</v>
      </c>
      <c r="B35" s="224"/>
      <c r="C35" s="309"/>
      <c r="D35" s="387">
        <v>1013</v>
      </c>
      <c r="E35" s="478">
        <v>-103</v>
      </c>
      <c r="F35" s="477" t="s">
        <v>816</v>
      </c>
      <c r="G35" s="479" t="s">
        <v>829</v>
      </c>
      <c r="H35" s="307">
        <v>-203</v>
      </c>
      <c r="I35" s="307">
        <v>-303</v>
      </c>
      <c r="J35" s="473">
        <v>-403</v>
      </c>
      <c r="K35" s="307"/>
      <c r="L35" s="309"/>
      <c r="M35" s="309"/>
      <c r="N35" s="307"/>
      <c r="O35" s="307"/>
      <c r="P35" s="473"/>
      <c r="Q35" s="309"/>
      <c r="R35" s="309"/>
      <c r="S35" s="309"/>
      <c r="T35" s="309"/>
      <c r="U35" s="309"/>
      <c r="V35" s="309"/>
      <c r="W35" s="309"/>
      <c r="X35" s="309"/>
      <c r="Y35" s="309"/>
    </row>
    <row r="36" spans="1:25" ht="18.75" customHeight="1" x14ac:dyDescent="0.25">
      <c r="B36" s="224"/>
      <c r="C36" s="224"/>
      <c r="D36" s="410">
        <v>1013</v>
      </c>
      <c r="E36" s="486">
        <v>-112</v>
      </c>
      <c r="F36" s="476" t="s">
        <v>830</v>
      </c>
      <c r="G36" s="487" t="s">
        <v>831</v>
      </c>
      <c r="H36" s="307"/>
      <c r="I36" s="307"/>
      <c r="J36" s="473"/>
      <c r="K36" s="307"/>
      <c r="L36" s="309"/>
      <c r="M36" s="307"/>
      <c r="N36" s="307"/>
      <c r="O36" s="307"/>
      <c r="P36" s="473"/>
      <c r="Q36" s="309"/>
      <c r="R36" s="309"/>
      <c r="S36" s="309"/>
      <c r="T36" s="309"/>
      <c r="U36" s="309"/>
      <c r="V36" s="309"/>
      <c r="W36" s="309"/>
      <c r="X36" s="309"/>
      <c r="Y36" s="309"/>
    </row>
    <row r="37" spans="1:25" x14ac:dyDescent="0.25">
      <c r="A37" s="291">
        <v>120</v>
      </c>
      <c r="B37" s="224"/>
      <c r="C37" s="309"/>
      <c r="D37" s="387">
        <v>1013</v>
      </c>
      <c r="E37" s="392">
        <v>-112</v>
      </c>
      <c r="F37" s="388" t="s">
        <v>832</v>
      </c>
      <c r="G37" s="488" t="s">
        <v>833</v>
      </c>
      <c r="H37" s="307">
        <v>-212</v>
      </c>
      <c r="I37" s="307">
        <v>-312</v>
      </c>
      <c r="J37" s="473">
        <v>-412</v>
      </c>
      <c r="K37" s="307"/>
      <c r="L37" s="309"/>
      <c r="M37" s="309"/>
      <c r="N37" s="307">
        <v>10</v>
      </c>
      <c r="O37" s="480"/>
      <c r="P37" s="473"/>
      <c r="Q37" s="309"/>
      <c r="R37" s="309"/>
      <c r="S37" s="309"/>
      <c r="T37" s="309"/>
      <c r="U37" s="309"/>
      <c r="V37" s="309"/>
      <c r="W37" s="309"/>
      <c r="X37" s="309"/>
      <c r="Y37" s="309"/>
    </row>
    <row r="38" spans="1:25" x14ac:dyDescent="0.25">
      <c r="A38" s="291">
        <v>121</v>
      </c>
      <c r="B38" s="224"/>
      <c r="C38" s="309"/>
      <c r="D38" s="387">
        <v>1013</v>
      </c>
      <c r="E38" s="392">
        <v>-112</v>
      </c>
      <c r="F38" s="388" t="s">
        <v>834</v>
      </c>
      <c r="G38" s="488" t="s">
        <v>835</v>
      </c>
      <c r="H38" s="307">
        <v>-212</v>
      </c>
      <c r="I38" s="307">
        <v>-312</v>
      </c>
      <c r="J38" s="473">
        <v>-412</v>
      </c>
      <c r="K38" s="307"/>
      <c r="L38" s="309"/>
      <c r="M38" s="309"/>
      <c r="N38" s="307">
        <v>10</v>
      </c>
      <c r="O38" s="480"/>
      <c r="P38" s="473"/>
      <c r="Q38" s="309"/>
      <c r="R38" s="309"/>
      <c r="S38" s="309"/>
      <c r="T38" s="309"/>
      <c r="U38" s="309"/>
      <c r="V38" s="309"/>
      <c r="W38" s="309"/>
      <c r="X38" s="309"/>
      <c r="Y38" s="309"/>
    </row>
    <row r="39" spans="1:25" x14ac:dyDescent="0.25">
      <c r="A39" s="291">
        <v>122</v>
      </c>
      <c r="B39" s="224"/>
      <c r="C39" s="309"/>
      <c r="D39" s="387">
        <v>1013</v>
      </c>
      <c r="E39" s="392">
        <v>-112</v>
      </c>
      <c r="F39" s="388" t="s">
        <v>836</v>
      </c>
      <c r="G39" s="298" t="s">
        <v>837</v>
      </c>
      <c r="H39" s="307">
        <v>-212</v>
      </c>
      <c r="I39" s="307">
        <v>-312</v>
      </c>
      <c r="J39" s="473">
        <v>-412</v>
      </c>
      <c r="K39" s="307"/>
      <c r="L39" s="309"/>
      <c r="M39" s="309"/>
      <c r="N39" s="307">
        <v>10</v>
      </c>
      <c r="O39" s="480"/>
      <c r="P39" s="473"/>
      <c r="Q39" s="309"/>
      <c r="R39" s="309"/>
      <c r="S39" s="309"/>
      <c r="T39" s="309"/>
      <c r="U39" s="309"/>
      <c r="V39" s="309"/>
      <c r="W39" s="309"/>
      <c r="X39" s="309"/>
      <c r="Y39" s="309"/>
    </row>
    <row r="40" spans="1:25" x14ac:dyDescent="0.25">
      <c r="A40" s="291">
        <v>123</v>
      </c>
      <c r="B40" s="224"/>
      <c r="C40" s="309"/>
      <c r="D40" s="387">
        <v>1013</v>
      </c>
      <c r="E40" s="392">
        <v>-112</v>
      </c>
      <c r="F40" s="388" t="s">
        <v>838</v>
      </c>
      <c r="G40" s="488" t="s">
        <v>839</v>
      </c>
      <c r="H40" s="307">
        <v>-212</v>
      </c>
      <c r="I40" s="307">
        <v>-312</v>
      </c>
      <c r="J40" s="473">
        <v>-412</v>
      </c>
      <c r="K40" s="307"/>
      <c r="L40" s="309"/>
      <c r="M40" s="309"/>
      <c r="N40" s="307">
        <v>10</v>
      </c>
      <c r="O40" s="480"/>
      <c r="P40" s="473"/>
      <c r="Q40" s="309"/>
      <c r="R40" s="309"/>
      <c r="S40" s="309"/>
      <c r="T40" s="309"/>
      <c r="U40" s="309"/>
      <c r="V40" s="309"/>
      <c r="W40" s="309"/>
      <c r="X40" s="309"/>
      <c r="Y40" s="309"/>
    </row>
    <row r="41" spans="1:25" x14ac:dyDescent="0.25">
      <c r="A41" s="291">
        <v>124</v>
      </c>
      <c r="B41" s="224"/>
      <c r="C41" s="309"/>
      <c r="D41" s="387">
        <v>1013</v>
      </c>
      <c r="E41" s="392">
        <v>-112</v>
      </c>
      <c r="F41" s="388" t="s">
        <v>840</v>
      </c>
      <c r="G41" s="488" t="s">
        <v>841</v>
      </c>
      <c r="H41" s="307">
        <v>-212</v>
      </c>
      <c r="I41" s="307">
        <v>-312</v>
      </c>
      <c r="J41" s="473">
        <v>-412</v>
      </c>
      <c r="K41" s="307"/>
      <c r="L41" s="309"/>
      <c r="M41" s="309"/>
      <c r="N41" s="307">
        <v>10</v>
      </c>
      <c r="O41" s="480"/>
      <c r="P41" s="473"/>
      <c r="Q41" s="309"/>
      <c r="R41" s="309"/>
      <c r="S41" s="309"/>
      <c r="T41" s="309"/>
      <c r="U41" s="309"/>
      <c r="V41" s="309"/>
      <c r="W41" s="309"/>
      <c r="X41" s="309"/>
      <c r="Y41" s="309"/>
    </row>
    <row r="42" spans="1:25" ht="27" customHeight="1" x14ac:dyDescent="0.25">
      <c r="B42" s="224">
        <v>13.2</v>
      </c>
      <c r="C42" s="489" t="s">
        <v>842</v>
      </c>
      <c r="D42" s="474">
        <v>1013</v>
      </c>
      <c r="E42" s="490">
        <v>-104</v>
      </c>
      <c r="F42" s="476"/>
      <c r="G42" s="419" t="s">
        <v>843</v>
      </c>
      <c r="H42" s="309"/>
      <c r="I42" s="309"/>
      <c r="J42" s="343"/>
      <c r="K42" s="307"/>
      <c r="L42" s="309"/>
      <c r="M42" s="307">
        <v>0</v>
      </c>
      <c r="N42" s="309"/>
      <c r="O42" s="307"/>
      <c r="P42" s="473"/>
      <c r="Q42" s="309"/>
      <c r="R42" s="309"/>
      <c r="S42" s="309"/>
      <c r="T42" s="309"/>
      <c r="U42" s="309"/>
      <c r="V42" s="309"/>
      <c r="W42" s="309"/>
      <c r="X42" s="309"/>
      <c r="Y42" s="309"/>
    </row>
    <row r="43" spans="1:25" x14ac:dyDescent="0.25">
      <c r="A43" s="291">
        <v>52</v>
      </c>
      <c r="B43" s="224"/>
      <c r="C43" s="309"/>
      <c r="D43" s="387">
        <v>1013</v>
      </c>
      <c r="E43" s="392">
        <v>-104</v>
      </c>
      <c r="F43" s="388" t="s">
        <v>812</v>
      </c>
      <c r="G43" s="479" t="s">
        <v>844</v>
      </c>
      <c r="H43" s="307">
        <v>-204</v>
      </c>
      <c r="I43" s="307">
        <v>-304</v>
      </c>
      <c r="J43" s="473">
        <v>-404</v>
      </c>
      <c r="K43" s="307"/>
      <c r="L43" s="309"/>
      <c r="M43" s="309"/>
      <c r="N43" s="307">
        <v>10</v>
      </c>
      <c r="O43" s="307"/>
      <c r="P43" s="473"/>
      <c r="Q43" s="309"/>
      <c r="R43" s="309"/>
      <c r="S43" s="309"/>
      <c r="T43" s="309"/>
      <c r="U43" s="309"/>
      <c r="V43" s="309"/>
      <c r="W43" s="309"/>
      <c r="X43" s="309"/>
      <c r="Y43" s="309"/>
    </row>
    <row r="44" spans="1:25" ht="13.5" customHeight="1" x14ac:dyDescent="0.25">
      <c r="A44" s="291">
        <v>53</v>
      </c>
      <c r="B44" s="224"/>
      <c r="C44" s="309"/>
      <c r="D44" s="387">
        <v>1013</v>
      </c>
      <c r="E44" s="392">
        <v>-104</v>
      </c>
      <c r="F44" s="388" t="s">
        <v>814</v>
      </c>
      <c r="G44" s="479" t="s">
        <v>845</v>
      </c>
      <c r="H44" s="307">
        <v>-204</v>
      </c>
      <c r="I44" s="307">
        <v>-304</v>
      </c>
      <c r="J44" s="473">
        <v>-404</v>
      </c>
      <c r="K44" s="307"/>
      <c r="L44" s="309"/>
      <c r="M44" s="309"/>
      <c r="N44" s="307">
        <v>10</v>
      </c>
      <c r="O44" s="307"/>
      <c r="P44" s="473"/>
      <c r="Q44" s="309"/>
      <c r="R44" s="309"/>
      <c r="S44" s="309"/>
      <c r="T44" s="309"/>
      <c r="U44" s="309"/>
      <c r="V44" s="309"/>
      <c r="W44" s="309"/>
      <c r="X44" s="309"/>
      <c r="Y44" s="309"/>
    </row>
    <row r="45" spans="1:25" x14ac:dyDescent="0.25">
      <c r="A45" s="291">
        <v>54</v>
      </c>
      <c r="B45" s="224"/>
      <c r="C45" s="309"/>
      <c r="D45" s="387">
        <v>1013</v>
      </c>
      <c r="E45" s="392">
        <v>-104</v>
      </c>
      <c r="F45" s="388" t="s">
        <v>816</v>
      </c>
      <c r="G45" s="479" t="s">
        <v>846</v>
      </c>
      <c r="H45" s="307">
        <v>-204</v>
      </c>
      <c r="I45" s="307">
        <v>-304</v>
      </c>
      <c r="J45" s="473">
        <v>-404</v>
      </c>
      <c r="K45" s="307"/>
      <c r="L45" s="309"/>
      <c r="M45" s="309"/>
      <c r="N45" s="307"/>
      <c r="O45" s="307"/>
      <c r="P45" s="473"/>
      <c r="Q45" s="309"/>
      <c r="R45" s="309"/>
      <c r="S45" s="309"/>
      <c r="T45" s="309"/>
      <c r="U45" s="309"/>
      <c r="V45" s="309"/>
      <c r="W45" s="309"/>
      <c r="X45" s="309"/>
      <c r="Y45" s="309"/>
    </row>
    <row r="46" spans="1:25" x14ac:dyDescent="0.25">
      <c r="A46" s="291">
        <v>55</v>
      </c>
      <c r="B46" s="224"/>
      <c r="C46" s="309"/>
      <c r="D46" s="387">
        <v>1013</v>
      </c>
      <c r="E46" s="392">
        <v>-104</v>
      </c>
      <c r="F46" s="388" t="s">
        <v>818</v>
      </c>
      <c r="G46" s="479" t="s">
        <v>847</v>
      </c>
      <c r="H46" s="307">
        <v>-204</v>
      </c>
      <c r="I46" s="307">
        <v>-304</v>
      </c>
      <c r="J46" s="473">
        <v>-404</v>
      </c>
      <c r="K46" s="307"/>
      <c r="L46" s="309"/>
      <c r="M46" s="309"/>
      <c r="N46" s="307"/>
      <c r="O46" s="307"/>
      <c r="P46" s="473"/>
      <c r="Q46" s="309"/>
      <c r="R46" s="309"/>
      <c r="S46" s="309"/>
      <c r="T46" s="309"/>
      <c r="U46" s="309"/>
      <c r="V46" s="309"/>
      <c r="W46" s="309"/>
      <c r="X46" s="309"/>
      <c r="Y46" s="309"/>
    </row>
    <row r="47" spans="1:25" x14ac:dyDescent="0.25">
      <c r="A47" s="291">
        <v>56</v>
      </c>
      <c r="B47" s="224"/>
      <c r="C47" s="309"/>
      <c r="D47" s="387">
        <v>1013</v>
      </c>
      <c r="E47" s="392">
        <v>-104</v>
      </c>
      <c r="F47" s="388" t="s">
        <v>820</v>
      </c>
      <c r="G47" s="479" t="s">
        <v>848</v>
      </c>
      <c r="H47" s="307">
        <v>-204</v>
      </c>
      <c r="I47" s="307">
        <v>-304</v>
      </c>
      <c r="J47" s="473">
        <v>-404</v>
      </c>
      <c r="K47" s="307"/>
      <c r="L47" s="309"/>
      <c r="M47" s="309"/>
      <c r="N47" s="307"/>
      <c r="O47" s="307"/>
      <c r="P47" s="473"/>
      <c r="Q47" s="309"/>
      <c r="R47" s="309"/>
      <c r="S47" s="309"/>
      <c r="T47" s="309"/>
      <c r="U47" s="309"/>
      <c r="V47" s="309"/>
      <c r="W47" s="309"/>
      <c r="X47" s="309"/>
      <c r="Y47" s="309"/>
    </row>
    <row r="48" spans="1:25" x14ac:dyDescent="0.25">
      <c r="A48" s="291">
        <v>57</v>
      </c>
      <c r="B48" s="224"/>
      <c r="C48" s="309"/>
      <c r="D48" s="387">
        <v>1013</v>
      </c>
      <c r="E48" s="392">
        <v>-104</v>
      </c>
      <c r="F48" s="388" t="s">
        <v>822</v>
      </c>
      <c r="G48" s="479" t="s">
        <v>849</v>
      </c>
      <c r="H48" s="307">
        <v>-204</v>
      </c>
      <c r="I48" s="307">
        <v>-304</v>
      </c>
      <c r="J48" s="473">
        <v>-404</v>
      </c>
      <c r="K48" s="307"/>
      <c r="L48" s="309"/>
      <c r="M48" s="309"/>
      <c r="N48" s="307"/>
      <c r="O48" s="307"/>
      <c r="P48" s="473"/>
      <c r="Q48" s="309"/>
      <c r="R48" s="309"/>
      <c r="S48" s="309"/>
      <c r="T48" s="309"/>
      <c r="U48" s="309"/>
      <c r="V48" s="309"/>
      <c r="W48" s="309"/>
      <c r="X48" s="309"/>
      <c r="Y48" s="309"/>
    </row>
    <row r="49" spans="1:25" x14ac:dyDescent="0.25">
      <c r="A49" s="291">
        <v>58</v>
      </c>
      <c r="B49" s="224"/>
      <c r="C49" s="309"/>
      <c r="D49" s="387">
        <v>1013</v>
      </c>
      <c r="E49" s="392">
        <v>-104</v>
      </c>
      <c r="F49" s="388" t="s">
        <v>850</v>
      </c>
      <c r="G49" s="479" t="s">
        <v>851</v>
      </c>
      <c r="H49" s="307">
        <v>-204</v>
      </c>
      <c r="I49" s="307">
        <v>-304</v>
      </c>
      <c r="J49" s="473">
        <v>-404</v>
      </c>
      <c r="K49" s="307"/>
      <c r="L49" s="309"/>
      <c r="M49" s="309"/>
      <c r="N49" s="307"/>
      <c r="O49" s="307"/>
      <c r="P49" s="473"/>
      <c r="Q49" s="309"/>
      <c r="R49" s="309"/>
      <c r="S49" s="309"/>
      <c r="T49" s="309"/>
      <c r="U49" s="309"/>
      <c r="V49" s="309"/>
      <c r="W49" s="309"/>
      <c r="X49" s="309"/>
      <c r="Y49" s="309"/>
    </row>
    <row r="50" spans="1:25" x14ac:dyDescent="0.25">
      <c r="A50" s="291">
        <v>59</v>
      </c>
      <c r="B50" s="224"/>
      <c r="C50" s="309"/>
      <c r="D50" s="387">
        <v>1013</v>
      </c>
      <c r="E50" s="392">
        <v>-104</v>
      </c>
      <c r="F50" s="388" t="s">
        <v>852</v>
      </c>
      <c r="G50" s="479" t="s">
        <v>853</v>
      </c>
      <c r="H50" s="307">
        <v>-204</v>
      </c>
      <c r="I50" s="307">
        <v>-304</v>
      </c>
      <c r="J50" s="473">
        <v>-404</v>
      </c>
      <c r="K50" s="307"/>
      <c r="L50" s="309"/>
      <c r="M50" s="309"/>
      <c r="N50" s="307"/>
      <c r="O50" s="307"/>
      <c r="P50" s="473"/>
      <c r="Q50" s="309"/>
      <c r="R50" s="309"/>
      <c r="S50" s="309"/>
      <c r="T50" s="309"/>
      <c r="U50" s="309"/>
      <c r="V50" s="309"/>
      <c r="W50" s="309"/>
      <c r="X50" s="309"/>
      <c r="Y50" s="309"/>
    </row>
    <row r="51" spans="1:25" x14ac:dyDescent="0.25">
      <c r="A51" s="291">
        <v>60</v>
      </c>
      <c r="B51" s="224"/>
      <c r="C51" s="309"/>
      <c r="D51" s="387">
        <v>1013</v>
      </c>
      <c r="E51" s="392">
        <v>-104</v>
      </c>
      <c r="F51" s="388" t="s">
        <v>854</v>
      </c>
      <c r="G51" s="479" t="s">
        <v>855</v>
      </c>
      <c r="H51" s="307">
        <v>-204</v>
      </c>
      <c r="I51" s="307">
        <v>-304</v>
      </c>
      <c r="J51" s="473">
        <v>-404</v>
      </c>
      <c r="K51" s="307"/>
      <c r="L51" s="309"/>
      <c r="M51" s="309"/>
      <c r="N51" s="307"/>
      <c r="O51" s="307"/>
      <c r="P51" s="473"/>
      <c r="Q51" s="309"/>
      <c r="R51" s="309"/>
      <c r="S51" s="309"/>
      <c r="T51" s="309"/>
      <c r="U51" s="309"/>
      <c r="V51" s="309"/>
      <c r="W51" s="309"/>
      <c r="X51" s="309"/>
      <c r="Y51" s="309"/>
    </row>
    <row r="52" spans="1:25" x14ac:dyDescent="0.25">
      <c r="A52" s="291">
        <v>61</v>
      </c>
      <c r="B52" s="224"/>
      <c r="C52" s="309"/>
      <c r="D52" s="387">
        <v>1013</v>
      </c>
      <c r="E52" s="392">
        <v>-104</v>
      </c>
      <c r="F52" s="388" t="s">
        <v>856</v>
      </c>
      <c r="G52" s="479" t="s">
        <v>857</v>
      </c>
      <c r="H52" s="307">
        <v>-204</v>
      </c>
      <c r="I52" s="307">
        <v>-304</v>
      </c>
      <c r="J52" s="473">
        <v>-404</v>
      </c>
      <c r="K52" s="307"/>
      <c r="L52" s="309"/>
      <c r="M52" s="309"/>
      <c r="N52" s="307"/>
      <c r="O52" s="307"/>
      <c r="P52" s="473"/>
      <c r="Q52" s="309"/>
      <c r="R52" s="309"/>
      <c r="S52" s="309"/>
      <c r="T52" s="309"/>
      <c r="U52" s="309"/>
      <c r="V52" s="309"/>
      <c r="W52" s="309"/>
      <c r="X52" s="309"/>
      <c r="Y52" s="309"/>
    </row>
    <row r="53" spans="1:25" ht="27.75" customHeight="1" x14ac:dyDescent="0.25">
      <c r="B53" s="224">
        <v>13.3</v>
      </c>
      <c r="C53" s="224" t="s">
        <v>858</v>
      </c>
      <c r="D53" s="474">
        <v>1013</v>
      </c>
      <c r="E53" s="490">
        <v>-106</v>
      </c>
      <c r="F53" s="476"/>
      <c r="G53" s="419" t="s">
        <v>859</v>
      </c>
      <c r="H53" s="309"/>
      <c r="I53" s="309"/>
      <c r="J53" s="343"/>
      <c r="K53" s="307"/>
      <c r="L53" s="309"/>
      <c r="M53" s="307">
        <v>10</v>
      </c>
      <c r="N53" s="309"/>
      <c r="O53" s="307"/>
      <c r="P53" s="473"/>
      <c r="Q53" s="309"/>
      <c r="R53" s="309"/>
      <c r="S53" s="309"/>
      <c r="T53" s="309"/>
      <c r="U53" s="309"/>
      <c r="V53" s="309"/>
      <c r="W53" s="309"/>
      <c r="X53" s="309"/>
      <c r="Y53" s="309"/>
    </row>
    <row r="54" spans="1:25" x14ac:dyDescent="0.25">
      <c r="A54" s="291">
        <v>69</v>
      </c>
      <c r="B54" s="224"/>
      <c r="C54" s="309"/>
      <c r="D54" s="387">
        <v>1013</v>
      </c>
      <c r="E54" s="392">
        <v>-106</v>
      </c>
      <c r="F54" s="388" t="s">
        <v>860</v>
      </c>
      <c r="G54" s="479" t="s">
        <v>861</v>
      </c>
      <c r="H54" s="307">
        <v>-206</v>
      </c>
      <c r="I54" s="307">
        <v>-306</v>
      </c>
      <c r="J54" s="473">
        <v>-406</v>
      </c>
      <c r="K54" s="307"/>
      <c r="L54" s="309"/>
      <c r="M54" s="309"/>
      <c r="N54" s="307"/>
      <c r="O54" s="480"/>
      <c r="P54" s="473"/>
      <c r="Q54" s="309"/>
      <c r="R54" s="309"/>
      <c r="S54" s="309"/>
      <c r="T54" s="309"/>
      <c r="U54" s="309"/>
      <c r="V54" s="309"/>
      <c r="W54" s="309"/>
      <c r="X54" s="309"/>
      <c r="Y54" s="309"/>
    </row>
    <row r="55" spans="1:25" x14ac:dyDescent="0.25">
      <c r="A55" s="291">
        <v>70</v>
      </c>
      <c r="B55" s="224"/>
      <c r="C55" s="309"/>
      <c r="D55" s="387">
        <v>1013</v>
      </c>
      <c r="E55" s="392">
        <v>-106</v>
      </c>
      <c r="F55" s="388" t="s">
        <v>862</v>
      </c>
      <c r="G55" s="479" t="s">
        <v>863</v>
      </c>
      <c r="H55" s="307">
        <v>-206</v>
      </c>
      <c r="I55" s="307">
        <v>-306</v>
      </c>
      <c r="J55" s="473">
        <v>-406</v>
      </c>
      <c r="K55" s="307"/>
      <c r="L55" s="309"/>
      <c r="M55" s="309"/>
      <c r="N55" s="307">
        <v>10</v>
      </c>
      <c r="O55" s="480"/>
      <c r="P55" s="473"/>
      <c r="Q55" s="309"/>
      <c r="R55" s="309"/>
      <c r="S55" s="309"/>
      <c r="T55" s="309"/>
      <c r="U55" s="309"/>
      <c r="V55" s="309"/>
      <c r="W55" s="309"/>
      <c r="X55" s="309"/>
      <c r="Y55" s="309"/>
    </row>
    <row r="56" spans="1:25" x14ac:dyDescent="0.25">
      <c r="A56" s="291">
        <v>71</v>
      </c>
      <c r="B56" s="224"/>
      <c r="C56" s="309"/>
      <c r="D56" s="387">
        <v>1013</v>
      </c>
      <c r="E56" s="392">
        <v>-106</v>
      </c>
      <c r="F56" s="388" t="s">
        <v>864</v>
      </c>
      <c r="G56" s="479" t="s">
        <v>865</v>
      </c>
      <c r="H56" s="307">
        <v>-206</v>
      </c>
      <c r="I56" s="307">
        <v>-306</v>
      </c>
      <c r="J56" s="473">
        <v>-406</v>
      </c>
      <c r="K56" s="307"/>
      <c r="L56" s="309"/>
      <c r="M56" s="309"/>
      <c r="N56" s="307"/>
      <c r="O56" s="480"/>
      <c r="P56" s="473"/>
      <c r="Q56" s="309"/>
      <c r="R56" s="309"/>
      <c r="S56" s="309"/>
      <c r="T56" s="309"/>
      <c r="U56" s="309"/>
      <c r="V56" s="309"/>
      <c r="W56" s="309"/>
      <c r="X56" s="309"/>
      <c r="Y56" s="309"/>
    </row>
    <row r="57" spans="1:25" x14ac:dyDescent="0.25">
      <c r="A57" s="291">
        <v>72</v>
      </c>
      <c r="B57" s="224"/>
      <c r="C57" s="309"/>
      <c r="D57" s="387">
        <v>1013</v>
      </c>
      <c r="E57" s="392">
        <v>-106</v>
      </c>
      <c r="F57" s="388" t="s">
        <v>866</v>
      </c>
      <c r="G57" s="479" t="s">
        <v>867</v>
      </c>
      <c r="H57" s="307">
        <v>-206</v>
      </c>
      <c r="I57" s="307">
        <v>-306</v>
      </c>
      <c r="J57" s="473">
        <v>-406</v>
      </c>
      <c r="K57" s="307"/>
      <c r="L57" s="309"/>
      <c r="M57" s="309"/>
      <c r="N57" s="307">
        <v>10</v>
      </c>
      <c r="O57" s="480"/>
      <c r="P57" s="473"/>
      <c r="Q57" s="309"/>
      <c r="R57" s="309"/>
      <c r="S57" s="309"/>
      <c r="T57" s="309"/>
      <c r="U57" s="309"/>
      <c r="V57" s="309"/>
      <c r="W57" s="309"/>
      <c r="X57" s="309"/>
      <c r="Y57" s="309"/>
    </row>
    <row r="58" spans="1:25" x14ac:dyDescent="0.25">
      <c r="A58" s="291">
        <v>73</v>
      </c>
      <c r="B58" s="224"/>
      <c r="C58" s="309"/>
      <c r="D58" s="387">
        <v>1013</v>
      </c>
      <c r="E58" s="392">
        <v>-106</v>
      </c>
      <c r="F58" s="388" t="s">
        <v>868</v>
      </c>
      <c r="G58" s="479" t="s">
        <v>869</v>
      </c>
      <c r="H58" s="307">
        <v>-206</v>
      </c>
      <c r="I58" s="307">
        <v>-306</v>
      </c>
      <c r="J58" s="473">
        <v>-406</v>
      </c>
      <c r="K58" s="307"/>
      <c r="L58" s="309"/>
      <c r="M58" s="309"/>
      <c r="N58" s="307"/>
      <c r="O58" s="480"/>
      <c r="P58" s="473"/>
      <c r="Q58" s="309"/>
      <c r="R58" s="309"/>
      <c r="S58" s="309"/>
      <c r="T58" s="309"/>
      <c r="U58" s="309"/>
      <c r="V58" s="309"/>
      <c r="W58" s="309"/>
      <c r="X58" s="309"/>
      <c r="Y58" s="309"/>
    </row>
    <row r="59" spans="1:25" x14ac:dyDescent="0.25">
      <c r="A59" s="291">
        <v>74</v>
      </c>
      <c r="B59" s="224"/>
      <c r="C59" s="309"/>
      <c r="D59" s="387">
        <v>1013</v>
      </c>
      <c r="E59" s="392">
        <v>-106</v>
      </c>
      <c r="F59" s="388" t="s">
        <v>870</v>
      </c>
      <c r="G59" s="479" t="s">
        <v>871</v>
      </c>
      <c r="H59" s="307">
        <v>-206</v>
      </c>
      <c r="I59" s="307">
        <v>-306</v>
      </c>
      <c r="J59" s="473">
        <v>-406</v>
      </c>
      <c r="K59" s="307"/>
      <c r="L59" s="309"/>
      <c r="M59" s="309"/>
      <c r="N59" s="307">
        <v>10</v>
      </c>
      <c r="O59" s="480"/>
      <c r="P59" s="473"/>
      <c r="Q59" s="309"/>
      <c r="R59" s="309"/>
      <c r="S59" s="309"/>
      <c r="T59" s="309"/>
      <c r="U59" s="309"/>
      <c r="V59" s="309"/>
      <c r="W59" s="309"/>
      <c r="X59" s="309"/>
      <c r="Y59" s="309"/>
    </row>
    <row r="60" spans="1:25" x14ac:dyDescent="0.25">
      <c r="B60" s="224"/>
      <c r="C60" s="309"/>
      <c r="D60" s="387">
        <v>1013</v>
      </c>
      <c r="E60" s="392">
        <v>-106</v>
      </c>
      <c r="F60" s="388" t="s">
        <v>818</v>
      </c>
      <c r="G60" s="479" t="s">
        <v>872</v>
      </c>
      <c r="H60" s="307">
        <v>-206</v>
      </c>
      <c r="I60" s="307">
        <v>-306</v>
      </c>
      <c r="J60" s="473">
        <v>-406</v>
      </c>
      <c r="K60" s="307"/>
      <c r="L60" s="309"/>
      <c r="M60" s="309"/>
      <c r="N60" s="307">
        <v>10</v>
      </c>
      <c r="O60" s="480"/>
      <c r="P60" s="473"/>
      <c r="Q60" s="309"/>
      <c r="R60" s="309"/>
      <c r="S60" s="309"/>
      <c r="T60" s="309"/>
      <c r="U60" s="309"/>
      <c r="V60" s="309"/>
      <c r="W60" s="309"/>
      <c r="X60" s="309"/>
      <c r="Y60" s="309"/>
    </row>
    <row r="61" spans="1:25" x14ac:dyDescent="0.25">
      <c r="B61" s="224"/>
      <c r="C61" s="309"/>
      <c r="D61" s="387">
        <v>1013</v>
      </c>
      <c r="E61" s="392">
        <v>-106</v>
      </c>
      <c r="F61" s="388" t="s">
        <v>820</v>
      </c>
      <c r="G61" s="479" t="s">
        <v>873</v>
      </c>
      <c r="H61" s="307">
        <v>-206</v>
      </c>
      <c r="I61" s="307">
        <v>-306</v>
      </c>
      <c r="J61" s="473">
        <v>-406</v>
      </c>
      <c r="K61" s="307"/>
      <c r="L61" s="309"/>
      <c r="M61" s="309"/>
      <c r="N61" s="307">
        <v>10</v>
      </c>
      <c r="O61" s="480"/>
      <c r="P61" s="473"/>
      <c r="Q61" s="309"/>
      <c r="R61" s="309"/>
      <c r="S61" s="309"/>
      <c r="T61" s="309"/>
      <c r="U61" s="309"/>
      <c r="V61" s="309"/>
      <c r="W61" s="309"/>
      <c r="X61" s="309"/>
      <c r="Y61" s="309"/>
    </row>
    <row r="62" spans="1:25" ht="16.2" thickBot="1" x14ac:dyDescent="0.3">
      <c r="B62" s="224"/>
      <c r="C62" s="309"/>
      <c r="D62" s="387">
        <v>1013</v>
      </c>
      <c r="E62" s="392">
        <v>-106</v>
      </c>
      <c r="F62" s="388" t="s">
        <v>822</v>
      </c>
      <c r="G62" s="481" t="s">
        <v>874</v>
      </c>
      <c r="H62" s="307">
        <v>-206</v>
      </c>
      <c r="I62" s="307">
        <v>-306</v>
      </c>
      <c r="J62" s="473">
        <v>-406</v>
      </c>
      <c r="K62" s="307"/>
      <c r="L62" s="309"/>
      <c r="M62" s="309"/>
      <c r="N62" s="307">
        <v>10</v>
      </c>
      <c r="O62" s="480"/>
      <c r="P62" s="473"/>
      <c r="Q62" s="309"/>
      <c r="R62" s="309"/>
      <c r="S62" s="309"/>
      <c r="T62" s="309"/>
      <c r="U62" s="309"/>
      <c r="V62" s="309"/>
      <c r="W62" s="309"/>
      <c r="X62" s="309"/>
      <c r="Y62" s="309"/>
    </row>
    <row r="63" spans="1:25" ht="16.2" thickBot="1" x14ac:dyDescent="0.3">
      <c r="B63" s="224"/>
      <c r="C63" s="309"/>
      <c r="D63" s="387"/>
      <c r="E63" s="392"/>
      <c r="F63" s="491"/>
      <c r="G63" s="483" t="s">
        <v>875</v>
      </c>
      <c r="H63" s="484">
        <v>-206</v>
      </c>
      <c r="I63" s="307">
        <v>-306</v>
      </c>
      <c r="J63" s="473">
        <v>-406</v>
      </c>
      <c r="K63" s="307"/>
      <c r="L63" s="309"/>
      <c r="M63" s="309"/>
      <c r="N63" s="307"/>
      <c r="O63" s="480"/>
      <c r="P63" s="473"/>
      <c r="Q63" s="309"/>
      <c r="R63" s="309"/>
      <c r="S63" s="309"/>
      <c r="T63" s="309"/>
      <c r="U63" s="309"/>
      <c r="V63" s="309"/>
      <c r="W63" s="309"/>
      <c r="X63" s="309"/>
      <c r="Y63" s="309"/>
    </row>
    <row r="64" spans="1:25" x14ac:dyDescent="0.25">
      <c r="B64" s="224"/>
      <c r="C64" s="309"/>
      <c r="D64" s="387">
        <v>1013</v>
      </c>
      <c r="E64" s="392">
        <v>-106</v>
      </c>
      <c r="F64" s="388" t="s">
        <v>852</v>
      </c>
      <c r="G64" s="492" t="s">
        <v>876</v>
      </c>
      <c r="H64" s="307">
        <v>-206</v>
      </c>
      <c r="I64" s="307">
        <v>-306</v>
      </c>
      <c r="J64" s="473">
        <v>-406</v>
      </c>
      <c r="K64" s="307"/>
      <c r="L64" s="309"/>
      <c r="M64" s="309"/>
      <c r="N64" s="307"/>
      <c r="O64" s="307"/>
      <c r="P64" s="473"/>
      <c r="Q64" s="309"/>
      <c r="R64" s="309"/>
      <c r="S64" s="309"/>
      <c r="T64" s="309"/>
      <c r="U64" s="309"/>
      <c r="V64" s="309"/>
      <c r="W64" s="309"/>
      <c r="X64" s="309"/>
      <c r="Y64" s="309"/>
    </row>
    <row r="65" spans="1:25" ht="16.2" thickBot="1" x14ac:dyDescent="0.3">
      <c r="B65" s="224"/>
      <c r="C65" s="309"/>
      <c r="D65" s="387">
        <v>1013</v>
      </c>
      <c r="E65" s="392">
        <v>-106</v>
      </c>
      <c r="F65" s="388" t="s">
        <v>854</v>
      </c>
      <c r="G65" s="479" t="s">
        <v>1147</v>
      </c>
      <c r="H65" s="307">
        <v>-206</v>
      </c>
      <c r="I65" s="307">
        <v>-306</v>
      </c>
      <c r="J65" s="473">
        <v>-406</v>
      </c>
      <c r="K65" s="307"/>
      <c r="L65" s="309"/>
      <c r="M65" s="309"/>
      <c r="N65" s="307"/>
      <c r="O65" s="307"/>
      <c r="P65" s="473"/>
      <c r="Q65" s="309"/>
      <c r="R65" s="309"/>
      <c r="S65" s="309"/>
      <c r="T65" s="309"/>
      <c r="U65" s="309"/>
      <c r="V65" s="309"/>
      <c r="W65" s="309"/>
      <c r="X65" s="309"/>
      <c r="Y65" s="309"/>
    </row>
    <row r="66" spans="1:25" ht="16.2" thickBot="1" x14ac:dyDescent="0.3">
      <c r="A66" s="291">
        <v>66</v>
      </c>
      <c r="B66" s="224"/>
      <c r="C66" s="309"/>
      <c r="D66" s="387">
        <v>1013</v>
      </c>
      <c r="E66" s="392">
        <v>-105</v>
      </c>
      <c r="F66" s="493" t="s">
        <v>820</v>
      </c>
      <c r="G66" s="483" t="s">
        <v>877</v>
      </c>
      <c r="H66" s="484">
        <v>-205</v>
      </c>
      <c r="I66" s="307">
        <v>-305</v>
      </c>
      <c r="J66" s="473">
        <v>-405</v>
      </c>
      <c r="K66" s="307"/>
      <c r="L66" s="309"/>
      <c r="M66" s="309"/>
      <c r="N66" s="307">
        <v>10</v>
      </c>
      <c r="O66" s="480"/>
      <c r="P66" s="473"/>
      <c r="Q66" s="309"/>
      <c r="R66" s="309"/>
      <c r="S66" s="309"/>
      <c r="T66" s="309"/>
      <c r="U66" s="309"/>
      <c r="V66" s="309"/>
      <c r="W66" s="309"/>
      <c r="X66" s="309"/>
      <c r="Y66" s="309"/>
    </row>
    <row r="67" spans="1:25" ht="27" customHeight="1" x14ac:dyDescent="0.25">
      <c r="B67" s="224">
        <v>13.4</v>
      </c>
      <c r="C67" s="489" t="s">
        <v>878</v>
      </c>
      <c r="D67" s="474">
        <v>1013</v>
      </c>
      <c r="E67" s="475" t="s">
        <v>879</v>
      </c>
      <c r="F67" s="476"/>
      <c r="G67" s="419" t="s">
        <v>880</v>
      </c>
      <c r="H67" s="309"/>
      <c r="I67" s="309"/>
      <c r="J67" s="343"/>
      <c r="K67" s="307"/>
      <c r="L67" s="309"/>
      <c r="M67" s="307">
        <v>10</v>
      </c>
      <c r="N67" s="309"/>
      <c r="O67" s="307"/>
      <c r="P67" s="473"/>
      <c r="Q67" s="309"/>
      <c r="R67" s="309"/>
      <c r="S67" s="309"/>
      <c r="T67" s="309"/>
      <c r="U67" s="309"/>
      <c r="V67" s="309"/>
      <c r="W67" s="309"/>
      <c r="X67" s="309"/>
      <c r="Y67" s="309"/>
    </row>
    <row r="68" spans="1:25" x14ac:dyDescent="0.25">
      <c r="A68" s="291">
        <v>75</v>
      </c>
      <c r="B68" s="224"/>
      <c r="C68" s="309"/>
      <c r="D68" s="387">
        <v>1013</v>
      </c>
      <c r="E68" s="392">
        <v>-107</v>
      </c>
      <c r="F68" s="388" t="s">
        <v>860</v>
      </c>
      <c r="G68" s="479" t="s">
        <v>881</v>
      </c>
      <c r="H68" s="307">
        <v>-207</v>
      </c>
      <c r="I68" s="307">
        <v>-307</v>
      </c>
      <c r="J68" s="473">
        <v>-407</v>
      </c>
      <c r="K68" s="307"/>
      <c r="L68" s="309"/>
      <c r="M68" s="309"/>
      <c r="N68" s="307">
        <v>10</v>
      </c>
      <c r="O68" s="480"/>
      <c r="P68" s="473"/>
      <c r="Q68" s="309"/>
      <c r="R68" s="309"/>
      <c r="S68" s="309"/>
      <c r="T68" s="309"/>
      <c r="U68" s="309"/>
      <c r="V68" s="309"/>
      <c r="W68" s="309"/>
      <c r="X68" s="309"/>
      <c r="Y68" s="309"/>
    </row>
    <row r="69" spans="1:25" x14ac:dyDescent="0.25">
      <c r="A69" s="291">
        <v>76</v>
      </c>
      <c r="B69" s="224"/>
      <c r="C69" s="309"/>
      <c r="D69" s="387">
        <v>1013</v>
      </c>
      <c r="E69" s="392">
        <v>-107</v>
      </c>
      <c r="F69" s="388" t="s">
        <v>862</v>
      </c>
      <c r="G69" s="479" t="s">
        <v>882</v>
      </c>
      <c r="H69" s="307">
        <v>-207</v>
      </c>
      <c r="I69" s="307">
        <v>-307</v>
      </c>
      <c r="J69" s="473">
        <v>-407</v>
      </c>
      <c r="K69" s="307"/>
      <c r="L69" s="309"/>
      <c r="M69" s="309"/>
      <c r="N69" s="307">
        <v>10</v>
      </c>
      <c r="O69" s="480"/>
      <c r="P69" s="473"/>
      <c r="Q69" s="309"/>
      <c r="R69" s="309"/>
      <c r="S69" s="309"/>
      <c r="T69" s="309"/>
      <c r="U69" s="309"/>
      <c r="V69" s="309"/>
      <c r="W69" s="309"/>
      <c r="X69" s="309"/>
      <c r="Y69" s="309"/>
    </row>
    <row r="70" spans="1:25" x14ac:dyDescent="0.25">
      <c r="A70" s="291">
        <v>77</v>
      </c>
      <c r="B70" s="224"/>
      <c r="C70" s="309"/>
      <c r="D70" s="387">
        <v>1013</v>
      </c>
      <c r="E70" s="392">
        <v>-107</v>
      </c>
      <c r="F70" s="388" t="s">
        <v>883</v>
      </c>
      <c r="G70" s="479" t="s">
        <v>884</v>
      </c>
      <c r="H70" s="307">
        <v>-207</v>
      </c>
      <c r="I70" s="307">
        <v>-307</v>
      </c>
      <c r="J70" s="473">
        <v>-407</v>
      </c>
      <c r="K70" s="307"/>
      <c r="L70" s="309"/>
      <c r="M70" s="309"/>
      <c r="N70" s="307"/>
      <c r="O70" s="480"/>
      <c r="P70" s="473"/>
      <c r="Q70" s="309"/>
      <c r="R70" s="309"/>
      <c r="S70" s="309"/>
      <c r="T70" s="309"/>
      <c r="U70" s="309"/>
      <c r="V70" s="309"/>
      <c r="W70" s="309"/>
      <c r="X70" s="309"/>
      <c r="Y70" s="309"/>
    </row>
    <row r="71" spans="1:25" x14ac:dyDescent="0.25">
      <c r="A71" s="291">
        <v>78</v>
      </c>
      <c r="B71" s="224"/>
      <c r="C71" s="309"/>
      <c r="D71" s="387">
        <v>1013</v>
      </c>
      <c r="E71" s="392">
        <v>-107</v>
      </c>
      <c r="F71" s="388" t="s">
        <v>864</v>
      </c>
      <c r="G71" s="479" t="s">
        <v>885</v>
      </c>
      <c r="H71" s="307">
        <v>-207</v>
      </c>
      <c r="I71" s="307">
        <v>-307</v>
      </c>
      <c r="J71" s="473">
        <v>-407</v>
      </c>
      <c r="K71" s="307"/>
      <c r="L71" s="309"/>
      <c r="M71" s="309"/>
      <c r="N71" s="307">
        <v>10</v>
      </c>
      <c r="O71" s="480"/>
      <c r="P71" s="473"/>
      <c r="Q71" s="309"/>
      <c r="R71" s="309"/>
      <c r="S71" s="309"/>
      <c r="T71" s="309"/>
      <c r="U71" s="309"/>
      <c r="V71" s="309"/>
      <c r="W71" s="309"/>
      <c r="X71" s="309"/>
      <c r="Y71" s="309"/>
    </row>
    <row r="72" spans="1:25" x14ac:dyDescent="0.25">
      <c r="A72" s="291">
        <v>79</v>
      </c>
      <c r="B72" s="224"/>
      <c r="C72" s="309"/>
      <c r="D72" s="387">
        <v>1013</v>
      </c>
      <c r="E72" s="392">
        <v>-107</v>
      </c>
      <c r="F72" s="388" t="s">
        <v>866</v>
      </c>
      <c r="G72" s="479" t="s">
        <v>886</v>
      </c>
      <c r="H72" s="307">
        <v>-207</v>
      </c>
      <c r="I72" s="307">
        <v>-307</v>
      </c>
      <c r="J72" s="473">
        <v>-407</v>
      </c>
      <c r="K72" s="307"/>
      <c r="L72" s="309"/>
      <c r="M72" s="309"/>
      <c r="N72" s="307">
        <v>10</v>
      </c>
      <c r="O72" s="480"/>
      <c r="P72" s="473"/>
      <c r="Q72" s="309"/>
      <c r="R72" s="309"/>
      <c r="S72" s="309"/>
      <c r="T72" s="309"/>
      <c r="U72" s="309"/>
      <c r="V72" s="309"/>
      <c r="W72" s="309"/>
      <c r="X72" s="309"/>
      <c r="Y72" s="309"/>
    </row>
    <row r="73" spans="1:25" x14ac:dyDescent="0.25">
      <c r="A73" s="291">
        <v>80</v>
      </c>
      <c r="B73" s="224"/>
      <c r="C73" s="309"/>
      <c r="D73" s="387">
        <v>1013</v>
      </c>
      <c r="E73" s="392">
        <v>-107</v>
      </c>
      <c r="F73" s="388" t="s">
        <v>887</v>
      </c>
      <c r="G73" s="479" t="s">
        <v>888</v>
      </c>
      <c r="H73" s="307">
        <v>-207</v>
      </c>
      <c r="I73" s="307">
        <v>-307</v>
      </c>
      <c r="J73" s="473">
        <v>-407</v>
      </c>
      <c r="K73" s="307"/>
      <c r="L73" s="309"/>
      <c r="M73" s="309"/>
      <c r="N73" s="307"/>
      <c r="O73" s="480"/>
      <c r="P73" s="473"/>
      <c r="Q73" s="309"/>
      <c r="R73" s="309"/>
      <c r="S73" s="309"/>
      <c r="T73" s="309"/>
      <c r="U73" s="309"/>
      <c r="V73" s="309"/>
      <c r="W73" s="309"/>
      <c r="X73" s="309"/>
      <c r="Y73" s="309"/>
    </row>
    <row r="74" spans="1:25" x14ac:dyDescent="0.25">
      <c r="A74" s="291">
        <v>81</v>
      </c>
      <c r="B74" s="224"/>
      <c r="C74" s="309"/>
      <c r="D74" s="387">
        <v>1013</v>
      </c>
      <c r="E74" s="392">
        <v>-107</v>
      </c>
      <c r="F74" s="388" t="s">
        <v>868</v>
      </c>
      <c r="G74" s="479" t="s">
        <v>889</v>
      </c>
      <c r="H74" s="307">
        <v>-207</v>
      </c>
      <c r="I74" s="307">
        <v>-307</v>
      </c>
      <c r="J74" s="473">
        <v>-407</v>
      </c>
      <c r="K74" s="307"/>
      <c r="L74" s="309"/>
      <c r="M74" s="309"/>
      <c r="N74" s="307">
        <v>10</v>
      </c>
      <c r="O74" s="480"/>
      <c r="P74" s="473"/>
      <c r="Q74" s="309"/>
      <c r="R74" s="309"/>
      <c r="S74" s="309"/>
      <c r="T74" s="309"/>
      <c r="U74" s="309"/>
      <c r="V74" s="309"/>
      <c r="W74" s="309"/>
      <c r="X74" s="309"/>
      <c r="Y74" s="309"/>
    </row>
    <row r="75" spans="1:25" ht="16.2" thickBot="1" x14ac:dyDescent="0.3">
      <c r="A75" s="291">
        <v>82</v>
      </c>
      <c r="B75" s="224"/>
      <c r="C75" s="309"/>
      <c r="D75" s="387">
        <v>1013</v>
      </c>
      <c r="E75" s="392">
        <v>-107</v>
      </c>
      <c r="F75" s="388" t="s">
        <v>870</v>
      </c>
      <c r="G75" s="479" t="s">
        <v>890</v>
      </c>
      <c r="H75" s="307">
        <v>-207</v>
      </c>
      <c r="I75" s="307">
        <v>-307</v>
      </c>
      <c r="J75" s="473">
        <v>-407</v>
      </c>
      <c r="K75" s="307"/>
      <c r="L75" s="309"/>
      <c r="M75" s="309"/>
      <c r="N75" s="307">
        <v>10</v>
      </c>
      <c r="O75" s="480"/>
      <c r="P75" s="473"/>
      <c r="Q75" s="309"/>
      <c r="R75" s="309"/>
      <c r="S75" s="309"/>
      <c r="T75" s="309"/>
      <c r="U75" s="309"/>
      <c r="V75" s="309"/>
      <c r="W75" s="309"/>
      <c r="X75" s="309"/>
      <c r="Y75" s="309"/>
    </row>
    <row r="76" spans="1:25" ht="16.2" thickBot="1" x14ac:dyDescent="0.3">
      <c r="B76" s="224"/>
      <c r="D76" s="387">
        <v>1013</v>
      </c>
      <c r="E76" s="392">
        <v>-105</v>
      </c>
      <c r="F76" s="493" t="s">
        <v>850</v>
      </c>
      <c r="G76" s="483" t="s">
        <v>891</v>
      </c>
      <c r="Q76" s="309"/>
      <c r="R76" s="309"/>
      <c r="S76" s="309"/>
      <c r="T76" s="309"/>
      <c r="U76" s="309"/>
      <c r="V76" s="309"/>
      <c r="W76" s="309"/>
      <c r="X76" s="309"/>
      <c r="Y76" s="309"/>
    </row>
    <row r="77" spans="1:25" x14ac:dyDescent="0.25">
      <c r="A77" s="291">
        <v>83</v>
      </c>
      <c r="B77" s="224"/>
      <c r="C77" s="309"/>
      <c r="D77" s="387">
        <v>1013</v>
      </c>
      <c r="E77" s="392">
        <v>-107</v>
      </c>
      <c r="F77" s="388" t="s">
        <v>892</v>
      </c>
      <c r="G77" s="479" t="s">
        <v>893</v>
      </c>
      <c r="H77" s="307">
        <v>-207</v>
      </c>
      <c r="I77" s="307">
        <v>-307</v>
      </c>
      <c r="J77" s="473">
        <v>-407</v>
      </c>
      <c r="K77" s="307"/>
      <c r="L77" s="309"/>
      <c r="M77" s="309"/>
      <c r="N77" s="309"/>
      <c r="O77" s="480"/>
      <c r="P77" s="473"/>
      <c r="Q77" s="309"/>
      <c r="R77" s="309"/>
      <c r="S77" s="309"/>
      <c r="T77" s="309"/>
      <c r="U77" s="309"/>
      <c r="V77" s="309"/>
      <c r="W77" s="309"/>
      <c r="X77" s="309"/>
      <c r="Y77" s="309"/>
    </row>
    <row r="78" spans="1:25" ht="18" customHeight="1" x14ac:dyDescent="0.25">
      <c r="B78" s="224"/>
      <c r="C78" s="224"/>
      <c r="D78" s="387">
        <v>1013</v>
      </c>
      <c r="E78" s="392">
        <v>-105</v>
      </c>
      <c r="F78" s="486" t="s">
        <v>306</v>
      </c>
      <c r="G78" s="487" t="s">
        <v>894</v>
      </c>
      <c r="H78" s="309"/>
      <c r="I78" s="309"/>
      <c r="J78" s="343"/>
      <c r="K78" s="307"/>
      <c r="L78" s="309"/>
      <c r="M78" s="307"/>
      <c r="N78" s="309"/>
      <c r="O78" s="307"/>
      <c r="P78" s="473"/>
      <c r="Q78" s="309"/>
      <c r="R78" s="309"/>
      <c r="S78" s="309"/>
      <c r="T78" s="309"/>
      <c r="U78" s="309"/>
      <c r="V78" s="309"/>
      <c r="W78" s="309"/>
      <c r="X78" s="309"/>
      <c r="Y78" s="309"/>
    </row>
    <row r="79" spans="1:25" x14ac:dyDescent="0.25">
      <c r="A79" s="291">
        <v>62</v>
      </c>
      <c r="B79" s="224"/>
      <c r="C79" s="309"/>
      <c r="D79" s="387">
        <v>1013</v>
      </c>
      <c r="E79" s="392">
        <v>-105</v>
      </c>
      <c r="F79" s="388" t="s">
        <v>812</v>
      </c>
      <c r="G79" s="479" t="s">
        <v>895</v>
      </c>
      <c r="H79" s="307">
        <v>-205</v>
      </c>
      <c r="I79" s="307">
        <v>-305</v>
      </c>
      <c r="J79" s="473">
        <v>-405</v>
      </c>
      <c r="K79" s="307"/>
      <c r="L79" s="309"/>
      <c r="M79" s="309"/>
      <c r="N79" s="307"/>
      <c r="O79" s="480"/>
      <c r="P79" s="473"/>
      <c r="Q79" s="309"/>
      <c r="R79" s="309"/>
      <c r="S79" s="309"/>
      <c r="T79" s="309"/>
      <c r="U79" s="309"/>
      <c r="V79" s="309"/>
      <c r="W79" s="309"/>
      <c r="X79" s="309"/>
      <c r="Y79" s="309"/>
    </row>
    <row r="80" spans="1:25" x14ac:dyDescent="0.25">
      <c r="A80" s="291">
        <v>63</v>
      </c>
      <c r="B80" s="224"/>
      <c r="C80" s="309"/>
      <c r="D80" s="387">
        <v>1013</v>
      </c>
      <c r="E80" s="392">
        <v>-105</v>
      </c>
      <c r="F80" s="388" t="s">
        <v>814</v>
      </c>
      <c r="G80" s="479" t="s">
        <v>896</v>
      </c>
      <c r="H80" s="307">
        <v>-205</v>
      </c>
      <c r="I80" s="307">
        <v>-305</v>
      </c>
      <c r="J80" s="473">
        <v>-405</v>
      </c>
      <c r="K80" s="307"/>
      <c r="L80" s="309"/>
      <c r="M80" s="309"/>
      <c r="N80" s="307"/>
      <c r="O80" s="480"/>
      <c r="P80" s="473"/>
      <c r="Q80" s="309"/>
      <c r="R80" s="309"/>
      <c r="S80" s="309"/>
      <c r="T80" s="309"/>
      <c r="U80" s="309"/>
      <c r="V80" s="309"/>
      <c r="W80" s="309"/>
      <c r="X80" s="309"/>
      <c r="Y80" s="309"/>
    </row>
    <row r="81" spans="1:25" x14ac:dyDescent="0.25">
      <c r="A81" s="291">
        <v>64</v>
      </c>
      <c r="B81" s="224"/>
      <c r="C81" s="309"/>
      <c r="D81" s="387">
        <v>1013</v>
      </c>
      <c r="E81" s="392">
        <v>-105</v>
      </c>
      <c r="F81" s="388" t="s">
        <v>816</v>
      </c>
      <c r="G81" s="479" t="s">
        <v>897</v>
      </c>
      <c r="H81" s="307">
        <v>-205</v>
      </c>
      <c r="I81" s="307">
        <v>-305</v>
      </c>
      <c r="J81" s="473">
        <v>-405</v>
      </c>
      <c r="K81" s="307"/>
      <c r="L81" s="309"/>
      <c r="M81" s="309"/>
      <c r="N81" s="307"/>
      <c r="O81" s="480"/>
      <c r="P81" s="473"/>
      <c r="Q81" s="309"/>
      <c r="R81" s="309"/>
      <c r="S81" s="309"/>
      <c r="T81" s="309"/>
      <c r="U81" s="309"/>
      <c r="V81" s="309"/>
      <c r="W81" s="309"/>
      <c r="X81" s="309"/>
      <c r="Y81" s="309"/>
    </row>
    <row r="82" spans="1:25" x14ac:dyDescent="0.25">
      <c r="A82" s="291">
        <v>65</v>
      </c>
      <c r="B82" s="224"/>
      <c r="C82" s="309"/>
      <c r="D82" s="387">
        <v>1013</v>
      </c>
      <c r="E82" s="392">
        <v>-105</v>
      </c>
      <c r="F82" s="388" t="s">
        <v>818</v>
      </c>
      <c r="G82" s="481" t="s">
        <v>898</v>
      </c>
      <c r="H82" s="307">
        <v>-205</v>
      </c>
      <c r="I82" s="307">
        <v>-305</v>
      </c>
      <c r="J82" s="473">
        <v>-405</v>
      </c>
      <c r="K82" s="307"/>
      <c r="L82" s="309"/>
      <c r="M82" s="309"/>
      <c r="N82" s="307"/>
      <c r="O82" s="480"/>
      <c r="P82" s="473"/>
      <c r="Q82" s="309"/>
      <c r="R82" s="309"/>
      <c r="S82" s="309"/>
      <c r="T82" s="309"/>
      <c r="U82" s="309"/>
      <c r="V82" s="309"/>
      <c r="W82" s="309"/>
      <c r="X82" s="309"/>
      <c r="Y82" s="309"/>
    </row>
    <row r="83" spans="1:25" ht="16.2" thickBot="1" x14ac:dyDescent="0.3">
      <c r="A83" s="291">
        <v>67</v>
      </c>
      <c r="B83" s="224"/>
      <c r="C83" s="309"/>
      <c r="D83" s="387">
        <v>1013</v>
      </c>
      <c r="E83" s="392">
        <v>-105</v>
      </c>
      <c r="F83" s="388" t="s">
        <v>822</v>
      </c>
      <c r="G83" s="494" t="s">
        <v>899</v>
      </c>
      <c r="H83" s="307">
        <v>-205</v>
      </c>
      <c r="I83" s="307">
        <v>-305</v>
      </c>
      <c r="J83" s="473">
        <v>-405</v>
      </c>
      <c r="K83" s="307"/>
      <c r="L83" s="309"/>
      <c r="M83" s="309"/>
      <c r="N83" s="307"/>
      <c r="O83" s="480"/>
      <c r="P83" s="473"/>
      <c r="Q83" s="309"/>
      <c r="R83" s="309"/>
      <c r="S83" s="309"/>
      <c r="T83" s="309"/>
      <c r="U83" s="309"/>
      <c r="V83" s="309"/>
      <c r="W83" s="309"/>
      <c r="X83" s="309"/>
      <c r="Y83" s="309"/>
    </row>
    <row r="84" spans="1:25" ht="16.2" thickBot="1" x14ac:dyDescent="0.3">
      <c r="A84" s="291">
        <v>48</v>
      </c>
      <c r="B84" s="224"/>
      <c r="C84" s="309"/>
      <c r="D84" s="387">
        <v>1013</v>
      </c>
      <c r="E84" s="478">
        <v>-102</v>
      </c>
      <c r="F84" s="482" t="s">
        <v>814</v>
      </c>
      <c r="G84" s="483" t="s">
        <v>900</v>
      </c>
      <c r="H84" s="484">
        <v>-202</v>
      </c>
      <c r="I84" s="307">
        <v>-302</v>
      </c>
      <c r="J84" s="473">
        <v>-402</v>
      </c>
      <c r="K84" s="307"/>
      <c r="L84" s="309"/>
      <c r="M84" s="309"/>
      <c r="N84" s="307">
        <v>10</v>
      </c>
      <c r="O84" s="480"/>
      <c r="P84" s="473"/>
      <c r="Q84" s="309"/>
      <c r="R84" s="309"/>
      <c r="S84" s="309"/>
      <c r="T84" s="309"/>
      <c r="U84" s="309"/>
      <c r="V84" s="309"/>
      <c r="W84" s="309"/>
      <c r="X84" s="309"/>
      <c r="Y84" s="309"/>
    </row>
    <row r="85" spans="1:25" x14ac:dyDescent="0.25">
      <c r="B85" s="224"/>
      <c r="C85" s="309"/>
      <c r="D85" s="387">
        <v>1013</v>
      </c>
      <c r="E85" s="392">
        <v>-105</v>
      </c>
      <c r="F85" s="388" t="s">
        <v>852</v>
      </c>
      <c r="G85" s="495" t="s">
        <v>901</v>
      </c>
      <c r="H85" s="484"/>
      <c r="I85" s="307"/>
      <c r="J85" s="473"/>
      <c r="K85" s="307"/>
      <c r="L85" s="309"/>
      <c r="M85" s="309"/>
      <c r="N85" s="307"/>
      <c r="O85" s="480"/>
      <c r="P85" s="473"/>
      <c r="Q85" s="309"/>
      <c r="R85" s="309"/>
      <c r="S85" s="309"/>
      <c r="T85" s="309"/>
      <c r="U85" s="309"/>
      <c r="V85" s="309"/>
      <c r="W85" s="309"/>
      <c r="X85" s="309"/>
      <c r="Y85" s="309"/>
    </row>
    <row r="86" spans="1:25" ht="30" customHeight="1" x14ac:dyDescent="0.25">
      <c r="B86" s="224">
        <v>13.5</v>
      </c>
      <c r="C86" s="489" t="s">
        <v>902</v>
      </c>
      <c r="D86" s="474">
        <v>1013</v>
      </c>
      <c r="E86" s="475" t="s">
        <v>903</v>
      </c>
      <c r="F86" s="476"/>
      <c r="G86" s="419" t="s">
        <v>904</v>
      </c>
      <c r="H86" s="309"/>
      <c r="I86" s="309"/>
      <c r="J86" s="343"/>
      <c r="K86" s="307"/>
      <c r="L86" s="309"/>
      <c r="M86" s="307">
        <v>10</v>
      </c>
      <c r="N86" s="309"/>
      <c r="O86" s="307"/>
      <c r="P86" s="473"/>
      <c r="Q86" s="309"/>
      <c r="R86" s="309"/>
      <c r="S86" s="309"/>
      <c r="T86" s="309"/>
      <c r="U86" s="309"/>
      <c r="V86" s="309"/>
      <c r="W86" s="309"/>
      <c r="X86" s="309"/>
      <c r="Y86" s="309"/>
    </row>
    <row r="87" spans="1:25" x14ac:dyDescent="0.25">
      <c r="A87" s="291">
        <v>84</v>
      </c>
      <c r="B87" s="224"/>
      <c r="C87" s="309"/>
      <c r="D87" s="387">
        <v>1013</v>
      </c>
      <c r="E87" s="392">
        <v>-108</v>
      </c>
      <c r="F87" s="388" t="s">
        <v>812</v>
      </c>
      <c r="G87" s="479" t="s">
        <v>905</v>
      </c>
      <c r="H87" s="307">
        <v>-208</v>
      </c>
      <c r="I87" s="307">
        <v>-308</v>
      </c>
      <c r="J87" s="473">
        <v>-408</v>
      </c>
      <c r="K87" s="307"/>
      <c r="L87" s="309"/>
      <c r="M87" s="309"/>
      <c r="N87" s="307">
        <v>10</v>
      </c>
      <c r="O87" s="480"/>
      <c r="P87" s="473"/>
      <c r="Q87" s="309"/>
      <c r="R87" s="309"/>
      <c r="S87" s="309"/>
      <c r="T87" s="309"/>
      <c r="U87" s="309"/>
      <c r="V87" s="309"/>
      <c r="W87" s="309"/>
      <c r="X87" s="309"/>
      <c r="Y87" s="309"/>
    </row>
    <row r="88" spans="1:25" x14ac:dyDescent="0.25">
      <c r="A88" s="291">
        <v>85</v>
      </c>
      <c r="B88" s="224"/>
      <c r="C88" s="309"/>
      <c r="D88" s="387">
        <v>1013</v>
      </c>
      <c r="E88" s="392">
        <v>-108</v>
      </c>
      <c r="F88" s="388" t="s">
        <v>814</v>
      </c>
      <c r="G88" s="479" t="s">
        <v>906</v>
      </c>
      <c r="H88" s="307">
        <v>-208</v>
      </c>
      <c r="I88" s="307">
        <v>-308</v>
      </c>
      <c r="J88" s="473">
        <v>-408</v>
      </c>
      <c r="K88" s="307"/>
      <c r="L88" s="309"/>
      <c r="M88" s="309"/>
      <c r="N88" s="307">
        <v>10</v>
      </c>
      <c r="O88" s="480"/>
      <c r="P88" s="473"/>
      <c r="Q88" s="309"/>
      <c r="R88" s="309"/>
      <c r="S88" s="309"/>
      <c r="T88" s="309"/>
      <c r="U88" s="309"/>
      <c r="V88" s="309"/>
      <c r="W88" s="309"/>
      <c r="X88" s="309"/>
      <c r="Y88" s="309"/>
    </row>
    <row r="89" spans="1:25" x14ac:dyDescent="0.25">
      <c r="A89" s="291">
        <v>86</v>
      </c>
      <c r="B89" s="224"/>
      <c r="C89" s="309"/>
      <c r="D89" s="387">
        <v>1013</v>
      </c>
      <c r="E89" s="392">
        <v>-108</v>
      </c>
      <c r="F89" s="388" t="s">
        <v>816</v>
      </c>
      <c r="G89" s="479" t="s">
        <v>907</v>
      </c>
      <c r="H89" s="307">
        <v>-208</v>
      </c>
      <c r="I89" s="307">
        <v>-308</v>
      </c>
      <c r="J89" s="473">
        <v>-408</v>
      </c>
      <c r="K89" s="307"/>
      <c r="L89" s="309"/>
      <c r="M89" s="309"/>
      <c r="N89" s="307">
        <v>10</v>
      </c>
      <c r="O89" s="480"/>
      <c r="P89" s="473"/>
      <c r="Q89" s="309"/>
      <c r="R89" s="309"/>
      <c r="S89" s="309"/>
      <c r="T89" s="309"/>
      <c r="U89" s="309"/>
      <c r="V89" s="309"/>
      <c r="W89" s="309"/>
      <c r="X89" s="309"/>
      <c r="Y89" s="309"/>
    </row>
    <row r="90" spans="1:25" ht="16.2" thickBot="1" x14ac:dyDescent="0.3">
      <c r="A90" s="291">
        <v>87</v>
      </c>
      <c r="B90" s="224"/>
      <c r="C90" s="309"/>
      <c r="D90" s="387">
        <v>1013</v>
      </c>
      <c r="E90" s="392">
        <v>-108</v>
      </c>
      <c r="F90" s="388" t="s">
        <v>818</v>
      </c>
      <c r="G90" s="481" t="s">
        <v>908</v>
      </c>
      <c r="H90" s="307">
        <v>-208</v>
      </c>
      <c r="I90" s="307">
        <v>-308</v>
      </c>
      <c r="J90" s="473">
        <v>-408</v>
      </c>
      <c r="K90" s="307"/>
      <c r="L90" s="309"/>
      <c r="M90" s="309"/>
      <c r="N90" s="307">
        <v>10</v>
      </c>
      <c r="O90" s="480"/>
      <c r="P90" s="473"/>
      <c r="Q90" s="309"/>
      <c r="R90" s="309"/>
      <c r="S90" s="309"/>
      <c r="T90" s="309"/>
      <c r="U90" s="309"/>
      <c r="V90" s="309"/>
      <c r="W90" s="309"/>
      <c r="X90" s="309"/>
      <c r="Y90" s="309"/>
    </row>
    <row r="91" spans="1:25" ht="16.2" thickBot="1" x14ac:dyDescent="0.3">
      <c r="A91" s="291">
        <v>48</v>
      </c>
      <c r="B91" s="224"/>
      <c r="C91" s="309"/>
      <c r="D91" s="387">
        <v>1013</v>
      </c>
      <c r="E91" s="478">
        <v>-102</v>
      </c>
      <c r="F91" s="482" t="s">
        <v>814</v>
      </c>
      <c r="G91" s="483" t="s">
        <v>900</v>
      </c>
      <c r="H91" s="484">
        <v>-202</v>
      </c>
      <c r="I91" s="307">
        <v>-302</v>
      </c>
      <c r="J91" s="473">
        <v>-402</v>
      </c>
      <c r="K91" s="307"/>
      <c r="L91" s="309"/>
      <c r="M91" s="309"/>
      <c r="N91" s="307">
        <v>10</v>
      </c>
      <c r="O91" s="480"/>
      <c r="P91" s="473"/>
      <c r="Q91" s="309"/>
      <c r="R91" s="309"/>
      <c r="S91" s="309"/>
      <c r="T91" s="309"/>
      <c r="U91" s="309"/>
      <c r="V91" s="309"/>
      <c r="W91" s="309"/>
      <c r="X91" s="309"/>
      <c r="Y91" s="309"/>
    </row>
    <row r="92" spans="1:25" ht="16.2" thickBot="1" x14ac:dyDescent="0.3">
      <c r="B92" s="224"/>
      <c r="C92" s="309"/>
      <c r="D92" s="387"/>
      <c r="E92" s="392"/>
      <c r="F92" s="491"/>
      <c r="G92" s="483" t="s">
        <v>909</v>
      </c>
      <c r="H92" s="484"/>
      <c r="I92" s="307"/>
      <c r="J92" s="473"/>
      <c r="K92" s="307"/>
      <c r="L92" s="309"/>
      <c r="M92" s="309"/>
      <c r="N92" s="307"/>
      <c r="O92" s="480"/>
      <c r="P92" s="473"/>
      <c r="Q92" s="309"/>
      <c r="R92" s="309"/>
      <c r="S92" s="309"/>
      <c r="T92" s="309"/>
      <c r="U92" s="309"/>
      <c r="V92" s="309"/>
      <c r="W92" s="309"/>
      <c r="X92" s="309"/>
      <c r="Y92" s="309"/>
    </row>
    <row r="93" spans="1:25" ht="16.2" thickBot="1" x14ac:dyDescent="0.3">
      <c r="B93" s="224"/>
      <c r="C93" s="309"/>
      <c r="D93" s="387"/>
      <c r="E93" s="392"/>
      <c r="F93" s="491"/>
      <c r="G93" s="483" t="s">
        <v>910</v>
      </c>
      <c r="H93" s="484"/>
      <c r="I93" s="307"/>
      <c r="J93" s="473"/>
      <c r="K93" s="307"/>
      <c r="L93" s="309"/>
      <c r="M93" s="309"/>
      <c r="N93" s="307"/>
      <c r="O93" s="480"/>
      <c r="P93" s="473"/>
      <c r="Q93" s="309"/>
      <c r="R93" s="309"/>
      <c r="S93" s="309"/>
      <c r="T93" s="309"/>
      <c r="U93" s="309"/>
      <c r="V93" s="309"/>
      <c r="W93" s="309"/>
      <c r="X93" s="309"/>
      <c r="Y93" s="309"/>
    </row>
    <row r="94" spans="1:25" ht="17.25" customHeight="1" x14ac:dyDescent="0.25">
      <c r="B94" s="224"/>
      <c r="C94" s="224"/>
      <c r="D94" s="410">
        <v>1013</v>
      </c>
      <c r="E94" s="486">
        <v>-105</v>
      </c>
      <c r="F94" s="476"/>
      <c r="G94" s="487" t="s">
        <v>894</v>
      </c>
      <c r="H94" s="309"/>
      <c r="I94" s="309"/>
      <c r="J94" s="343"/>
      <c r="K94" s="307"/>
      <c r="L94" s="309"/>
      <c r="M94" s="307"/>
      <c r="N94" s="309"/>
      <c r="O94" s="307"/>
      <c r="P94" s="473"/>
      <c r="Q94" s="309"/>
      <c r="R94" s="309"/>
      <c r="S94" s="309"/>
      <c r="T94" s="309"/>
      <c r="U94" s="309"/>
      <c r="V94" s="309"/>
      <c r="W94" s="309"/>
      <c r="X94" s="309"/>
      <c r="Y94" s="309"/>
    </row>
    <row r="95" spans="1:25" x14ac:dyDescent="0.25">
      <c r="A95" s="291">
        <v>62</v>
      </c>
      <c r="B95" s="224"/>
      <c r="C95" s="309"/>
      <c r="D95" s="387">
        <v>1013</v>
      </c>
      <c r="E95" s="392">
        <v>-105</v>
      </c>
      <c r="F95" s="388" t="s">
        <v>812</v>
      </c>
      <c r="G95" s="479" t="s">
        <v>895</v>
      </c>
      <c r="H95" s="307">
        <v>-205</v>
      </c>
      <c r="I95" s="307">
        <v>-305</v>
      </c>
      <c r="J95" s="473">
        <v>-405</v>
      </c>
      <c r="K95" s="307"/>
      <c r="L95" s="309"/>
      <c r="M95" s="309"/>
      <c r="N95" s="307"/>
      <c r="O95" s="480"/>
      <c r="P95" s="473"/>
      <c r="Q95" s="309"/>
      <c r="R95" s="309"/>
      <c r="S95" s="309"/>
      <c r="T95" s="309"/>
      <c r="U95" s="309"/>
      <c r="V95" s="309"/>
      <c r="W95" s="309"/>
      <c r="X95" s="309"/>
      <c r="Y95" s="309"/>
    </row>
    <row r="96" spans="1:25" x14ac:dyDescent="0.25">
      <c r="A96" s="291">
        <v>63</v>
      </c>
      <c r="B96" s="224"/>
      <c r="C96" s="309"/>
      <c r="D96" s="387">
        <v>1013</v>
      </c>
      <c r="E96" s="392">
        <v>-105</v>
      </c>
      <c r="F96" s="388" t="s">
        <v>814</v>
      </c>
      <c r="G96" s="479" t="s">
        <v>896</v>
      </c>
      <c r="H96" s="307">
        <v>-205</v>
      </c>
      <c r="I96" s="307">
        <v>-305</v>
      </c>
      <c r="J96" s="473">
        <v>-405</v>
      </c>
      <c r="K96" s="307"/>
      <c r="L96" s="309"/>
      <c r="M96" s="309"/>
      <c r="N96" s="307"/>
      <c r="O96" s="480"/>
      <c r="P96" s="473"/>
      <c r="Q96" s="309"/>
      <c r="R96" s="309"/>
      <c r="S96" s="309"/>
      <c r="T96" s="309"/>
      <c r="U96" s="309"/>
      <c r="V96" s="309"/>
      <c r="W96" s="309"/>
      <c r="X96" s="309"/>
      <c r="Y96" s="309"/>
    </row>
    <row r="97" spans="1:25" x14ac:dyDescent="0.25">
      <c r="A97" s="291">
        <v>64</v>
      </c>
      <c r="B97" s="224"/>
      <c r="C97" s="309"/>
      <c r="D97" s="387">
        <v>1013</v>
      </c>
      <c r="E97" s="392">
        <v>-105</v>
      </c>
      <c r="F97" s="388" t="s">
        <v>816</v>
      </c>
      <c r="G97" s="479" t="s">
        <v>897</v>
      </c>
      <c r="H97" s="307">
        <v>-205</v>
      </c>
      <c r="I97" s="307">
        <v>-305</v>
      </c>
      <c r="J97" s="473">
        <v>-405</v>
      </c>
      <c r="K97" s="307"/>
      <c r="L97" s="309"/>
      <c r="M97" s="309"/>
      <c r="N97" s="307"/>
      <c r="O97" s="480"/>
      <c r="P97" s="473"/>
      <c r="Q97" s="309"/>
      <c r="R97" s="309"/>
      <c r="S97" s="309"/>
      <c r="T97" s="309"/>
      <c r="U97" s="309"/>
      <c r="V97" s="309"/>
      <c r="W97" s="309"/>
      <c r="X97" s="309"/>
      <c r="Y97" s="309"/>
    </row>
    <row r="98" spans="1:25" ht="16.2" thickBot="1" x14ac:dyDescent="0.3">
      <c r="A98" s="291">
        <v>65</v>
      </c>
      <c r="B98" s="224"/>
      <c r="C98" s="309"/>
      <c r="D98" s="387">
        <v>1013</v>
      </c>
      <c r="E98" s="392">
        <v>-105</v>
      </c>
      <c r="F98" s="388" t="s">
        <v>818</v>
      </c>
      <c r="G98" s="481" t="s">
        <v>898</v>
      </c>
      <c r="H98" s="307">
        <v>-205</v>
      </c>
      <c r="I98" s="307">
        <v>-305</v>
      </c>
      <c r="J98" s="473">
        <v>-405</v>
      </c>
      <c r="K98" s="307"/>
      <c r="L98" s="309"/>
      <c r="M98" s="309"/>
      <c r="N98" s="307"/>
      <c r="O98" s="480"/>
      <c r="P98" s="473"/>
      <c r="Q98" s="309"/>
      <c r="R98" s="309"/>
      <c r="S98" s="309"/>
      <c r="T98" s="309"/>
      <c r="U98" s="309"/>
      <c r="V98" s="309"/>
      <c r="W98" s="309"/>
      <c r="X98" s="309"/>
      <c r="Y98" s="309"/>
    </row>
    <row r="99" spans="1:25" ht="16.2" thickBot="1" x14ac:dyDescent="0.3">
      <c r="A99" s="291">
        <v>68</v>
      </c>
      <c r="B99" s="224"/>
      <c r="C99" s="309"/>
      <c r="D99" s="387">
        <v>1013</v>
      </c>
      <c r="E99" s="392">
        <v>-105</v>
      </c>
      <c r="F99" s="493" t="s">
        <v>850</v>
      </c>
      <c r="G99" s="483" t="s">
        <v>911</v>
      </c>
      <c r="H99" s="484">
        <v>-205</v>
      </c>
      <c r="I99" s="307">
        <v>-305</v>
      </c>
      <c r="J99" s="473">
        <v>-405</v>
      </c>
      <c r="K99" s="307"/>
      <c r="L99" s="309"/>
      <c r="M99" s="309"/>
      <c r="N99" s="307">
        <v>10</v>
      </c>
      <c r="O99" s="480"/>
      <c r="P99" s="473"/>
      <c r="Q99" s="309"/>
      <c r="R99" s="309"/>
      <c r="S99" s="309"/>
      <c r="T99" s="309"/>
      <c r="U99" s="309"/>
      <c r="V99" s="309"/>
      <c r="W99" s="309"/>
      <c r="X99" s="309"/>
      <c r="Y99" s="309"/>
    </row>
    <row r="100" spans="1:25" x14ac:dyDescent="0.25">
      <c r="A100" s="291">
        <v>50</v>
      </c>
      <c r="B100" s="224"/>
      <c r="C100" s="309"/>
      <c r="D100" s="387">
        <v>1013</v>
      </c>
      <c r="E100" s="478">
        <v>-103</v>
      </c>
      <c r="F100" s="477" t="s">
        <v>814</v>
      </c>
      <c r="G100" s="492" t="s">
        <v>912</v>
      </c>
      <c r="H100" s="307">
        <v>-203</v>
      </c>
      <c r="I100" s="307">
        <v>-303</v>
      </c>
      <c r="J100" s="473">
        <v>-403</v>
      </c>
      <c r="K100" s="307"/>
      <c r="L100" s="309"/>
      <c r="M100" s="309"/>
      <c r="N100" s="307">
        <v>10</v>
      </c>
      <c r="O100" s="307"/>
      <c r="P100" s="473"/>
      <c r="Q100" s="309"/>
      <c r="R100" s="309"/>
      <c r="S100" s="309"/>
      <c r="T100" s="309"/>
      <c r="U100" s="309"/>
      <c r="V100" s="309"/>
      <c r="W100" s="309"/>
      <c r="X100" s="309"/>
      <c r="Y100" s="309"/>
    </row>
    <row r="101" spans="1:25" ht="30" customHeight="1" x14ac:dyDescent="0.25">
      <c r="B101" s="224">
        <v>13.6</v>
      </c>
      <c r="C101" s="224" t="s">
        <v>913</v>
      </c>
      <c r="D101" s="474">
        <v>1013</v>
      </c>
      <c r="E101" s="490">
        <v>-109</v>
      </c>
      <c r="F101" s="476"/>
      <c r="G101" s="496" t="s">
        <v>914</v>
      </c>
      <c r="H101" s="309"/>
      <c r="I101" s="309"/>
      <c r="J101" s="343"/>
      <c r="K101" s="307"/>
      <c r="L101" s="309"/>
      <c r="M101" s="307">
        <v>10</v>
      </c>
      <c r="N101" s="309"/>
      <c r="O101" s="307"/>
      <c r="P101" s="473"/>
      <c r="Q101" s="309"/>
      <c r="R101" s="309"/>
      <c r="S101" s="309"/>
      <c r="T101" s="309"/>
      <c r="U101" s="309"/>
      <c r="V101" s="309"/>
      <c r="W101" s="309"/>
      <c r="X101" s="309"/>
      <c r="Y101" s="309"/>
    </row>
    <row r="102" spans="1:25" x14ac:dyDescent="0.25">
      <c r="A102" s="291">
        <v>88</v>
      </c>
      <c r="B102" s="224"/>
      <c r="C102" s="309"/>
      <c r="D102" s="387">
        <v>1013</v>
      </c>
      <c r="E102" s="392">
        <v>-109</v>
      </c>
      <c r="F102" s="388" t="s">
        <v>860</v>
      </c>
      <c r="G102" s="479" t="s">
        <v>915</v>
      </c>
      <c r="H102" s="307">
        <v>-209</v>
      </c>
      <c r="I102" s="307">
        <v>-309</v>
      </c>
      <c r="J102" s="473">
        <v>-409</v>
      </c>
      <c r="K102" s="307"/>
      <c r="L102" s="309"/>
      <c r="M102" s="309"/>
      <c r="N102" s="307"/>
      <c r="O102" s="480"/>
      <c r="P102" s="473"/>
      <c r="Q102" s="309"/>
      <c r="R102" s="309"/>
      <c r="S102" s="309"/>
      <c r="T102" s="309"/>
      <c r="U102" s="309"/>
      <c r="V102" s="309"/>
      <c r="W102" s="309"/>
      <c r="X102" s="309"/>
      <c r="Y102" s="309"/>
    </row>
    <row r="103" spans="1:25" x14ac:dyDescent="0.25">
      <c r="A103" s="291">
        <v>89</v>
      </c>
      <c r="B103" s="224"/>
      <c r="C103" s="309"/>
      <c r="D103" s="387">
        <v>1013</v>
      </c>
      <c r="E103" s="392">
        <v>-109</v>
      </c>
      <c r="F103" s="388" t="s">
        <v>862</v>
      </c>
      <c r="G103" s="479" t="s">
        <v>916</v>
      </c>
      <c r="H103" s="307">
        <v>-209</v>
      </c>
      <c r="I103" s="307">
        <v>-309</v>
      </c>
      <c r="J103" s="473">
        <v>-409</v>
      </c>
      <c r="K103" s="307"/>
      <c r="L103" s="309"/>
      <c r="M103" s="309"/>
      <c r="N103" s="307">
        <v>10</v>
      </c>
      <c r="O103" s="480"/>
      <c r="P103" s="473"/>
      <c r="Q103" s="309"/>
      <c r="R103" s="309"/>
      <c r="S103" s="309"/>
      <c r="T103" s="309"/>
      <c r="U103" s="309"/>
      <c r="V103" s="309"/>
      <c r="W103" s="309"/>
      <c r="X103" s="309"/>
      <c r="Y103" s="309"/>
    </row>
    <row r="104" spans="1:25" x14ac:dyDescent="0.25">
      <c r="A104" s="291">
        <v>90</v>
      </c>
      <c r="B104" s="224"/>
      <c r="C104" s="309"/>
      <c r="D104" s="387">
        <v>1013</v>
      </c>
      <c r="E104" s="392">
        <v>-109</v>
      </c>
      <c r="F104" s="388" t="s">
        <v>883</v>
      </c>
      <c r="G104" s="479" t="s">
        <v>917</v>
      </c>
      <c r="H104" s="307">
        <v>-209</v>
      </c>
      <c r="I104" s="307">
        <v>-309</v>
      </c>
      <c r="J104" s="473">
        <v>-409</v>
      </c>
      <c r="K104" s="307"/>
      <c r="L104" s="309"/>
      <c r="M104" s="309"/>
      <c r="N104" s="307">
        <v>10</v>
      </c>
      <c r="O104" s="480"/>
      <c r="P104" s="473"/>
      <c r="Q104" s="309"/>
      <c r="R104" s="309"/>
      <c r="S104" s="309"/>
      <c r="T104" s="309"/>
      <c r="U104" s="309"/>
      <c r="V104" s="309"/>
      <c r="W104" s="309"/>
      <c r="X104" s="309"/>
      <c r="Y104" s="309"/>
    </row>
    <row r="105" spans="1:25" x14ac:dyDescent="0.25">
      <c r="A105" s="291">
        <v>91</v>
      </c>
      <c r="B105" s="224"/>
      <c r="C105" s="309" t="s">
        <v>918</v>
      </c>
      <c r="D105" s="387">
        <v>1013</v>
      </c>
      <c r="E105" s="392">
        <v>-109</v>
      </c>
      <c r="F105" s="388" t="s">
        <v>864</v>
      </c>
      <c r="G105" s="479" t="s">
        <v>919</v>
      </c>
      <c r="H105" s="307">
        <v>-209</v>
      </c>
      <c r="I105" s="307">
        <v>-309</v>
      </c>
      <c r="J105" s="473">
        <v>-409</v>
      </c>
      <c r="K105" s="307"/>
      <c r="L105" s="309"/>
      <c r="M105" s="309"/>
      <c r="N105" s="307"/>
      <c r="O105" s="480"/>
      <c r="P105" s="473"/>
      <c r="Q105" s="309"/>
      <c r="R105" s="309"/>
      <c r="S105" s="309"/>
      <c r="T105" s="309"/>
      <c r="U105" s="309"/>
      <c r="V105" s="309"/>
      <c r="W105" s="309"/>
      <c r="X105" s="309"/>
      <c r="Y105" s="309"/>
    </row>
    <row r="106" spans="1:25" x14ac:dyDescent="0.25">
      <c r="A106" s="291">
        <v>92</v>
      </c>
      <c r="B106" s="224"/>
      <c r="C106" s="309"/>
      <c r="D106" s="387">
        <v>1013</v>
      </c>
      <c r="E106" s="392">
        <v>-109</v>
      </c>
      <c r="F106" s="388" t="s">
        <v>866</v>
      </c>
      <c r="G106" s="479" t="s">
        <v>920</v>
      </c>
      <c r="H106" s="307">
        <v>-209</v>
      </c>
      <c r="I106" s="307">
        <v>-309</v>
      </c>
      <c r="J106" s="473">
        <v>-409</v>
      </c>
      <c r="K106" s="307"/>
      <c r="L106" s="309"/>
      <c r="M106" s="309"/>
      <c r="N106" s="307">
        <v>10</v>
      </c>
      <c r="O106" s="480"/>
      <c r="P106" s="473"/>
      <c r="Q106" s="309"/>
      <c r="R106" s="309"/>
      <c r="S106" s="309"/>
      <c r="T106" s="309"/>
      <c r="U106" s="309"/>
      <c r="V106" s="309"/>
      <c r="W106" s="309"/>
      <c r="X106" s="309"/>
      <c r="Y106" s="309"/>
    </row>
    <row r="107" spans="1:25" x14ac:dyDescent="0.25">
      <c r="A107" s="291">
        <v>93</v>
      </c>
      <c r="B107" s="224"/>
      <c r="C107" s="309"/>
      <c r="D107" s="387">
        <v>1013</v>
      </c>
      <c r="E107" s="392">
        <v>-109</v>
      </c>
      <c r="F107" s="388" t="s">
        <v>887</v>
      </c>
      <c r="G107" s="479" t="s">
        <v>921</v>
      </c>
      <c r="H107" s="307">
        <v>-209</v>
      </c>
      <c r="I107" s="307">
        <v>-309</v>
      </c>
      <c r="J107" s="473">
        <v>-409</v>
      </c>
      <c r="K107" s="307"/>
      <c r="L107" s="309"/>
      <c r="M107" s="309"/>
      <c r="N107" s="307">
        <v>10</v>
      </c>
      <c r="O107" s="480"/>
      <c r="P107" s="473"/>
      <c r="Q107" s="309"/>
      <c r="R107" s="309"/>
      <c r="S107" s="309"/>
      <c r="T107" s="309"/>
      <c r="U107" s="309"/>
      <c r="V107" s="309"/>
      <c r="W107" s="309"/>
      <c r="X107" s="309"/>
      <c r="Y107" s="309"/>
    </row>
    <row r="108" spans="1:25" x14ac:dyDescent="0.25">
      <c r="A108" s="291">
        <v>94</v>
      </c>
      <c r="B108" s="224"/>
      <c r="C108" s="309"/>
      <c r="D108" s="387">
        <v>1013</v>
      </c>
      <c r="E108" s="392">
        <v>-109</v>
      </c>
      <c r="F108" s="388" t="s">
        <v>868</v>
      </c>
      <c r="G108" s="479" t="s">
        <v>922</v>
      </c>
      <c r="H108" s="307">
        <v>-209</v>
      </c>
      <c r="I108" s="307">
        <v>-309</v>
      </c>
      <c r="J108" s="473">
        <v>-409</v>
      </c>
      <c r="K108" s="307"/>
      <c r="L108" s="309"/>
      <c r="M108" s="309"/>
      <c r="N108" s="307"/>
      <c r="O108" s="480"/>
      <c r="P108" s="473"/>
      <c r="Q108" s="309"/>
      <c r="R108" s="309"/>
      <c r="S108" s="309"/>
      <c r="T108" s="309"/>
      <c r="U108" s="309"/>
      <c r="V108" s="309"/>
      <c r="W108" s="309"/>
      <c r="X108" s="309"/>
      <c r="Y108" s="309"/>
    </row>
    <row r="109" spans="1:25" x14ac:dyDescent="0.25">
      <c r="A109" s="291">
        <v>95</v>
      </c>
      <c r="B109" s="224"/>
      <c r="C109" s="309"/>
      <c r="D109" s="387">
        <v>1013</v>
      </c>
      <c r="E109" s="392">
        <v>-109</v>
      </c>
      <c r="F109" s="388" t="s">
        <v>870</v>
      </c>
      <c r="G109" s="479" t="s">
        <v>923</v>
      </c>
      <c r="H109" s="307">
        <v>-209</v>
      </c>
      <c r="I109" s="307">
        <v>-309</v>
      </c>
      <c r="J109" s="473">
        <v>-409</v>
      </c>
      <c r="K109" s="307"/>
      <c r="L109" s="309"/>
      <c r="M109" s="309"/>
      <c r="N109" s="307">
        <v>10</v>
      </c>
      <c r="O109" s="480"/>
      <c r="P109" s="473"/>
      <c r="Q109" s="309"/>
      <c r="R109" s="309"/>
      <c r="S109" s="309"/>
      <c r="T109" s="309"/>
      <c r="U109" s="309"/>
      <c r="V109" s="309"/>
      <c r="W109" s="309"/>
      <c r="X109" s="309"/>
      <c r="Y109" s="309"/>
    </row>
    <row r="110" spans="1:25" x14ac:dyDescent="0.25">
      <c r="A110" s="291">
        <v>96</v>
      </c>
      <c r="B110" s="224"/>
      <c r="C110" s="309"/>
      <c r="D110" s="387">
        <v>1013</v>
      </c>
      <c r="E110" s="392">
        <v>-109</v>
      </c>
      <c r="F110" s="388" t="s">
        <v>892</v>
      </c>
      <c r="G110" s="479" t="s">
        <v>924</v>
      </c>
      <c r="H110" s="307">
        <v>-209</v>
      </c>
      <c r="I110" s="307">
        <v>-309</v>
      </c>
      <c r="J110" s="473">
        <v>-409</v>
      </c>
      <c r="K110" s="307"/>
      <c r="L110" s="309"/>
      <c r="M110" s="309"/>
      <c r="N110" s="307">
        <v>10</v>
      </c>
      <c r="O110" s="480"/>
      <c r="P110" s="473"/>
      <c r="Q110" s="309"/>
      <c r="R110" s="309"/>
      <c r="S110" s="309"/>
      <c r="T110" s="309"/>
      <c r="U110" s="309"/>
      <c r="V110" s="309"/>
      <c r="W110" s="309"/>
      <c r="X110" s="309"/>
      <c r="Y110" s="309"/>
    </row>
    <row r="111" spans="1:25" x14ac:dyDescent="0.25">
      <c r="A111" s="291">
        <v>97</v>
      </c>
      <c r="B111" s="224"/>
      <c r="C111" s="309"/>
      <c r="D111" s="387">
        <v>1013</v>
      </c>
      <c r="E111" s="392">
        <v>-109</v>
      </c>
      <c r="F111" s="388" t="s">
        <v>925</v>
      </c>
      <c r="G111" s="479" t="s">
        <v>926</v>
      </c>
      <c r="H111" s="307">
        <v>-209</v>
      </c>
      <c r="I111" s="307">
        <v>-309</v>
      </c>
      <c r="J111" s="473">
        <v>-409</v>
      </c>
      <c r="K111" s="307"/>
      <c r="L111" s="309"/>
      <c r="M111" s="309"/>
      <c r="N111" s="307"/>
      <c r="O111" s="480"/>
      <c r="P111" s="473"/>
      <c r="Q111" s="309"/>
      <c r="R111" s="309"/>
      <c r="S111" s="309"/>
      <c r="T111" s="309"/>
      <c r="U111" s="309"/>
      <c r="V111" s="309"/>
      <c r="W111" s="309"/>
      <c r="X111" s="309"/>
      <c r="Y111" s="309"/>
    </row>
    <row r="112" spans="1:25" x14ac:dyDescent="0.25">
      <c r="A112" s="291">
        <v>98</v>
      </c>
      <c r="B112" s="224"/>
      <c r="C112" s="309"/>
      <c r="D112" s="387">
        <v>1013</v>
      </c>
      <c r="E112" s="392">
        <v>-109</v>
      </c>
      <c r="F112" s="388" t="s">
        <v>927</v>
      </c>
      <c r="G112" s="479" t="s">
        <v>928</v>
      </c>
      <c r="H112" s="307">
        <v>-209</v>
      </c>
      <c r="I112" s="307">
        <v>-309</v>
      </c>
      <c r="J112" s="473">
        <v>-409</v>
      </c>
      <c r="K112" s="307"/>
      <c r="L112" s="309"/>
      <c r="M112" s="309"/>
      <c r="N112" s="307">
        <v>10</v>
      </c>
      <c r="O112" s="480"/>
      <c r="P112" s="473"/>
      <c r="Q112" s="309"/>
      <c r="R112" s="309"/>
      <c r="S112" s="309"/>
      <c r="T112" s="309"/>
      <c r="U112" s="309"/>
      <c r="V112" s="309"/>
      <c r="W112" s="309"/>
      <c r="X112" s="309"/>
      <c r="Y112" s="309"/>
    </row>
    <row r="113" spans="1:25" x14ac:dyDescent="0.25">
      <c r="A113" s="291">
        <v>99</v>
      </c>
      <c r="B113" s="224"/>
      <c r="C113" s="309"/>
      <c r="D113" s="387">
        <v>1013</v>
      </c>
      <c r="E113" s="392">
        <v>-109</v>
      </c>
      <c r="F113" s="388" t="s">
        <v>929</v>
      </c>
      <c r="G113" s="479" t="s">
        <v>930</v>
      </c>
      <c r="H113" s="307">
        <v>-209</v>
      </c>
      <c r="I113" s="307">
        <v>-309</v>
      </c>
      <c r="J113" s="473">
        <v>-409</v>
      </c>
      <c r="K113" s="307"/>
      <c r="L113" s="309"/>
      <c r="M113" s="309"/>
      <c r="N113" s="307"/>
      <c r="O113" s="480"/>
      <c r="P113" s="473"/>
      <c r="Q113" s="309"/>
      <c r="R113" s="309"/>
      <c r="S113" s="309"/>
      <c r="T113" s="309"/>
      <c r="U113" s="309"/>
      <c r="V113" s="309"/>
      <c r="W113" s="309"/>
      <c r="X113" s="309"/>
      <c r="Y113" s="309"/>
    </row>
    <row r="114" spans="1:25" x14ac:dyDescent="0.25">
      <c r="A114" s="291">
        <v>100</v>
      </c>
      <c r="B114" s="224"/>
      <c r="C114" s="309"/>
      <c r="D114" s="387">
        <v>1013</v>
      </c>
      <c r="E114" s="392">
        <v>-109</v>
      </c>
      <c r="F114" s="388" t="s">
        <v>931</v>
      </c>
      <c r="G114" s="479" t="s">
        <v>932</v>
      </c>
      <c r="H114" s="307">
        <v>-209</v>
      </c>
      <c r="I114" s="307">
        <v>-309</v>
      </c>
      <c r="J114" s="473">
        <v>-409</v>
      </c>
      <c r="K114" s="307"/>
      <c r="L114" s="309"/>
      <c r="M114" s="309"/>
      <c r="N114" s="307"/>
      <c r="O114" s="480"/>
      <c r="P114" s="473"/>
      <c r="Q114" s="309"/>
      <c r="R114" s="309"/>
      <c r="S114" s="309"/>
      <c r="T114" s="309"/>
      <c r="U114" s="309"/>
      <c r="V114" s="309"/>
      <c r="W114" s="309"/>
      <c r="X114" s="309"/>
      <c r="Y114" s="309"/>
    </row>
    <row r="115" spans="1:25" x14ac:dyDescent="0.25">
      <c r="A115" s="291">
        <v>101</v>
      </c>
      <c r="B115" s="224"/>
      <c r="C115" s="309"/>
      <c r="D115" s="387">
        <v>1013</v>
      </c>
      <c r="E115" s="392">
        <v>-109</v>
      </c>
      <c r="F115" s="388" t="s">
        <v>933</v>
      </c>
      <c r="G115" s="479" t="s">
        <v>934</v>
      </c>
      <c r="H115" s="307">
        <v>-209</v>
      </c>
      <c r="I115" s="307">
        <v>-309</v>
      </c>
      <c r="J115" s="473">
        <v>-409</v>
      </c>
      <c r="K115" s="307"/>
      <c r="L115" s="309"/>
      <c r="M115" s="309"/>
      <c r="N115" s="307">
        <v>10</v>
      </c>
      <c r="O115" s="480"/>
      <c r="P115" s="473"/>
      <c r="Q115" s="309"/>
      <c r="R115" s="309"/>
      <c r="S115" s="309"/>
      <c r="T115" s="309"/>
      <c r="U115" s="309"/>
      <c r="V115" s="309"/>
      <c r="W115" s="309"/>
      <c r="X115" s="309"/>
      <c r="Y115" s="309"/>
    </row>
    <row r="116" spans="1:25" x14ac:dyDescent="0.25">
      <c r="A116" s="291">
        <v>102</v>
      </c>
      <c r="B116" s="224"/>
      <c r="C116" s="309"/>
      <c r="D116" s="387">
        <v>1013</v>
      </c>
      <c r="E116" s="392">
        <v>-109</v>
      </c>
      <c r="F116" s="388" t="s">
        <v>935</v>
      </c>
      <c r="G116" s="479" t="s">
        <v>936</v>
      </c>
      <c r="H116" s="307">
        <v>-209</v>
      </c>
      <c r="I116" s="307">
        <v>-309</v>
      </c>
      <c r="J116" s="473">
        <v>-409</v>
      </c>
      <c r="K116" s="307"/>
      <c r="L116" s="309"/>
      <c r="M116" s="309"/>
      <c r="N116" s="307"/>
      <c r="O116" s="480"/>
      <c r="P116" s="473"/>
      <c r="Q116" s="309"/>
      <c r="R116" s="309"/>
      <c r="S116" s="309"/>
      <c r="T116" s="309"/>
      <c r="U116" s="309"/>
      <c r="V116" s="309"/>
      <c r="W116" s="309"/>
      <c r="X116" s="309"/>
      <c r="Y116" s="309"/>
    </row>
    <row r="117" spans="1:25" ht="30.75" customHeight="1" x14ac:dyDescent="0.25">
      <c r="B117" s="224">
        <v>13.7</v>
      </c>
      <c r="C117" s="489" t="s">
        <v>937</v>
      </c>
      <c r="D117" s="474">
        <v>1013</v>
      </c>
      <c r="E117" s="490">
        <v>-110</v>
      </c>
      <c r="F117" s="476"/>
      <c r="G117" s="419" t="s">
        <v>938</v>
      </c>
      <c r="H117" s="309"/>
      <c r="I117" s="309"/>
      <c r="J117" s="343"/>
      <c r="K117" s="307"/>
      <c r="L117" s="309"/>
      <c r="M117" s="307">
        <v>10</v>
      </c>
      <c r="N117" s="309"/>
      <c r="O117" s="307"/>
      <c r="P117" s="473"/>
      <c r="Q117" s="309"/>
      <c r="R117" s="309"/>
      <c r="S117" s="309"/>
      <c r="T117" s="309"/>
      <c r="U117" s="309"/>
      <c r="V117" s="309"/>
      <c r="W117" s="309"/>
      <c r="X117" s="309"/>
      <c r="Y117" s="309"/>
    </row>
    <row r="118" spans="1:25" x14ac:dyDescent="0.25">
      <c r="A118" s="291">
        <v>103</v>
      </c>
      <c r="B118" s="224"/>
      <c r="C118" s="309"/>
      <c r="D118" s="387">
        <v>1013</v>
      </c>
      <c r="E118" s="392">
        <v>-110</v>
      </c>
      <c r="F118" s="388" t="s">
        <v>812</v>
      </c>
      <c r="G118" s="479" t="s">
        <v>939</v>
      </c>
      <c r="H118" s="307">
        <v>-210</v>
      </c>
      <c r="I118" s="307">
        <v>-310</v>
      </c>
      <c r="J118" s="473">
        <v>-410</v>
      </c>
      <c r="K118" s="307"/>
      <c r="L118" s="309"/>
      <c r="M118" s="309"/>
      <c r="N118" s="307"/>
      <c r="O118" s="480"/>
      <c r="P118" s="473"/>
      <c r="Q118" s="309"/>
      <c r="R118" s="309"/>
      <c r="S118" s="309"/>
      <c r="T118" s="309"/>
      <c r="U118" s="309"/>
      <c r="V118" s="309"/>
      <c r="W118" s="309"/>
      <c r="X118" s="309"/>
      <c r="Y118" s="309"/>
    </row>
    <row r="119" spans="1:25" x14ac:dyDescent="0.25">
      <c r="A119" s="291">
        <v>104</v>
      </c>
      <c r="B119" s="224"/>
      <c r="C119" s="309"/>
      <c r="D119" s="387">
        <v>1013</v>
      </c>
      <c r="E119" s="392">
        <v>-110</v>
      </c>
      <c r="F119" s="388" t="s">
        <v>814</v>
      </c>
      <c r="G119" s="479" t="s">
        <v>940</v>
      </c>
      <c r="H119" s="307">
        <v>-210</v>
      </c>
      <c r="I119" s="307">
        <v>-310</v>
      </c>
      <c r="J119" s="473">
        <v>-410</v>
      </c>
      <c r="K119" s="307"/>
      <c r="L119" s="309"/>
      <c r="M119" s="309"/>
      <c r="N119" s="307"/>
      <c r="O119" s="480"/>
      <c r="P119" s="473"/>
      <c r="Q119" s="309"/>
      <c r="R119" s="309"/>
      <c r="S119" s="309"/>
      <c r="T119" s="309"/>
      <c r="U119" s="309"/>
      <c r="V119" s="309"/>
      <c r="W119" s="309"/>
      <c r="X119" s="309"/>
      <c r="Y119" s="309"/>
    </row>
    <row r="120" spans="1:25" x14ac:dyDescent="0.25">
      <c r="A120" s="291">
        <v>105</v>
      </c>
      <c r="B120" s="224"/>
      <c r="C120" s="309"/>
      <c r="D120" s="387">
        <v>1013</v>
      </c>
      <c r="E120" s="392">
        <v>-110</v>
      </c>
      <c r="F120" s="388" t="s">
        <v>816</v>
      </c>
      <c r="G120" s="479" t="s">
        <v>941</v>
      </c>
      <c r="H120" s="307">
        <v>-210</v>
      </c>
      <c r="I120" s="307">
        <v>-310</v>
      </c>
      <c r="J120" s="473">
        <v>-410</v>
      </c>
      <c r="K120" s="307"/>
      <c r="L120" s="309"/>
      <c r="M120" s="309"/>
      <c r="N120" s="307"/>
      <c r="O120" s="480"/>
      <c r="P120" s="473"/>
      <c r="Q120" s="309"/>
      <c r="R120" s="309"/>
      <c r="S120" s="309"/>
      <c r="T120" s="309"/>
      <c r="U120" s="309"/>
      <c r="V120" s="309"/>
      <c r="W120" s="309"/>
      <c r="X120" s="309"/>
      <c r="Y120" s="309"/>
    </row>
    <row r="121" spans="1:25" x14ac:dyDescent="0.25">
      <c r="B121" s="224"/>
      <c r="C121" s="309"/>
      <c r="D121" s="387"/>
      <c r="E121" s="392"/>
      <c r="F121" s="388"/>
      <c r="G121" s="479" t="s">
        <v>942</v>
      </c>
      <c r="H121" s="307"/>
      <c r="I121" s="307"/>
      <c r="J121" s="473"/>
      <c r="K121" s="307"/>
      <c r="L121" s="309"/>
      <c r="M121" s="309"/>
      <c r="N121" s="307"/>
      <c r="O121" s="480"/>
      <c r="P121" s="473"/>
      <c r="Q121" s="309"/>
      <c r="R121" s="309"/>
      <c r="S121" s="309"/>
      <c r="T121" s="309"/>
      <c r="U121" s="309"/>
      <c r="V121" s="309"/>
      <c r="W121" s="309"/>
      <c r="X121" s="309"/>
      <c r="Y121" s="309"/>
    </row>
    <row r="122" spans="1:25" x14ac:dyDescent="0.25">
      <c r="A122" s="291">
        <v>106</v>
      </c>
      <c r="B122" s="224"/>
      <c r="C122" s="309"/>
      <c r="D122" s="387">
        <v>1013</v>
      </c>
      <c r="E122" s="392">
        <v>-110</v>
      </c>
      <c r="F122" s="388" t="s">
        <v>818</v>
      </c>
      <c r="G122" s="479" t="s">
        <v>943</v>
      </c>
      <c r="H122" s="307">
        <v>-210</v>
      </c>
      <c r="I122" s="307">
        <v>-310</v>
      </c>
      <c r="J122" s="473">
        <v>-410</v>
      </c>
      <c r="K122" s="307"/>
      <c r="L122" s="309"/>
      <c r="M122" s="309"/>
      <c r="N122" s="307"/>
      <c r="O122" s="480"/>
      <c r="P122" s="473"/>
      <c r="Q122" s="309"/>
      <c r="R122" s="309"/>
      <c r="S122" s="309"/>
      <c r="T122" s="309"/>
      <c r="U122" s="309"/>
      <c r="V122" s="309"/>
      <c r="W122" s="309"/>
      <c r="X122" s="309"/>
      <c r="Y122" s="309"/>
    </row>
    <row r="123" spans="1:25" x14ac:dyDescent="0.25">
      <c r="A123" s="291">
        <v>107</v>
      </c>
      <c r="B123" s="224"/>
      <c r="C123" s="309"/>
      <c r="D123" s="387">
        <v>1013</v>
      </c>
      <c r="E123" s="392">
        <v>-110</v>
      </c>
      <c r="F123" s="388" t="s">
        <v>820</v>
      </c>
      <c r="G123" s="479" t="s">
        <v>944</v>
      </c>
      <c r="H123" s="307">
        <v>-210</v>
      </c>
      <c r="I123" s="307">
        <v>-310</v>
      </c>
      <c r="J123" s="473">
        <v>-410</v>
      </c>
      <c r="K123" s="307"/>
      <c r="L123" s="309"/>
      <c r="M123" s="309"/>
      <c r="N123" s="307"/>
      <c r="O123" s="480"/>
      <c r="P123" s="473"/>
      <c r="Q123" s="309"/>
      <c r="R123" s="309"/>
      <c r="S123" s="309"/>
      <c r="T123" s="309"/>
      <c r="U123" s="309"/>
      <c r="V123" s="309"/>
      <c r="W123" s="309"/>
      <c r="X123" s="309"/>
      <c r="Y123" s="309"/>
    </row>
    <row r="124" spans="1:25" x14ac:dyDescent="0.25">
      <c r="A124" s="291">
        <v>108</v>
      </c>
      <c r="B124" s="224"/>
      <c r="C124" s="309"/>
      <c r="D124" s="387">
        <v>1013</v>
      </c>
      <c r="E124" s="392">
        <v>-110</v>
      </c>
      <c r="F124" s="388" t="s">
        <v>822</v>
      </c>
      <c r="G124" s="479" t="s">
        <v>945</v>
      </c>
      <c r="H124" s="307">
        <v>-210</v>
      </c>
      <c r="I124" s="307">
        <v>-310</v>
      </c>
      <c r="J124" s="473">
        <v>-410</v>
      </c>
      <c r="K124" s="307"/>
      <c r="L124" s="309"/>
      <c r="M124" s="309"/>
      <c r="N124" s="307"/>
      <c r="O124" s="480"/>
      <c r="P124" s="473"/>
      <c r="Q124" s="309"/>
      <c r="R124" s="309"/>
      <c r="S124" s="309"/>
      <c r="T124" s="309"/>
      <c r="U124" s="309"/>
      <c r="V124" s="309"/>
      <c r="W124" s="309"/>
      <c r="X124" s="309"/>
      <c r="Y124" s="309"/>
    </row>
    <row r="125" spans="1:25" ht="29.25" customHeight="1" x14ac:dyDescent="0.25">
      <c r="B125" s="224">
        <v>13.8</v>
      </c>
      <c r="C125" s="224" t="s">
        <v>946</v>
      </c>
      <c r="D125" s="474">
        <v>1013</v>
      </c>
      <c r="E125" s="490">
        <v>-111</v>
      </c>
      <c r="F125" s="476"/>
      <c r="G125" s="419" t="s">
        <v>947</v>
      </c>
      <c r="H125" s="309"/>
      <c r="I125" s="309"/>
      <c r="J125" s="343"/>
      <c r="K125" s="307"/>
      <c r="L125" s="309"/>
      <c r="M125" s="307">
        <v>20</v>
      </c>
      <c r="N125" s="309"/>
      <c r="O125" s="307"/>
      <c r="P125" s="473"/>
      <c r="Q125" s="309"/>
      <c r="R125" s="309"/>
      <c r="S125" s="309"/>
      <c r="T125" s="309"/>
      <c r="U125" s="309"/>
      <c r="V125" s="309"/>
      <c r="W125" s="309"/>
      <c r="X125" s="309"/>
      <c r="Y125" s="309"/>
    </row>
    <row r="126" spans="1:25" x14ac:dyDescent="0.25">
      <c r="A126" s="291">
        <v>109</v>
      </c>
      <c r="B126" s="224"/>
      <c r="C126" s="309"/>
      <c r="D126" s="387">
        <v>1013</v>
      </c>
      <c r="E126" s="392">
        <v>-111</v>
      </c>
      <c r="F126" s="388" t="s">
        <v>812</v>
      </c>
      <c r="G126" s="479" t="s">
        <v>948</v>
      </c>
      <c r="H126" s="307">
        <v>-211</v>
      </c>
      <c r="I126" s="307">
        <v>-311</v>
      </c>
      <c r="J126" s="473">
        <v>-411</v>
      </c>
      <c r="K126" s="307"/>
      <c r="L126" s="309"/>
      <c r="M126" s="309"/>
      <c r="N126" s="307"/>
      <c r="O126" s="480"/>
      <c r="P126" s="473"/>
      <c r="Q126" s="309"/>
      <c r="R126" s="309"/>
      <c r="S126" s="309"/>
      <c r="T126" s="309"/>
      <c r="U126" s="309"/>
      <c r="V126" s="309"/>
      <c r="W126" s="309"/>
      <c r="X126" s="309"/>
      <c r="Y126" s="309"/>
    </row>
    <row r="127" spans="1:25" x14ac:dyDescent="0.25">
      <c r="A127" s="291">
        <v>110</v>
      </c>
      <c r="B127" s="224"/>
      <c r="C127" s="309"/>
      <c r="D127" s="387">
        <v>1013</v>
      </c>
      <c r="E127" s="392">
        <v>-111</v>
      </c>
      <c r="F127" s="388" t="s">
        <v>814</v>
      </c>
      <c r="G127" s="479" t="s">
        <v>949</v>
      </c>
      <c r="H127" s="307">
        <v>-211</v>
      </c>
      <c r="I127" s="307">
        <v>-311</v>
      </c>
      <c r="J127" s="473">
        <v>-411</v>
      </c>
      <c r="K127" s="307"/>
      <c r="L127" s="309"/>
      <c r="M127" s="309"/>
      <c r="N127" s="307">
        <v>10</v>
      </c>
      <c r="O127" s="480"/>
      <c r="P127" s="473"/>
      <c r="Q127" s="309"/>
      <c r="R127" s="309"/>
      <c r="S127" s="309"/>
      <c r="T127" s="309"/>
      <c r="U127" s="309"/>
      <c r="V127" s="309"/>
      <c r="W127" s="309"/>
      <c r="X127" s="309"/>
      <c r="Y127" s="309"/>
    </row>
    <row r="128" spans="1:25" x14ac:dyDescent="0.25">
      <c r="A128" s="291">
        <v>111</v>
      </c>
      <c r="B128" s="224"/>
      <c r="C128" s="309"/>
      <c r="D128" s="387">
        <v>1013</v>
      </c>
      <c r="E128" s="392">
        <v>-111</v>
      </c>
      <c r="F128" s="388" t="s">
        <v>816</v>
      </c>
      <c r="G128" s="479" t="s">
        <v>950</v>
      </c>
      <c r="H128" s="307">
        <v>-211</v>
      </c>
      <c r="I128" s="307">
        <v>-311</v>
      </c>
      <c r="J128" s="473">
        <v>-411</v>
      </c>
      <c r="K128" s="307"/>
      <c r="L128" s="309"/>
      <c r="M128" s="309"/>
      <c r="N128" s="307">
        <v>10</v>
      </c>
      <c r="O128" s="480"/>
      <c r="P128" s="473"/>
      <c r="Q128" s="309"/>
      <c r="R128" s="309"/>
      <c r="S128" s="309"/>
      <c r="T128" s="309"/>
      <c r="U128" s="309"/>
      <c r="V128" s="309"/>
      <c r="W128" s="309"/>
      <c r="X128" s="309"/>
      <c r="Y128" s="309"/>
    </row>
    <row r="129" spans="1:25" x14ac:dyDescent="0.25">
      <c r="A129" s="291">
        <v>112</v>
      </c>
      <c r="B129" s="224"/>
      <c r="C129" s="309"/>
      <c r="D129" s="387">
        <v>1013</v>
      </c>
      <c r="E129" s="392">
        <v>-111</v>
      </c>
      <c r="F129" s="388" t="s">
        <v>818</v>
      </c>
      <c r="G129" s="479" t="s">
        <v>951</v>
      </c>
      <c r="H129" s="307">
        <v>-211</v>
      </c>
      <c r="I129" s="307">
        <v>-311</v>
      </c>
      <c r="J129" s="473">
        <v>-411</v>
      </c>
      <c r="K129" s="307"/>
      <c r="L129" s="309"/>
      <c r="M129" s="309"/>
      <c r="N129" s="307">
        <v>10</v>
      </c>
      <c r="O129" s="480"/>
      <c r="P129" s="473"/>
      <c r="Q129" s="309"/>
      <c r="R129" s="309"/>
      <c r="S129" s="309"/>
      <c r="T129" s="309"/>
      <c r="U129" s="309"/>
      <c r="V129" s="309"/>
      <c r="W129" s="309"/>
      <c r="X129" s="309"/>
      <c r="Y129" s="309"/>
    </row>
    <row r="130" spans="1:25" x14ac:dyDescent="0.25">
      <c r="A130" s="291">
        <v>113</v>
      </c>
      <c r="B130" s="224"/>
      <c r="C130" s="309"/>
      <c r="D130" s="387">
        <v>1013</v>
      </c>
      <c r="E130" s="392">
        <v>-111</v>
      </c>
      <c r="F130" s="388" t="s">
        <v>820</v>
      </c>
      <c r="G130" s="479" t="s">
        <v>952</v>
      </c>
      <c r="H130" s="307">
        <v>-211</v>
      </c>
      <c r="I130" s="307">
        <v>-311</v>
      </c>
      <c r="J130" s="473">
        <v>-411</v>
      </c>
      <c r="K130" s="307"/>
      <c r="L130" s="309"/>
      <c r="M130" s="309"/>
      <c r="N130" s="307">
        <v>10</v>
      </c>
      <c r="O130" s="480"/>
      <c r="P130" s="473"/>
      <c r="Q130" s="309"/>
      <c r="R130" s="309"/>
      <c r="S130" s="309"/>
      <c r="T130" s="309"/>
      <c r="U130" s="309"/>
      <c r="V130" s="309"/>
      <c r="W130" s="309"/>
      <c r="X130" s="309"/>
      <c r="Y130" s="309"/>
    </row>
    <row r="131" spans="1:25" ht="15" customHeight="1" x14ac:dyDescent="0.25">
      <c r="A131" s="291">
        <v>114</v>
      </c>
      <c r="B131" s="224"/>
      <c r="C131" s="309"/>
      <c r="D131" s="387">
        <v>1013</v>
      </c>
      <c r="E131" s="392">
        <v>-111</v>
      </c>
      <c r="F131" s="388" t="s">
        <v>822</v>
      </c>
      <c r="G131" s="479" t="s">
        <v>953</v>
      </c>
      <c r="H131" s="307">
        <v>-211</v>
      </c>
      <c r="I131" s="307">
        <v>-311</v>
      </c>
      <c r="J131" s="473">
        <v>-411</v>
      </c>
      <c r="K131" s="307"/>
      <c r="L131" s="309"/>
      <c r="M131" s="309"/>
      <c r="N131" s="307"/>
      <c r="O131" s="480"/>
      <c r="P131" s="473"/>
      <c r="Q131" s="309"/>
      <c r="R131" s="309"/>
      <c r="S131" s="309"/>
      <c r="T131" s="309"/>
      <c r="U131" s="309"/>
      <c r="V131" s="309"/>
      <c r="W131" s="309"/>
      <c r="X131" s="309"/>
      <c r="Y131" s="309"/>
    </row>
    <row r="132" spans="1:25" x14ac:dyDescent="0.25">
      <c r="A132" s="291">
        <v>115</v>
      </c>
      <c r="B132" s="224"/>
      <c r="C132" s="309"/>
      <c r="D132" s="387">
        <v>1013</v>
      </c>
      <c r="E132" s="392">
        <v>-111</v>
      </c>
      <c r="F132" s="388" t="s">
        <v>850</v>
      </c>
      <c r="G132" s="479" t="s">
        <v>954</v>
      </c>
      <c r="H132" s="307">
        <v>-211</v>
      </c>
      <c r="I132" s="307">
        <v>-311</v>
      </c>
      <c r="J132" s="473">
        <v>-411</v>
      </c>
      <c r="K132" s="307"/>
      <c r="L132" s="309"/>
      <c r="M132" s="309"/>
      <c r="N132" s="307"/>
      <c r="O132" s="480"/>
      <c r="P132" s="473"/>
      <c r="Q132" s="309"/>
      <c r="R132" s="309"/>
      <c r="S132" s="309"/>
      <c r="T132" s="309"/>
      <c r="U132" s="309"/>
      <c r="V132" s="309"/>
      <c r="W132" s="309"/>
      <c r="X132" s="309"/>
      <c r="Y132" s="309"/>
    </row>
    <row r="133" spans="1:25" x14ac:dyDescent="0.25">
      <c r="A133" s="291">
        <v>116</v>
      </c>
      <c r="B133" s="224"/>
      <c r="C133" s="309"/>
      <c r="D133" s="387">
        <v>1013</v>
      </c>
      <c r="E133" s="392">
        <v>-111</v>
      </c>
      <c r="F133" s="388" t="s">
        <v>852</v>
      </c>
      <c r="G133" s="479" t="s">
        <v>955</v>
      </c>
      <c r="H133" s="307">
        <v>-211</v>
      </c>
      <c r="I133" s="307">
        <v>-311</v>
      </c>
      <c r="J133" s="473">
        <v>-411</v>
      </c>
      <c r="K133" s="307"/>
      <c r="L133" s="309"/>
      <c r="M133" s="309"/>
      <c r="N133" s="307">
        <v>10</v>
      </c>
      <c r="O133" s="480"/>
      <c r="P133" s="473"/>
      <c r="Q133" s="309"/>
      <c r="R133" s="309"/>
      <c r="S133" s="309"/>
      <c r="T133" s="309"/>
      <c r="U133" s="309"/>
      <c r="V133" s="309"/>
      <c r="W133" s="309"/>
      <c r="X133" s="309"/>
      <c r="Y133" s="309"/>
    </row>
    <row r="134" spans="1:25" x14ac:dyDescent="0.25">
      <c r="A134" s="291">
        <v>117</v>
      </c>
      <c r="B134" s="224"/>
      <c r="C134" s="309"/>
      <c r="D134" s="387">
        <v>1013</v>
      </c>
      <c r="E134" s="392">
        <v>-111</v>
      </c>
      <c r="F134" s="388" t="s">
        <v>956</v>
      </c>
      <c r="G134" s="479" t="s">
        <v>957</v>
      </c>
      <c r="H134" s="307">
        <v>-211</v>
      </c>
      <c r="I134" s="307">
        <v>-311</v>
      </c>
      <c r="J134" s="473">
        <v>-411</v>
      </c>
      <c r="K134" s="307"/>
      <c r="L134" s="309"/>
      <c r="M134" s="309"/>
      <c r="N134" s="307">
        <v>10</v>
      </c>
      <c r="O134" s="480"/>
      <c r="P134" s="473"/>
      <c r="Q134" s="309"/>
      <c r="R134" s="309"/>
      <c r="S134" s="309"/>
      <c r="T134" s="309"/>
      <c r="U134" s="309"/>
      <c r="V134" s="309"/>
      <c r="W134" s="309"/>
      <c r="X134" s="309"/>
      <c r="Y134" s="309"/>
    </row>
    <row r="135" spans="1:25" x14ac:dyDescent="0.25">
      <c r="A135" s="291">
        <v>118</v>
      </c>
      <c r="B135" s="224"/>
      <c r="C135" s="309"/>
      <c r="D135" s="387">
        <v>1013</v>
      </c>
      <c r="E135" s="392">
        <v>-111</v>
      </c>
      <c r="F135" s="388" t="s">
        <v>856</v>
      </c>
      <c r="G135" s="479" t="s">
        <v>958</v>
      </c>
      <c r="H135" s="307">
        <v>-211</v>
      </c>
      <c r="I135" s="307">
        <v>-311</v>
      </c>
      <c r="J135" s="473">
        <v>-411</v>
      </c>
      <c r="K135" s="307"/>
      <c r="L135" s="309"/>
      <c r="M135" s="309"/>
      <c r="N135" s="307">
        <v>10</v>
      </c>
      <c r="O135" s="480"/>
      <c r="P135" s="473"/>
      <c r="Q135" s="309"/>
      <c r="R135" s="309"/>
      <c r="S135" s="309"/>
      <c r="T135" s="309"/>
      <c r="U135" s="309"/>
      <c r="V135" s="309"/>
      <c r="W135" s="309"/>
      <c r="X135" s="309"/>
      <c r="Y135" s="309"/>
    </row>
    <row r="136" spans="1:25" x14ac:dyDescent="0.25">
      <c r="A136" s="291">
        <v>119</v>
      </c>
      <c r="B136" s="224"/>
      <c r="C136" s="309"/>
      <c r="D136" s="387">
        <v>1013</v>
      </c>
      <c r="E136" s="392">
        <v>-111</v>
      </c>
      <c r="F136" s="388" t="s">
        <v>959</v>
      </c>
      <c r="G136" s="479" t="s">
        <v>960</v>
      </c>
      <c r="H136" s="307">
        <v>-211</v>
      </c>
      <c r="I136" s="307">
        <v>-311</v>
      </c>
      <c r="J136" s="473">
        <v>-411</v>
      </c>
      <c r="K136" s="307"/>
      <c r="L136" s="309"/>
      <c r="M136" s="309"/>
      <c r="N136" s="307">
        <v>10</v>
      </c>
      <c r="O136" s="480"/>
      <c r="P136" s="473"/>
      <c r="Q136" s="309"/>
      <c r="R136" s="309"/>
      <c r="S136" s="309"/>
      <c r="T136" s="309"/>
      <c r="U136" s="309"/>
      <c r="V136" s="309"/>
      <c r="W136" s="309"/>
      <c r="X136" s="309"/>
      <c r="Y136" s="309"/>
    </row>
    <row r="137" spans="1:25" x14ac:dyDescent="0.25">
      <c r="B137" s="224"/>
      <c r="C137" s="307" t="s">
        <v>961</v>
      </c>
      <c r="D137" s="387">
        <v>1013</v>
      </c>
      <c r="E137" s="392">
        <v>-111</v>
      </c>
      <c r="F137" s="388" t="s">
        <v>962</v>
      </c>
      <c r="G137" s="479" t="s">
        <v>963</v>
      </c>
      <c r="H137" s="307"/>
      <c r="I137" s="307"/>
      <c r="J137" s="473"/>
      <c r="K137" s="307"/>
      <c r="L137" s="309"/>
      <c r="M137" s="309"/>
      <c r="N137" s="307"/>
      <c r="O137" s="480"/>
      <c r="P137" s="473"/>
      <c r="Q137" s="309"/>
      <c r="R137" s="309"/>
      <c r="S137" s="309"/>
      <c r="T137" s="309"/>
      <c r="U137" s="309"/>
      <c r="V137" s="309"/>
      <c r="W137" s="309"/>
      <c r="X137" s="309"/>
      <c r="Y137" s="309"/>
    </row>
    <row r="138" spans="1:25" x14ac:dyDescent="0.25">
      <c r="B138" s="224"/>
      <c r="C138" s="307"/>
      <c r="D138" s="387"/>
      <c r="E138" s="392"/>
      <c r="F138" s="388"/>
      <c r="G138" s="479"/>
      <c r="H138" s="307"/>
      <c r="I138" s="307"/>
      <c r="J138" s="473"/>
      <c r="K138" s="307"/>
      <c r="L138" s="309"/>
      <c r="M138" s="309"/>
      <c r="N138" s="307"/>
      <c r="O138" s="480"/>
      <c r="P138" s="473"/>
      <c r="Q138" s="309"/>
      <c r="R138" s="309"/>
      <c r="S138" s="309"/>
      <c r="T138" s="309"/>
      <c r="U138" s="309"/>
      <c r="V138" s="309"/>
      <c r="W138" s="309"/>
      <c r="X138" s="309"/>
      <c r="Y138" s="309"/>
    </row>
    <row r="139" spans="1:25" ht="30.75" customHeight="1" x14ac:dyDescent="0.25">
      <c r="B139" s="224">
        <v>13.9</v>
      </c>
      <c r="C139" s="224" t="s">
        <v>964</v>
      </c>
      <c r="D139" s="474">
        <v>1013</v>
      </c>
      <c r="E139" s="490">
        <v>-113</v>
      </c>
      <c r="F139" s="476"/>
      <c r="G139" s="419" t="s">
        <v>965</v>
      </c>
      <c r="H139" s="307"/>
      <c r="I139" s="307"/>
      <c r="J139" s="473"/>
      <c r="K139" s="307"/>
      <c r="L139" s="309"/>
      <c r="M139" s="307">
        <v>10</v>
      </c>
      <c r="N139" s="307"/>
      <c r="O139" s="307"/>
      <c r="P139" s="473"/>
      <c r="Q139" s="309"/>
      <c r="R139" s="309"/>
      <c r="S139" s="309"/>
      <c r="T139" s="309"/>
      <c r="U139" s="309"/>
      <c r="V139" s="309"/>
      <c r="W139" s="309"/>
      <c r="X139" s="309"/>
      <c r="Y139" s="309"/>
    </row>
    <row r="140" spans="1:25" x14ac:dyDescent="0.25">
      <c r="B140" s="224"/>
      <c r="C140" s="309"/>
      <c r="D140" s="387">
        <v>1013</v>
      </c>
      <c r="E140" s="392">
        <v>-113</v>
      </c>
      <c r="F140" s="388" t="s">
        <v>812</v>
      </c>
      <c r="G140" s="479" t="s">
        <v>966</v>
      </c>
      <c r="H140" s="307">
        <v>-213</v>
      </c>
      <c r="I140" s="307">
        <v>-313</v>
      </c>
      <c r="J140" s="473">
        <v>-413</v>
      </c>
      <c r="K140" s="307"/>
      <c r="L140" s="309"/>
      <c r="M140" s="309"/>
      <c r="N140" s="307">
        <v>10</v>
      </c>
      <c r="O140" s="480"/>
      <c r="P140" s="473"/>
      <c r="Q140" s="309"/>
      <c r="R140" s="309"/>
      <c r="S140" s="309"/>
      <c r="T140" s="309"/>
      <c r="U140" s="309"/>
      <c r="V140" s="309"/>
      <c r="W140" s="309"/>
      <c r="X140" s="309"/>
      <c r="Y140" s="309"/>
    </row>
    <row r="141" spans="1:25" x14ac:dyDescent="0.25">
      <c r="B141" s="224"/>
      <c r="C141" s="309"/>
      <c r="D141" s="387">
        <v>1013</v>
      </c>
      <c r="E141" s="392">
        <v>-113</v>
      </c>
      <c r="F141" s="388" t="s">
        <v>814</v>
      </c>
      <c r="G141" s="479" t="s">
        <v>905</v>
      </c>
      <c r="H141" s="307">
        <v>-213</v>
      </c>
      <c r="I141" s="307">
        <v>-313</v>
      </c>
      <c r="J141" s="473">
        <v>-413</v>
      </c>
      <c r="K141" s="307"/>
      <c r="L141" s="309"/>
      <c r="M141" s="309"/>
      <c r="N141" s="307">
        <v>10</v>
      </c>
      <c r="O141" s="480"/>
      <c r="P141" s="473"/>
      <c r="Q141" s="309"/>
      <c r="R141" s="309"/>
      <c r="S141" s="309"/>
      <c r="T141" s="309"/>
      <c r="U141" s="309"/>
      <c r="V141" s="309"/>
      <c r="W141" s="309"/>
      <c r="X141" s="309"/>
      <c r="Y141" s="309"/>
    </row>
    <row r="142" spans="1:25" x14ac:dyDescent="0.25">
      <c r="B142" s="224"/>
      <c r="C142" s="309"/>
      <c r="D142" s="387">
        <v>1013</v>
      </c>
      <c r="E142" s="392">
        <v>-113</v>
      </c>
      <c r="F142" s="388" t="s">
        <v>816</v>
      </c>
      <c r="G142" s="479" t="s">
        <v>943</v>
      </c>
      <c r="H142" s="307">
        <v>-213</v>
      </c>
      <c r="I142" s="307">
        <v>-313</v>
      </c>
      <c r="J142" s="473">
        <v>-413</v>
      </c>
      <c r="K142" s="307"/>
      <c r="L142" s="309"/>
      <c r="M142" s="309"/>
      <c r="N142" s="307">
        <v>10</v>
      </c>
      <c r="O142" s="480"/>
      <c r="P142" s="473"/>
      <c r="Q142" s="309"/>
      <c r="R142" s="309"/>
      <c r="S142" s="309"/>
      <c r="T142" s="309"/>
      <c r="U142" s="309"/>
      <c r="V142" s="309"/>
      <c r="W142" s="309"/>
      <c r="X142" s="309"/>
      <c r="Y142" s="309"/>
    </row>
    <row r="143" spans="1:25" x14ac:dyDescent="0.25">
      <c r="B143" s="224"/>
      <c r="C143" s="309"/>
      <c r="D143" s="387">
        <v>1013</v>
      </c>
      <c r="E143" s="392">
        <v>-113</v>
      </c>
      <c r="F143" s="388" t="s">
        <v>818</v>
      </c>
      <c r="G143" s="479" t="s">
        <v>967</v>
      </c>
      <c r="H143" s="307">
        <v>-213</v>
      </c>
      <c r="I143" s="307">
        <v>-313</v>
      </c>
      <c r="J143" s="473">
        <v>-413</v>
      </c>
      <c r="K143" s="307"/>
      <c r="L143" s="309"/>
      <c r="M143" s="309"/>
      <c r="N143" s="307">
        <v>10</v>
      </c>
      <c r="O143" s="480"/>
      <c r="P143" s="473"/>
      <c r="Q143" s="309"/>
      <c r="R143" s="309"/>
      <c r="S143" s="309"/>
      <c r="T143" s="309"/>
      <c r="U143" s="309"/>
      <c r="V143" s="309"/>
      <c r="W143" s="309"/>
      <c r="X143" s="309"/>
      <c r="Y143" s="309"/>
    </row>
    <row r="144" spans="1:25" x14ac:dyDescent="0.25">
      <c r="B144" s="224"/>
      <c r="C144" s="309"/>
      <c r="D144" s="387">
        <v>1013</v>
      </c>
      <c r="E144" s="392">
        <v>-113</v>
      </c>
      <c r="F144" s="388" t="s">
        <v>820</v>
      </c>
      <c r="G144" s="479" t="s">
        <v>968</v>
      </c>
      <c r="H144" s="307">
        <v>-213</v>
      </c>
      <c r="I144" s="307">
        <v>-313</v>
      </c>
      <c r="J144" s="473">
        <v>-413</v>
      </c>
      <c r="K144" s="307"/>
      <c r="L144" s="309"/>
      <c r="M144" s="309"/>
      <c r="N144" s="307">
        <v>10</v>
      </c>
      <c r="O144" s="480"/>
      <c r="P144" s="473"/>
      <c r="Q144" s="309"/>
      <c r="R144" s="309"/>
      <c r="S144" s="309"/>
      <c r="T144" s="309"/>
      <c r="U144" s="309"/>
      <c r="V144" s="309"/>
      <c r="W144" s="309"/>
      <c r="X144" s="309"/>
      <c r="Y144" s="309"/>
    </row>
    <row r="145" spans="2:25" x14ac:dyDescent="0.25">
      <c r="B145" s="224"/>
      <c r="C145" s="309"/>
      <c r="D145" s="387">
        <v>1013</v>
      </c>
      <c r="E145" s="392">
        <v>-113</v>
      </c>
      <c r="F145" s="388" t="s">
        <v>822</v>
      </c>
      <c r="G145" s="479" t="s">
        <v>899</v>
      </c>
      <c r="H145" s="307">
        <v>-213</v>
      </c>
      <c r="I145" s="307">
        <v>-313</v>
      </c>
      <c r="J145" s="473">
        <v>-413</v>
      </c>
      <c r="K145" s="307"/>
      <c r="L145" s="309"/>
      <c r="M145" s="309"/>
      <c r="N145" s="307">
        <v>10</v>
      </c>
      <c r="O145" s="480"/>
      <c r="P145" s="473"/>
      <c r="Q145" s="309"/>
      <c r="R145" s="309"/>
      <c r="S145" s="309"/>
      <c r="T145" s="309"/>
      <c r="U145" s="309"/>
      <c r="V145" s="309"/>
      <c r="W145" s="309"/>
      <c r="X145" s="309"/>
      <c r="Y145" s="309"/>
    </row>
    <row r="146" spans="2:25" x14ac:dyDescent="0.25">
      <c r="B146" s="224"/>
      <c r="C146" s="309"/>
      <c r="D146" s="387">
        <v>1013</v>
      </c>
      <c r="E146" s="392">
        <v>-113</v>
      </c>
      <c r="F146" s="388" t="s">
        <v>850</v>
      </c>
      <c r="G146" s="479" t="s">
        <v>969</v>
      </c>
      <c r="H146" s="307">
        <v>-213</v>
      </c>
      <c r="I146" s="307">
        <v>-313</v>
      </c>
      <c r="J146" s="473">
        <v>-413</v>
      </c>
      <c r="K146" s="307"/>
      <c r="L146" s="309"/>
      <c r="M146" s="309"/>
      <c r="N146" s="307">
        <v>10</v>
      </c>
      <c r="O146" s="480"/>
      <c r="P146" s="473"/>
      <c r="Q146" s="309"/>
      <c r="R146" s="309"/>
      <c r="S146" s="309"/>
      <c r="T146" s="309"/>
      <c r="U146" s="309"/>
      <c r="V146" s="309"/>
      <c r="W146" s="309"/>
      <c r="X146" s="309"/>
      <c r="Y146" s="309"/>
    </row>
    <row r="147" spans="2:25" x14ac:dyDescent="0.25">
      <c r="B147" s="224"/>
      <c r="C147" s="309"/>
      <c r="D147" s="387">
        <v>1013</v>
      </c>
      <c r="E147" s="392">
        <v>-113</v>
      </c>
      <c r="F147" s="388" t="s">
        <v>852</v>
      </c>
      <c r="G147" s="479" t="s">
        <v>970</v>
      </c>
      <c r="H147" s="307">
        <v>-213</v>
      </c>
      <c r="I147" s="307">
        <v>-313</v>
      </c>
      <c r="J147" s="473">
        <v>-413</v>
      </c>
      <c r="K147" s="307"/>
      <c r="L147" s="309"/>
      <c r="M147" s="309"/>
      <c r="N147" s="307"/>
      <c r="O147" s="480"/>
      <c r="P147" s="473"/>
      <c r="Q147" s="309"/>
      <c r="R147" s="309"/>
      <c r="S147" s="309"/>
      <c r="T147" s="309"/>
      <c r="U147" s="309"/>
      <c r="V147" s="309"/>
      <c r="W147" s="309"/>
      <c r="X147" s="309"/>
      <c r="Y147" s="309"/>
    </row>
    <row r="148" spans="2:25" x14ac:dyDescent="0.25">
      <c r="B148" s="224"/>
      <c r="C148" s="309"/>
      <c r="D148" s="387">
        <v>1013</v>
      </c>
      <c r="E148" s="392">
        <v>-113</v>
      </c>
      <c r="F148" s="388" t="s">
        <v>854</v>
      </c>
      <c r="G148" s="479" t="s">
        <v>971</v>
      </c>
      <c r="H148" s="307">
        <v>-213</v>
      </c>
      <c r="I148" s="307">
        <v>-313</v>
      </c>
      <c r="J148" s="473">
        <v>-413</v>
      </c>
      <c r="K148" s="307"/>
      <c r="L148" s="309"/>
      <c r="M148" s="309"/>
      <c r="N148" s="307"/>
      <c r="O148" s="480"/>
      <c r="P148" s="473"/>
      <c r="Q148" s="309"/>
      <c r="R148" s="309"/>
      <c r="S148" s="309"/>
      <c r="T148" s="309"/>
      <c r="U148" s="309"/>
      <c r="V148" s="309"/>
      <c r="W148" s="309"/>
      <c r="X148" s="309"/>
      <c r="Y148" s="309"/>
    </row>
    <row r="149" spans="2:25" x14ac:dyDescent="0.25">
      <c r="B149" s="224"/>
      <c r="C149" s="309"/>
      <c r="D149" s="387"/>
      <c r="E149" s="392"/>
      <c r="F149" s="388"/>
      <c r="G149" s="479" t="s">
        <v>972</v>
      </c>
      <c r="H149" s="307"/>
      <c r="I149" s="307"/>
      <c r="J149" s="473"/>
      <c r="K149" s="307"/>
      <c r="L149" s="309"/>
      <c r="M149" s="309"/>
      <c r="N149" s="307"/>
      <c r="O149" s="480"/>
      <c r="P149" s="473"/>
      <c r="Q149" s="309"/>
      <c r="R149" s="309"/>
      <c r="S149" s="309"/>
      <c r="T149" s="309"/>
      <c r="U149" s="309"/>
      <c r="V149" s="309"/>
      <c r="W149" s="309"/>
      <c r="X149" s="309"/>
      <c r="Y149" s="309"/>
    </row>
    <row r="150" spans="2:25" x14ac:dyDescent="0.25">
      <c r="B150" s="224"/>
      <c r="C150" s="309"/>
      <c r="D150" s="387">
        <v>1013</v>
      </c>
      <c r="E150" s="392">
        <v>-113</v>
      </c>
      <c r="F150" s="388" t="s">
        <v>856</v>
      </c>
      <c r="G150" s="479" t="s">
        <v>973</v>
      </c>
      <c r="H150" s="307">
        <v>-213</v>
      </c>
      <c r="I150" s="307">
        <v>-313</v>
      </c>
      <c r="J150" s="473">
        <v>-413</v>
      </c>
      <c r="K150" s="307"/>
      <c r="L150" s="309"/>
      <c r="M150" s="309"/>
      <c r="N150" s="307"/>
      <c r="O150" s="480"/>
      <c r="P150" s="473"/>
      <c r="Q150" s="309"/>
      <c r="R150" s="309"/>
      <c r="S150" s="309"/>
      <c r="T150" s="309"/>
      <c r="U150" s="309"/>
      <c r="V150" s="309"/>
      <c r="W150" s="309"/>
      <c r="X150" s="309"/>
      <c r="Y150" s="309"/>
    </row>
    <row r="151" spans="2:25" x14ac:dyDescent="0.25">
      <c r="B151" s="224"/>
      <c r="C151" s="309"/>
      <c r="D151" s="387">
        <v>1013</v>
      </c>
      <c r="E151" s="392">
        <v>-113</v>
      </c>
      <c r="F151" s="388" t="s">
        <v>974</v>
      </c>
      <c r="G151" s="479" t="s">
        <v>975</v>
      </c>
      <c r="H151" s="307">
        <v>-213</v>
      </c>
      <c r="I151" s="307">
        <v>-313</v>
      </c>
      <c r="J151" s="473">
        <v>-413</v>
      </c>
      <c r="K151" s="307"/>
      <c r="L151" s="309"/>
      <c r="M151" s="309"/>
      <c r="N151" s="307"/>
      <c r="O151" s="480"/>
      <c r="P151" s="473"/>
      <c r="Q151" s="309"/>
      <c r="R151" s="309"/>
      <c r="S151" s="309"/>
      <c r="T151" s="309"/>
      <c r="U151" s="309"/>
      <c r="V151" s="309"/>
      <c r="W151" s="309"/>
      <c r="X151" s="309"/>
      <c r="Y151" s="309"/>
    </row>
    <row r="152" spans="2:25" ht="30.75" customHeight="1" x14ac:dyDescent="0.25">
      <c r="B152" s="635">
        <v>13.1</v>
      </c>
      <c r="C152" s="224" t="s">
        <v>976</v>
      </c>
      <c r="D152" s="474">
        <v>1013</v>
      </c>
      <c r="E152" s="490">
        <v>-114</v>
      </c>
      <c r="F152" s="476"/>
      <c r="G152" s="419" t="s">
        <v>977</v>
      </c>
      <c r="H152" s="307"/>
      <c r="I152" s="307"/>
      <c r="J152" s="473"/>
      <c r="K152" s="307"/>
      <c r="L152" s="309"/>
      <c r="M152" s="307">
        <v>25</v>
      </c>
      <c r="N152" s="307"/>
      <c r="O152" s="307"/>
      <c r="P152" s="473"/>
      <c r="Q152" s="309"/>
      <c r="R152" s="309"/>
      <c r="S152" s="309"/>
      <c r="T152" s="309"/>
      <c r="U152" s="309"/>
      <c r="V152" s="309"/>
      <c r="W152" s="309"/>
      <c r="X152" s="309"/>
      <c r="Y152" s="309"/>
    </row>
    <row r="153" spans="2:25" x14ac:dyDescent="0.25">
      <c r="B153" s="224"/>
      <c r="C153" s="309"/>
      <c r="D153" s="387">
        <v>1013</v>
      </c>
      <c r="E153" s="392">
        <v>-114</v>
      </c>
      <c r="F153" s="388" t="s">
        <v>812</v>
      </c>
      <c r="G153" s="479" t="s">
        <v>978</v>
      </c>
      <c r="H153" s="307">
        <v>-213</v>
      </c>
      <c r="I153" s="307">
        <v>-313</v>
      </c>
      <c r="J153" s="473">
        <v>-413</v>
      </c>
      <c r="K153" s="307"/>
      <c r="L153" s="309"/>
      <c r="M153" s="309"/>
      <c r="N153" s="307">
        <v>10</v>
      </c>
      <c r="O153" s="480"/>
      <c r="P153" s="473"/>
      <c r="Q153" s="309"/>
      <c r="R153" s="309"/>
      <c r="S153" s="309"/>
      <c r="T153" s="309"/>
      <c r="U153" s="309"/>
      <c r="V153" s="309"/>
      <c r="W153" s="309"/>
      <c r="X153" s="309"/>
      <c r="Y153" s="309"/>
    </row>
    <row r="154" spans="2:25" x14ac:dyDescent="0.3">
      <c r="C154" s="309"/>
      <c r="D154" s="387">
        <v>1013</v>
      </c>
      <c r="E154" s="392">
        <v>-114</v>
      </c>
      <c r="F154" s="388" t="s">
        <v>814</v>
      </c>
      <c r="G154" s="479" t="s">
        <v>979</v>
      </c>
      <c r="H154" s="307">
        <v>-213</v>
      </c>
      <c r="I154" s="307">
        <v>-313</v>
      </c>
      <c r="J154" s="473">
        <v>-413</v>
      </c>
      <c r="K154" s="307"/>
      <c r="L154" s="309"/>
      <c r="M154" s="309"/>
      <c r="N154" s="307">
        <v>10</v>
      </c>
      <c r="O154" s="480"/>
      <c r="P154" s="473"/>
      <c r="Q154" s="309"/>
      <c r="R154" s="309"/>
      <c r="S154" s="309"/>
      <c r="T154" s="309"/>
      <c r="U154" s="309"/>
      <c r="V154" s="309"/>
      <c r="W154" s="309"/>
      <c r="X154" s="309"/>
      <c r="Y154" s="309"/>
    </row>
    <row r="155" spans="2:25" x14ac:dyDescent="0.3">
      <c r="C155" s="309"/>
      <c r="D155" s="387">
        <v>1013</v>
      </c>
      <c r="E155" s="392">
        <v>-114</v>
      </c>
      <c r="F155" s="388" t="s">
        <v>816</v>
      </c>
      <c r="G155" s="479" t="s">
        <v>980</v>
      </c>
      <c r="H155" s="307">
        <v>-213</v>
      </c>
      <c r="I155" s="307">
        <v>-313</v>
      </c>
      <c r="J155" s="473">
        <v>-413</v>
      </c>
      <c r="K155" s="307"/>
      <c r="L155" s="309"/>
      <c r="M155" s="309"/>
      <c r="N155" s="307">
        <v>10</v>
      </c>
      <c r="O155" s="480"/>
      <c r="P155" s="473"/>
      <c r="Q155" s="309"/>
      <c r="R155" s="309"/>
      <c r="S155" s="309"/>
      <c r="T155" s="309"/>
      <c r="U155" s="309"/>
      <c r="V155" s="309"/>
      <c r="W155" s="309"/>
      <c r="X155" s="309"/>
      <c r="Y155" s="309"/>
    </row>
    <row r="156" spans="2:25" x14ac:dyDescent="0.3">
      <c r="C156" s="309"/>
      <c r="D156" s="387">
        <v>1013</v>
      </c>
      <c r="E156" s="392">
        <v>-114</v>
      </c>
      <c r="F156" s="388" t="s">
        <v>818</v>
      </c>
      <c r="G156" s="479" t="s">
        <v>981</v>
      </c>
      <c r="H156" s="307">
        <v>-213</v>
      </c>
      <c r="I156" s="307">
        <v>-313</v>
      </c>
      <c r="J156" s="473">
        <v>-413</v>
      </c>
      <c r="K156" s="307"/>
      <c r="L156" s="309"/>
      <c r="M156" s="309"/>
      <c r="N156" s="307">
        <v>10</v>
      </c>
      <c r="O156" s="480"/>
      <c r="P156" s="473"/>
      <c r="Q156" s="309"/>
      <c r="R156" s="309"/>
      <c r="S156" s="309"/>
      <c r="T156" s="309"/>
      <c r="U156" s="309"/>
      <c r="V156" s="309"/>
      <c r="W156" s="309"/>
      <c r="X156" s="309"/>
      <c r="Y156" s="309"/>
    </row>
    <row r="157" spans="2:25" x14ac:dyDescent="0.3">
      <c r="C157" s="309"/>
      <c r="D157" s="387">
        <v>1013</v>
      </c>
      <c r="E157" s="392">
        <v>-114</v>
      </c>
      <c r="F157" s="388" t="s">
        <v>820</v>
      </c>
      <c r="G157" s="479" t="s">
        <v>597</v>
      </c>
      <c r="H157" s="307">
        <v>-213</v>
      </c>
      <c r="I157" s="307">
        <v>-313</v>
      </c>
      <c r="J157" s="473">
        <v>-413</v>
      </c>
      <c r="K157" s="307"/>
      <c r="L157" s="309"/>
      <c r="M157" s="309"/>
      <c r="N157" s="307">
        <v>10</v>
      </c>
      <c r="O157" s="480"/>
      <c r="P157" s="473"/>
      <c r="Q157" s="309"/>
      <c r="R157" s="309"/>
      <c r="S157" s="309"/>
      <c r="T157" s="309"/>
      <c r="U157" s="309"/>
      <c r="V157" s="309"/>
      <c r="W157" s="309"/>
      <c r="X157" s="309"/>
      <c r="Y157" s="309"/>
    </row>
    <row r="158" spans="2:25" x14ac:dyDescent="0.3">
      <c r="C158" s="309"/>
      <c r="D158" s="387">
        <v>1013</v>
      </c>
      <c r="E158" s="392">
        <v>-114</v>
      </c>
      <c r="F158" s="388" t="s">
        <v>822</v>
      </c>
      <c r="G158" s="479" t="s">
        <v>982</v>
      </c>
      <c r="H158" s="307">
        <v>-213</v>
      </c>
      <c r="I158" s="307">
        <v>-313</v>
      </c>
      <c r="J158" s="473">
        <v>-413</v>
      </c>
      <c r="K158" s="307"/>
      <c r="L158" s="309"/>
      <c r="M158" s="309"/>
      <c r="N158" s="307">
        <v>10</v>
      </c>
      <c r="O158" s="480"/>
      <c r="P158" s="473"/>
      <c r="Q158" s="309"/>
      <c r="R158" s="309"/>
      <c r="S158" s="309"/>
      <c r="T158" s="309"/>
      <c r="U158" s="309"/>
      <c r="V158" s="309"/>
      <c r="W158" s="309"/>
      <c r="X158" s="309"/>
      <c r="Y158" s="309"/>
    </row>
    <row r="159" spans="2:25" x14ac:dyDescent="0.3">
      <c r="C159" s="309"/>
      <c r="D159" s="387">
        <v>1013</v>
      </c>
      <c r="E159" s="392">
        <v>-114</v>
      </c>
      <c r="F159" s="388" t="s">
        <v>850</v>
      </c>
      <c r="G159" s="479" t="s">
        <v>872</v>
      </c>
      <c r="H159" s="307">
        <v>-213</v>
      </c>
      <c r="I159" s="307">
        <v>-313</v>
      </c>
      <c r="J159" s="473">
        <v>-413</v>
      </c>
      <c r="K159" s="307"/>
      <c r="L159" s="309"/>
      <c r="M159" s="309"/>
      <c r="N159" s="307">
        <v>10</v>
      </c>
      <c r="O159" s="480"/>
      <c r="P159" s="473"/>
      <c r="Q159" s="309"/>
      <c r="R159" s="309"/>
      <c r="S159" s="309"/>
      <c r="T159" s="309"/>
      <c r="U159" s="309"/>
      <c r="V159" s="309"/>
      <c r="W159" s="309"/>
      <c r="X159" s="309"/>
      <c r="Y159" s="309"/>
    </row>
    <row r="160" spans="2:25" x14ac:dyDescent="0.3">
      <c r="C160" s="309"/>
      <c r="D160" s="387">
        <v>1013</v>
      </c>
      <c r="E160" s="392">
        <v>-114</v>
      </c>
      <c r="F160" s="388" t="s">
        <v>852</v>
      </c>
      <c r="G160" s="479" t="s">
        <v>983</v>
      </c>
      <c r="H160" s="307">
        <v>-213</v>
      </c>
      <c r="I160" s="307">
        <v>-313</v>
      </c>
      <c r="J160" s="473">
        <v>-413</v>
      </c>
      <c r="K160" s="307"/>
      <c r="L160" s="309"/>
      <c r="M160" s="309"/>
      <c r="N160" s="307"/>
      <c r="O160" s="480"/>
      <c r="P160" s="473"/>
      <c r="Q160" s="309"/>
      <c r="R160" s="309"/>
      <c r="S160" s="309"/>
      <c r="T160" s="309"/>
      <c r="U160" s="309"/>
      <c r="V160" s="309"/>
      <c r="W160" s="309"/>
      <c r="X160" s="309"/>
      <c r="Y160" s="309"/>
    </row>
    <row r="161" spans="3:25" x14ac:dyDescent="0.3">
      <c r="C161" s="309"/>
      <c r="D161" s="387">
        <v>1013</v>
      </c>
      <c r="E161" s="392">
        <v>-114</v>
      </c>
      <c r="F161" s="388" t="s">
        <v>854</v>
      </c>
      <c r="G161" s="479" t="s">
        <v>874</v>
      </c>
      <c r="H161" s="307">
        <v>-213</v>
      </c>
      <c r="I161" s="307">
        <v>-313</v>
      </c>
      <c r="J161" s="473">
        <v>-413</v>
      </c>
      <c r="K161" s="307"/>
      <c r="L161" s="309"/>
      <c r="M161" s="309"/>
      <c r="N161" s="307"/>
      <c r="O161" s="480"/>
      <c r="P161" s="473"/>
      <c r="Q161" s="309"/>
      <c r="R161" s="309"/>
      <c r="S161" s="309"/>
      <c r="T161" s="309"/>
      <c r="U161" s="309"/>
      <c r="V161" s="309"/>
      <c r="W161" s="309"/>
      <c r="X161" s="309"/>
      <c r="Y161" s="309"/>
    </row>
    <row r="162" spans="3:25" x14ac:dyDescent="0.3">
      <c r="C162" s="309"/>
      <c r="D162" s="387">
        <v>1013</v>
      </c>
      <c r="E162" s="392">
        <v>-114</v>
      </c>
      <c r="F162" s="388" t="s">
        <v>856</v>
      </c>
      <c r="G162" s="479" t="s">
        <v>984</v>
      </c>
      <c r="H162" s="307">
        <v>-213</v>
      </c>
      <c r="I162" s="307">
        <v>-313</v>
      </c>
      <c r="J162" s="473">
        <v>-413</v>
      </c>
      <c r="K162" s="307"/>
      <c r="L162" s="309"/>
      <c r="M162" s="309"/>
      <c r="N162" s="307"/>
      <c r="O162" s="480"/>
      <c r="P162" s="473"/>
      <c r="Q162" s="309"/>
      <c r="R162" s="309"/>
      <c r="S162" s="309"/>
      <c r="T162" s="309"/>
      <c r="U162" s="309"/>
      <c r="V162" s="309"/>
      <c r="W162" s="309"/>
      <c r="X162" s="309"/>
      <c r="Y162" s="309"/>
    </row>
    <row r="163" spans="3:25" x14ac:dyDescent="0.3">
      <c r="K163" s="307">
        <f>SUM(K22:K162)</f>
        <v>0</v>
      </c>
      <c r="L163" s="307">
        <f>SUM(L22:L162)</f>
        <v>0</v>
      </c>
      <c r="M163" s="307">
        <f>SUM(M22:M162)</f>
        <v>120</v>
      </c>
      <c r="N163" s="497">
        <f>SUM(N21:N151)</f>
        <v>590</v>
      </c>
      <c r="O163" s="307"/>
      <c r="P163" s="473"/>
      <c r="Q163" s="309"/>
      <c r="R163" s="309"/>
      <c r="S163" s="309"/>
      <c r="T163" s="309"/>
      <c r="U163" s="309"/>
      <c r="V163" s="309"/>
      <c r="W163" s="309"/>
      <c r="X163" s="309"/>
      <c r="Y163" s="309"/>
    </row>
  </sheetData>
  <autoFilter ref="A20:O163" xr:uid="{54BA0D5F-2C3F-4503-86FA-E04C6782F3F8}"/>
  <printOptions horizontalCentered="1" gridLines="1"/>
  <pageMargins left="0.24" right="0.22" top="0.75" bottom="0.51" header="0.5" footer="0.27"/>
  <pageSetup scale="84" orientation="landscape" horizontalDpi="4294967292" verticalDpi="300" r:id="rId1"/>
  <headerFooter alignWithMargins="0">
    <oddHeader>&amp;L&amp;8&amp;F&amp;C2023 &amp;A&amp;R&amp;D</oddHeader>
    <oddFooter>&amp;L&amp;8&amp;F&amp;C&amp;P of &amp;N&amp;R&amp;D</oddFooter>
  </headerFooter>
  <rowBreaks count="4" manualBreakCount="4">
    <brk id="18" max="16383" man="1"/>
    <brk id="52" min="2" max="12" man="1"/>
    <brk id="85" min="2" max="12" man="1"/>
    <brk id="116" min="2" max="12" man="1"/>
  </rowBreak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EB4E8-E38F-4158-B12B-CDEC460EFD20}">
  <sheetPr codeName="Sheet41"/>
  <dimension ref="A1:L44"/>
  <sheetViews>
    <sheetView zoomScale="125" zoomScaleNormal="100" zoomScaleSheetLayoutView="100" workbookViewId="0">
      <selection activeCell="G22" sqref="G22"/>
    </sheetView>
  </sheetViews>
  <sheetFormatPr defaultRowHeight="13.2" x14ac:dyDescent="0.25"/>
  <cols>
    <col min="1" max="1" width="2.109375" style="291" customWidth="1"/>
    <col min="2" max="2" width="9.6640625" style="298" customWidth="1"/>
    <col min="3" max="3" width="10.44140625" style="298" bestFit="1" customWidth="1"/>
    <col min="4" max="4" width="15.88671875" style="290" customWidth="1"/>
    <col min="5" max="5" width="11.33203125" style="291" customWidth="1"/>
    <col min="6" max="6" width="8" style="290" customWidth="1"/>
    <col min="7" max="7" width="14" style="378" customWidth="1"/>
    <col min="8" max="8" width="29" style="298" customWidth="1"/>
    <col min="9" max="9" width="2" style="298" customWidth="1"/>
    <col min="10" max="11" width="9.109375" style="291"/>
    <col min="12" max="12" width="5.5546875" style="291" bestFit="1" customWidth="1"/>
    <col min="13" max="13" width="44" style="291" bestFit="1" customWidth="1"/>
    <col min="14" max="14" width="9.44140625" style="291" bestFit="1" customWidth="1"/>
    <col min="15" max="256" width="9.109375" style="291"/>
    <col min="257" max="257" width="2.109375" style="291" customWidth="1"/>
    <col min="258" max="258" width="9.6640625" style="291" customWidth="1"/>
    <col min="259" max="259" width="10.44140625" style="291" bestFit="1" customWidth="1"/>
    <col min="260" max="260" width="15.88671875" style="291" customWidth="1"/>
    <col min="261" max="261" width="11.33203125" style="291" customWidth="1"/>
    <col min="262" max="262" width="8" style="291" customWidth="1"/>
    <col min="263" max="263" width="14" style="291" customWidth="1"/>
    <col min="264" max="264" width="29" style="291" customWidth="1"/>
    <col min="265" max="265" width="2" style="291" customWidth="1"/>
    <col min="266" max="267" width="9.109375" style="291"/>
    <col min="268" max="268" width="5.5546875" style="291" bestFit="1" customWidth="1"/>
    <col min="269" max="269" width="44" style="291" bestFit="1" customWidth="1"/>
    <col min="270" max="270" width="9.44140625" style="291" bestFit="1" customWidth="1"/>
    <col min="271" max="512" width="9.109375" style="291"/>
    <col min="513" max="513" width="2.109375" style="291" customWidth="1"/>
    <col min="514" max="514" width="9.6640625" style="291" customWidth="1"/>
    <col min="515" max="515" width="10.44140625" style="291" bestFit="1" customWidth="1"/>
    <col min="516" max="516" width="15.88671875" style="291" customWidth="1"/>
    <col min="517" max="517" width="11.33203125" style="291" customWidth="1"/>
    <col min="518" max="518" width="8" style="291" customWidth="1"/>
    <col min="519" max="519" width="14" style="291" customWidth="1"/>
    <col min="520" max="520" width="29" style="291" customWidth="1"/>
    <col min="521" max="521" width="2" style="291" customWidth="1"/>
    <col min="522" max="523" width="9.109375" style="291"/>
    <col min="524" max="524" width="5.5546875" style="291" bestFit="1" customWidth="1"/>
    <col min="525" max="525" width="44" style="291" bestFit="1" customWidth="1"/>
    <col min="526" max="526" width="9.44140625" style="291" bestFit="1" customWidth="1"/>
    <col min="527" max="768" width="9.109375" style="291"/>
    <col min="769" max="769" width="2.109375" style="291" customWidth="1"/>
    <col min="770" max="770" width="9.6640625" style="291" customWidth="1"/>
    <col min="771" max="771" width="10.44140625" style="291" bestFit="1" customWidth="1"/>
    <col min="772" max="772" width="15.88671875" style="291" customWidth="1"/>
    <col min="773" max="773" width="11.33203125" style="291" customWidth="1"/>
    <col min="774" max="774" width="8" style="291" customWidth="1"/>
    <col min="775" max="775" width="14" style="291" customWidth="1"/>
    <col min="776" max="776" width="29" style="291" customWidth="1"/>
    <col min="777" max="777" width="2" style="291" customWidth="1"/>
    <col min="778" max="779" width="9.109375" style="291"/>
    <col min="780" max="780" width="5.5546875" style="291" bestFit="1" customWidth="1"/>
    <col min="781" max="781" width="44" style="291" bestFit="1" customWidth="1"/>
    <col min="782" max="782" width="9.44140625" style="291" bestFit="1" customWidth="1"/>
    <col min="783" max="1024" width="9.109375" style="291"/>
    <col min="1025" max="1025" width="2.109375" style="291" customWidth="1"/>
    <col min="1026" max="1026" width="9.6640625" style="291" customWidth="1"/>
    <col min="1027" max="1027" width="10.44140625" style="291" bestFit="1" customWidth="1"/>
    <col min="1028" max="1028" width="15.88671875" style="291" customWidth="1"/>
    <col min="1029" max="1029" width="11.33203125" style="291" customWidth="1"/>
    <col min="1030" max="1030" width="8" style="291" customWidth="1"/>
    <col min="1031" max="1031" width="14" style="291" customWidth="1"/>
    <col min="1032" max="1032" width="29" style="291" customWidth="1"/>
    <col min="1033" max="1033" width="2" style="291" customWidth="1"/>
    <col min="1034" max="1035" width="9.109375" style="291"/>
    <col min="1036" max="1036" width="5.5546875" style="291" bestFit="1" customWidth="1"/>
    <col min="1037" max="1037" width="44" style="291" bestFit="1" customWidth="1"/>
    <col min="1038" max="1038" width="9.44140625" style="291" bestFit="1" customWidth="1"/>
    <col min="1039" max="1280" width="9.109375" style="291"/>
    <col min="1281" max="1281" width="2.109375" style="291" customWidth="1"/>
    <col min="1282" max="1282" width="9.6640625" style="291" customWidth="1"/>
    <col min="1283" max="1283" width="10.44140625" style="291" bestFit="1" customWidth="1"/>
    <col min="1284" max="1284" width="15.88671875" style="291" customWidth="1"/>
    <col min="1285" max="1285" width="11.33203125" style="291" customWidth="1"/>
    <col min="1286" max="1286" width="8" style="291" customWidth="1"/>
    <col min="1287" max="1287" width="14" style="291" customWidth="1"/>
    <col min="1288" max="1288" width="29" style="291" customWidth="1"/>
    <col min="1289" max="1289" width="2" style="291" customWidth="1"/>
    <col min="1290" max="1291" width="9.109375" style="291"/>
    <col min="1292" max="1292" width="5.5546875" style="291" bestFit="1" customWidth="1"/>
    <col min="1293" max="1293" width="44" style="291" bestFit="1" customWidth="1"/>
    <col min="1294" max="1294" width="9.44140625" style="291" bestFit="1" customWidth="1"/>
    <col min="1295" max="1536" width="9.109375" style="291"/>
    <col min="1537" max="1537" width="2.109375" style="291" customWidth="1"/>
    <col min="1538" max="1538" width="9.6640625" style="291" customWidth="1"/>
    <col min="1539" max="1539" width="10.44140625" style="291" bestFit="1" customWidth="1"/>
    <col min="1540" max="1540" width="15.88671875" style="291" customWidth="1"/>
    <col min="1541" max="1541" width="11.33203125" style="291" customWidth="1"/>
    <col min="1542" max="1542" width="8" style="291" customWidth="1"/>
    <col min="1543" max="1543" width="14" style="291" customWidth="1"/>
    <col min="1544" max="1544" width="29" style="291" customWidth="1"/>
    <col min="1545" max="1545" width="2" style="291" customWidth="1"/>
    <col min="1546" max="1547" width="9.109375" style="291"/>
    <col min="1548" max="1548" width="5.5546875" style="291" bestFit="1" customWidth="1"/>
    <col min="1549" max="1549" width="44" style="291" bestFit="1" customWidth="1"/>
    <col min="1550" max="1550" width="9.44140625" style="291" bestFit="1" customWidth="1"/>
    <col min="1551" max="1792" width="9.109375" style="291"/>
    <col min="1793" max="1793" width="2.109375" style="291" customWidth="1"/>
    <col min="1794" max="1794" width="9.6640625" style="291" customWidth="1"/>
    <col min="1795" max="1795" width="10.44140625" style="291" bestFit="1" customWidth="1"/>
    <col min="1796" max="1796" width="15.88671875" style="291" customWidth="1"/>
    <col min="1797" max="1797" width="11.33203125" style="291" customWidth="1"/>
    <col min="1798" max="1798" width="8" style="291" customWidth="1"/>
    <col min="1799" max="1799" width="14" style="291" customWidth="1"/>
    <col min="1800" max="1800" width="29" style="291" customWidth="1"/>
    <col min="1801" max="1801" width="2" style="291" customWidth="1"/>
    <col min="1802" max="1803" width="9.109375" style="291"/>
    <col min="1804" max="1804" width="5.5546875" style="291" bestFit="1" customWidth="1"/>
    <col min="1805" max="1805" width="44" style="291" bestFit="1" customWidth="1"/>
    <col min="1806" max="1806" width="9.44140625" style="291" bestFit="1" customWidth="1"/>
    <col min="1807" max="2048" width="9.109375" style="291"/>
    <col min="2049" max="2049" width="2.109375" style="291" customWidth="1"/>
    <col min="2050" max="2050" width="9.6640625" style="291" customWidth="1"/>
    <col min="2051" max="2051" width="10.44140625" style="291" bestFit="1" customWidth="1"/>
    <col min="2052" max="2052" width="15.88671875" style="291" customWidth="1"/>
    <col min="2053" max="2053" width="11.33203125" style="291" customWidth="1"/>
    <col min="2054" max="2054" width="8" style="291" customWidth="1"/>
    <col min="2055" max="2055" width="14" style="291" customWidth="1"/>
    <col min="2056" max="2056" width="29" style="291" customWidth="1"/>
    <col min="2057" max="2057" width="2" style="291" customWidth="1"/>
    <col min="2058" max="2059" width="9.109375" style="291"/>
    <col min="2060" max="2060" width="5.5546875" style="291" bestFit="1" customWidth="1"/>
    <col min="2061" max="2061" width="44" style="291" bestFit="1" customWidth="1"/>
    <col min="2062" max="2062" width="9.44140625" style="291" bestFit="1" customWidth="1"/>
    <col min="2063" max="2304" width="9.109375" style="291"/>
    <col min="2305" max="2305" width="2.109375" style="291" customWidth="1"/>
    <col min="2306" max="2306" width="9.6640625" style="291" customWidth="1"/>
    <col min="2307" max="2307" width="10.44140625" style="291" bestFit="1" customWidth="1"/>
    <col min="2308" max="2308" width="15.88671875" style="291" customWidth="1"/>
    <col min="2309" max="2309" width="11.33203125" style="291" customWidth="1"/>
    <col min="2310" max="2310" width="8" style="291" customWidth="1"/>
    <col min="2311" max="2311" width="14" style="291" customWidth="1"/>
    <col min="2312" max="2312" width="29" style="291" customWidth="1"/>
    <col min="2313" max="2313" width="2" style="291" customWidth="1"/>
    <col min="2314" max="2315" width="9.109375" style="291"/>
    <col min="2316" max="2316" width="5.5546875" style="291" bestFit="1" customWidth="1"/>
    <col min="2317" max="2317" width="44" style="291" bestFit="1" customWidth="1"/>
    <col min="2318" max="2318" width="9.44140625" style="291" bestFit="1" customWidth="1"/>
    <col min="2319" max="2560" width="9.109375" style="291"/>
    <col min="2561" max="2561" width="2.109375" style="291" customWidth="1"/>
    <col min="2562" max="2562" width="9.6640625" style="291" customWidth="1"/>
    <col min="2563" max="2563" width="10.44140625" style="291" bestFit="1" customWidth="1"/>
    <col min="2564" max="2564" width="15.88671875" style="291" customWidth="1"/>
    <col min="2565" max="2565" width="11.33203125" style="291" customWidth="1"/>
    <col min="2566" max="2566" width="8" style="291" customWidth="1"/>
    <col min="2567" max="2567" width="14" style="291" customWidth="1"/>
    <col min="2568" max="2568" width="29" style="291" customWidth="1"/>
    <col min="2569" max="2569" width="2" style="291" customWidth="1"/>
    <col min="2570" max="2571" width="9.109375" style="291"/>
    <col min="2572" max="2572" width="5.5546875" style="291" bestFit="1" customWidth="1"/>
    <col min="2573" max="2573" width="44" style="291" bestFit="1" customWidth="1"/>
    <col min="2574" max="2574" width="9.44140625" style="291" bestFit="1" customWidth="1"/>
    <col min="2575" max="2816" width="9.109375" style="291"/>
    <col min="2817" max="2817" width="2.109375" style="291" customWidth="1"/>
    <col min="2818" max="2818" width="9.6640625" style="291" customWidth="1"/>
    <col min="2819" max="2819" width="10.44140625" style="291" bestFit="1" customWidth="1"/>
    <col min="2820" max="2820" width="15.88671875" style="291" customWidth="1"/>
    <col min="2821" max="2821" width="11.33203125" style="291" customWidth="1"/>
    <col min="2822" max="2822" width="8" style="291" customWidth="1"/>
    <col min="2823" max="2823" width="14" style="291" customWidth="1"/>
    <col min="2824" max="2824" width="29" style="291" customWidth="1"/>
    <col min="2825" max="2825" width="2" style="291" customWidth="1"/>
    <col min="2826" max="2827" width="9.109375" style="291"/>
    <col min="2828" max="2828" width="5.5546875" style="291" bestFit="1" customWidth="1"/>
    <col min="2829" max="2829" width="44" style="291" bestFit="1" customWidth="1"/>
    <col min="2830" max="2830" width="9.44140625" style="291" bestFit="1" customWidth="1"/>
    <col min="2831" max="3072" width="9.109375" style="291"/>
    <col min="3073" max="3073" width="2.109375" style="291" customWidth="1"/>
    <col min="3074" max="3074" width="9.6640625" style="291" customWidth="1"/>
    <col min="3075" max="3075" width="10.44140625" style="291" bestFit="1" customWidth="1"/>
    <col min="3076" max="3076" width="15.88671875" style="291" customWidth="1"/>
    <col min="3077" max="3077" width="11.33203125" style="291" customWidth="1"/>
    <col min="3078" max="3078" width="8" style="291" customWidth="1"/>
    <col min="3079" max="3079" width="14" style="291" customWidth="1"/>
    <col min="3080" max="3080" width="29" style="291" customWidth="1"/>
    <col min="3081" max="3081" width="2" style="291" customWidth="1"/>
    <col min="3082" max="3083" width="9.109375" style="291"/>
    <col min="3084" max="3084" width="5.5546875" style="291" bestFit="1" customWidth="1"/>
    <col min="3085" max="3085" width="44" style="291" bestFit="1" customWidth="1"/>
    <col min="3086" max="3086" width="9.44140625" style="291" bestFit="1" customWidth="1"/>
    <col min="3087" max="3328" width="9.109375" style="291"/>
    <col min="3329" max="3329" width="2.109375" style="291" customWidth="1"/>
    <col min="3330" max="3330" width="9.6640625" style="291" customWidth="1"/>
    <col min="3331" max="3331" width="10.44140625" style="291" bestFit="1" customWidth="1"/>
    <col min="3332" max="3332" width="15.88671875" style="291" customWidth="1"/>
    <col min="3333" max="3333" width="11.33203125" style="291" customWidth="1"/>
    <col min="3334" max="3334" width="8" style="291" customWidth="1"/>
    <col min="3335" max="3335" width="14" style="291" customWidth="1"/>
    <col min="3336" max="3336" width="29" style="291" customWidth="1"/>
    <col min="3337" max="3337" width="2" style="291" customWidth="1"/>
    <col min="3338" max="3339" width="9.109375" style="291"/>
    <col min="3340" max="3340" width="5.5546875" style="291" bestFit="1" customWidth="1"/>
    <col min="3341" max="3341" width="44" style="291" bestFit="1" customWidth="1"/>
    <col min="3342" max="3342" width="9.44140625" style="291" bestFit="1" customWidth="1"/>
    <col min="3343" max="3584" width="9.109375" style="291"/>
    <col min="3585" max="3585" width="2.109375" style="291" customWidth="1"/>
    <col min="3586" max="3586" width="9.6640625" style="291" customWidth="1"/>
    <col min="3587" max="3587" width="10.44140625" style="291" bestFit="1" customWidth="1"/>
    <col min="3588" max="3588" width="15.88671875" style="291" customWidth="1"/>
    <col min="3589" max="3589" width="11.33203125" style="291" customWidth="1"/>
    <col min="3590" max="3590" width="8" style="291" customWidth="1"/>
    <col min="3591" max="3591" width="14" style="291" customWidth="1"/>
    <col min="3592" max="3592" width="29" style="291" customWidth="1"/>
    <col min="3593" max="3593" width="2" style="291" customWidth="1"/>
    <col min="3594" max="3595" width="9.109375" style="291"/>
    <col min="3596" max="3596" width="5.5546875" style="291" bestFit="1" customWidth="1"/>
    <col min="3597" max="3597" width="44" style="291" bestFit="1" customWidth="1"/>
    <col min="3598" max="3598" width="9.44140625" style="291" bestFit="1" customWidth="1"/>
    <col min="3599" max="3840" width="9.109375" style="291"/>
    <col min="3841" max="3841" width="2.109375" style="291" customWidth="1"/>
    <col min="3842" max="3842" width="9.6640625" style="291" customWidth="1"/>
    <col min="3843" max="3843" width="10.44140625" style="291" bestFit="1" customWidth="1"/>
    <col min="3844" max="3844" width="15.88671875" style="291" customWidth="1"/>
    <col min="3845" max="3845" width="11.33203125" style="291" customWidth="1"/>
    <col min="3846" max="3846" width="8" style="291" customWidth="1"/>
    <col min="3847" max="3847" width="14" style="291" customWidth="1"/>
    <col min="3848" max="3848" width="29" style="291" customWidth="1"/>
    <col min="3849" max="3849" width="2" style="291" customWidth="1"/>
    <col min="3850" max="3851" width="9.109375" style="291"/>
    <col min="3852" max="3852" width="5.5546875" style="291" bestFit="1" customWidth="1"/>
    <col min="3853" max="3853" width="44" style="291" bestFit="1" customWidth="1"/>
    <col min="3854" max="3854" width="9.44140625" style="291" bestFit="1" customWidth="1"/>
    <col min="3855" max="4096" width="9.109375" style="291"/>
    <col min="4097" max="4097" width="2.109375" style="291" customWidth="1"/>
    <col min="4098" max="4098" width="9.6640625" style="291" customWidth="1"/>
    <col min="4099" max="4099" width="10.44140625" style="291" bestFit="1" customWidth="1"/>
    <col min="4100" max="4100" width="15.88671875" style="291" customWidth="1"/>
    <col min="4101" max="4101" width="11.33203125" style="291" customWidth="1"/>
    <col min="4102" max="4102" width="8" style="291" customWidth="1"/>
    <col min="4103" max="4103" width="14" style="291" customWidth="1"/>
    <col min="4104" max="4104" width="29" style="291" customWidth="1"/>
    <col min="4105" max="4105" width="2" style="291" customWidth="1"/>
    <col min="4106" max="4107" width="9.109375" style="291"/>
    <col min="4108" max="4108" width="5.5546875" style="291" bestFit="1" customWidth="1"/>
    <col min="4109" max="4109" width="44" style="291" bestFit="1" customWidth="1"/>
    <col min="4110" max="4110" width="9.44140625" style="291" bestFit="1" customWidth="1"/>
    <col min="4111" max="4352" width="9.109375" style="291"/>
    <col min="4353" max="4353" width="2.109375" style="291" customWidth="1"/>
    <col min="4354" max="4354" width="9.6640625" style="291" customWidth="1"/>
    <col min="4355" max="4355" width="10.44140625" style="291" bestFit="1" customWidth="1"/>
    <col min="4356" max="4356" width="15.88671875" style="291" customWidth="1"/>
    <col min="4357" max="4357" width="11.33203125" style="291" customWidth="1"/>
    <col min="4358" max="4358" width="8" style="291" customWidth="1"/>
    <col min="4359" max="4359" width="14" style="291" customWidth="1"/>
    <col min="4360" max="4360" width="29" style="291" customWidth="1"/>
    <col min="4361" max="4361" width="2" style="291" customWidth="1"/>
    <col min="4362" max="4363" width="9.109375" style="291"/>
    <col min="4364" max="4364" width="5.5546875" style="291" bestFit="1" customWidth="1"/>
    <col min="4365" max="4365" width="44" style="291" bestFit="1" customWidth="1"/>
    <col min="4366" max="4366" width="9.44140625" style="291" bestFit="1" customWidth="1"/>
    <col min="4367" max="4608" width="9.109375" style="291"/>
    <col min="4609" max="4609" width="2.109375" style="291" customWidth="1"/>
    <col min="4610" max="4610" width="9.6640625" style="291" customWidth="1"/>
    <col min="4611" max="4611" width="10.44140625" style="291" bestFit="1" customWidth="1"/>
    <col min="4612" max="4612" width="15.88671875" style="291" customWidth="1"/>
    <col min="4613" max="4613" width="11.33203125" style="291" customWidth="1"/>
    <col min="4614" max="4614" width="8" style="291" customWidth="1"/>
    <col min="4615" max="4615" width="14" style="291" customWidth="1"/>
    <col min="4616" max="4616" width="29" style="291" customWidth="1"/>
    <col min="4617" max="4617" width="2" style="291" customWidth="1"/>
    <col min="4618" max="4619" width="9.109375" style="291"/>
    <col min="4620" max="4620" width="5.5546875" style="291" bestFit="1" customWidth="1"/>
    <col min="4621" max="4621" width="44" style="291" bestFit="1" customWidth="1"/>
    <col min="4622" max="4622" width="9.44140625" style="291" bestFit="1" customWidth="1"/>
    <col min="4623" max="4864" width="9.109375" style="291"/>
    <col min="4865" max="4865" width="2.109375" style="291" customWidth="1"/>
    <col min="4866" max="4866" width="9.6640625" style="291" customWidth="1"/>
    <col min="4867" max="4867" width="10.44140625" style="291" bestFit="1" customWidth="1"/>
    <col min="4868" max="4868" width="15.88671875" style="291" customWidth="1"/>
    <col min="4869" max="4869" width="11.33203125" style="291" customWidth="1"/>
    <col min="4870" max="4870" width="8" style="291" customWidth="1"/>
    <col min="4871" max="4871" width="14" style="291" customWidth="1"/>
    <col min="4872" max="4872" width="29" style="291" customWidth="1"/>
    <col min="4873" max="4873" width="2" style="291" customWidth="1"/>
    <col min="4874" max="4875" width="9.109375" style="291"/>
    <col min="4876" max="4876" width="5.5546875" style="291" bestFit="1" customWidth="1"/>
    <col min="4877" max="4877" width="44" style="291" bestFit="1" customWidth="1"/>
    <col min="4878" max="4878" width="9.44140625" style="291" bestFit="1" customWidth="1"/>
    <col min="4879" max="5120" width="9.109375" style="291"/>
    <col min="5121" max="5121" width="2.109375" style="291" customWidth="1"/>
    <col min="5122" max="5122" width="9.6640625" style="291" customWidth="1"/>
    <col min="5123" max="5123" width="10.44140625" style="291" bestFit="1" customWidth="1"/>
    <col min="5124" max="5124" width="15.88671875" style="291" customWidth="1"/>
    <col min="5125" max="5125" width="11.33203125" style="291" customWidth="1"/>
    <col min="5126" max="5126" width="8" style="291" customWidth="1"/>
    <col min="5127" max="5127" width="14" style="291" customWidth="1"/>
    <col min="5128" max="5128" width="29" style="291" customWidth="1"/>
    <col min="5129" max="5129" width="2" style="291" customWidth="1"/>
    <col min="5130" max="5131" width="9.109375" style="291"/>
    <col min="5132" max="5132" width="5.5546875" style="291" bestFit="1" customWidth="1"/>
    <col min="5133" max="5133" width="44" style="291" bestFit="1" customWidth="1"/>
    <col min="5134" max="5134" width="9.44140625" style="291" bestFit="1" customWidth="1"/>
    <col min="5135" max="5376" width="9.109375" style="291"/>
    <col min="5377" max="5377" width="2.109375" style="291" customWidth="1"/>
    <col min="5378" max="5378" width="9.6640625" style="291" customWidth="1"/>
    <col min="5379" max="5379" width="10.44140625" style="291" bestFit="1" customWidth="1"/>
    <col min="5380" max="5380" width="15.88671875" style="291" customWidth="1"/>
    <col min="5381" max="5381" width="11.33203125" style="291" customWidth="1"/>
    <col min="5382" max="5382" width="8" style="291" customWidth="1"/>
    <col min="5383" max="5383" width="14" style="291" customWidth="1"/>
    <col min="5384" max="5384" width="29" style="291" customWidth="1"/>
    <col min="5385" max="5385" width="2" style="291" customWidth="1"/>
    <col min="5386" max="5387" width="9.109375" style="291"/>
    <col min="5388" max="5388" width="5.5546875" style="291" bestFit="1" customWidth="1"/>
    <col min="5389" max="5389" width="44" style="291" bestFit="1" customWidth="1"/>
    <col min="5390" max="5390" width="9.44140625" style="291" bestFit="1" customWidth="1"/>
    <col min="5391" max="5632" width="9.109375" style="291"/>
    <col min="5633" max="5633" width="2.109375" style="291" customWidth="1"/>
    <col min="5634" max="5634" width="9.6640625" style="291" customWidth="1"/>
    <col min="5635" max="5635" width="10.44140625" style="291" bestFit="1" customWidth="1"/>
    <col min="5636" max="5636" width="15.88671875" style="291" customWidth="1"/>
    <col min="5637" max="5637" width="11.33203125" style="291" customWidth="1"/>
    <col min="5638" max="5638" width="8" style="291" customWidth="1"/>
    <col min="5639" max="5639" width="14" style="291" customWidth="1"/>
    <col min="5640" max="5640" width="29" style="291" customWidth="1"/>
    <col min="5641" max="5641" width="2" style="291" customWidth="1"/>
    <col min="5642" max="5643" width="9.109375" style="291"/>
    <col min="5644" max="5644" width="5.5546875" style="291" bestFit="1" customWidth="1"/>
    <col min="5645" max="5645" width="44" style="291" bestFit="1" customWidth="1"/>
    <col min="5646" max="5646" width="9.44140625" style="291" bestFit="1" customWidth="1"/>
    <col min="5647" max="5888" width="9.109375" style="291"/>
    <col min="5889" max="5889" width="2.109375" style="291" customWidth="1"/>
    <col min="5890" max="5890" width="9.6640625" style="291" customWidth="1"/>
    <col min="5891" max="5891" width="10.44140625" style="291" bestFit="1" customWidth="1"/>
    <col min="5892" max="5892" width="15.88671875" style="291" customWidth="1"/>
    <col min="5893" max="5893" width="11.33203125" style="291" customWidth="1"/>
    <col min="5894" max="5894" width="8" style="291" customWidth="1"/>
    <col min="5895" max="5895" width="14" style="291" customWidth="1"/>
    <col min="5896" max="5896" width="29" style="291" customWidth="1"/>
    <col min="5897" max="5897" width="2" style="291" customWidth="1"/>
    <col min="5898" max="5899" width="9.109375" style="291"/>
    <col min="5900" max="5900" width="5.5546875" style="291" bestFit="1" customWidth="1"/>
    <col min="5901" max="5901" width="44" style="291" bestFit="1" customWidth="1"/>
    <col min="5902" max="5902" width="9.44140625" style="291" bestFit="1" customWidth="1"/>
    <col min="5903" max="6144" width="9.109375" style="291"/>
    <col min="6145" max="6145" width="2.109375" style="291" customWidth="1"/>
    <col min="6146" max="6146" width="9.6640625" style="291" customWidth="1"/>
    <col min="6147" max="6147" width="10.44140625" style="291" bestFit="1" customWidth="1"/>
    <col min="6148" max="6148" width="15.88671875" style="291" customWidth="1"/>
    <col min="6149" max="6149" width="11.33203125" style="291" customWidth="1"/>
    <col min="6150" max="6150" width="8" style="291" customWidth="1"/>
    <col min="6151" max="6151" width="14" style="291" customWidth="1"/>
    <col min="6152" max="6152" width="29" style="291" customWidth="1"/>
    <col min="6153" max="6153" width="2" style="291" customWidth="1"/>
    <col min="6154" max="6155" width="9.109375" style="291"/>
    <col min="6156" max="6156" width="5.5546875" style="291" bestFit="1" customWidth="1"/>
    <col min="6157" max="6157" width="44" style="291" bestFit="1" customWidth="1"/>
    <col min="6158" max="6158" width="9.44140625" style="291" bestFit="1" customWidth="1"/>
    <col min="6159" max="6400" width="9.109375" style="291"/>
    <col min="6401" max="6401" width="2.109375" style="291" customWidth="1"/>
    <col min="6402" max="6402" width="9.6640625" style="291" customWidth="1"/>
    <col min="6403" max="6403" width="10.44140625" style="291" bestFit="1" customWidth="1"/>
    <col min="6404" max="6404" width="15.88671875" style="291" customWidth="1"/>
    <col min="6405" max="6405" width="11.33203125" style="291" customWidth="1"/>
    <col min="6406" max="6406" width="8" style="291" customWidth="1"/>
    <col min="6407" max="6407" width="14" style="291" customWidth="1"/>
    <col min="6408" max="6408" width="29" style="291" customWidth="1"/>
    <col min="6409" max="6409" width="2" style="291" customWidth="1"/>
    <col min="6410" max="6411" width="9.109375" style="291"/>
    <col min="6412" max="6412" width="5.5546875" style="291" bestFit="1" customWidth="1"/>
    <col min="6413" max="6413" width="44" style="291" bestFit="1" customWidth="1"/>
    <col min="6414" max="6414" width="9.44140625" style="291" bestFit="1" customWidth="1"/>
    <col min="6415" max="6656" width="9.109375" style="291"/>
    <col min="6657" max="6657" width="2.109375" style="291" customWidth="1"/>
    <col min="6658" max="6658" width="9.6640625" style="291" customWidth="1"/>
    <col min="6659" max="6659" width="10.44140625" style="291" bestFit="1" customWidth="1"/>
    <col min="6660" max="6660" width="15.88671875" style="291" customWidth="1"/>
    <col min="6661" max="6661" width="11.33203125" style="291" customWidth="1"/>
    <col min="6662" max="6662" width="8" style="291" customWidth="1"/>
    <col min="6663" max="6663" width="14" style="291" customWidth="1"/>
    <col min="6664" max="6664" width="29" style="291" customWidth="1"/>
    <col min="6665" max="6665" width="2" style="291" customWidth="1"/>
    <col min="6666" max="6667" width="9.109375" style="291"/>
    <col min="6668" max="6668" width="5.5546875" style="291" bestFit="1" customWidth="1"/>
    <col min="6669" max="6669" width="44" style="291" bestFit="1" customWidth="1"/>
    <col min="6670" max="6670" width="9.44140625" style="291" bestFit="1" customWidth="1"/>
    <col min="6671" max="6912" width="9.109375" style="291"/>
    <col min="6913" max="6913" width="2.109375" style="291" customWidth="1"/>
    <col min="6914" max="6914" width="9.6640625" style="291" customWidth="1"/>
    <col min="6915" max="6915" width="10.44140625" style="291" bestFit="1" customWidth="1"/>
    <col min="6916" max="6916" width="15.88671875" style="291" customWidth="1"/>
    <col min="6917" max="6917" width="11.33203125" style="291" customWidth="1"/>
    <col min="6918" max="6918" width="8" style="291" customWidth="1"/>
    <col min="6919" max="6919" width="14" style="291" customWidth="1"/>
    <col min="6920" max="6920" width="29" style="291" customWidth="1"/>
    <col min="6921" max="6921" width="2" style="291" customWidth="1"/>
    <col min="6922" max="6923" width="9.109375" style="291"/>
    <col min="6924" max="6924" width="5.5546875" style="291" bestFit="1" customWidth="1"/>
    <col min="6925" max="6925" width="44" style="291" bestFit="1" customWidth="1"/>
    <col min="6926" max="6926" width="9.44140625" style="291" bestFit="1" customWidth="1"/>
    <col min="6927" max="7168" width="9.109375" style="291"/>
    <col min="7169" max="7169" width="2.109375" style="291" customWidth="1"/>
    <col min="7170" max="7170" width="9.6640625" style="291" customWidth="1"/>
    <col min="7171" max="7171" width="10.44140625" style="291" bestFit="1" customWidth="1"/>
    <col min="7172" max="7172" width="15.88671875" style="291" customWidth="1"/>
    <col min="7173" max="7173" width="11.33203125" style="291" customWidth="1"/>
    <col min="7174" max="7174" width="8" style="291" customWidth="1"/>
    <col min="7175" max="7175" width="14" style="291" customWidth="1"/>
    <col min="7176" max="7176" width="29" style="291" customWidth="1"/>
    <col min="7177" max="7177" width="2" style="291" customWidth="1"/>
    <col min="7178" max="7179" width="9.109375" style="291"/>
    <col min="7180" max="7180" width="5.5546875" style="291" bestFit="1" customWidth="1"/>
    <col min="7181" max="7181" width="44" style="291" bestFit="1" customWidth="1"/>
    <col min="7182" max="7182" width="9.44140625" style="291" bestFit="1" customWidth="1"/>
    <col min="7183" max="7424" width="9.109375" style="291"/>
    <col min="7425" max="7425" width="2.109375" style="291" customWidth="1"/>
    <col min="7426" max="7426" width="9.6640625" style="291" customWidth="1"/>
    <col min="7427" max="7427" width="10.44140625" style="291" bestFit="1" customWidth="1"/>
    <col min="7428" max="7428" width="15.88671875" style="291" customWidth="1"/>
    <col min="7429" max="7429" width="11.33203125" style="291" customWidth="1"/>
    <col min="7430" max="7430" width="8" style="291" customWidth="1"/>
    <col min="7431" max="7431" width="14" style="291" customWidth="1"/>
    <col min="7432" max="7432" width="29" style="291" customWidth="1"/>
    <col min="7433" max="7433" width="2" style="291" customWidth="1"/>
    <col min="7434" max="7435" width="9.109375" style="291"/>
    <col min="7436" max="7436" width="5.5546875" style="291" bestFit="1" customWidth="1"/>
    <col min="7437" max="7437" width="44" style="291" bestFit="1" customWidth="1"/>
    <col min="7438" max="7438" width="9.44140625" style="291" bestFit="1" customWidth="1"/>
    <col min="7439" max="7680" width="9.109375" style="291"/>
    <col min="7681" max="7681" width="2.109375" style="291" customWidth="1"/>
    <col min="7682" max="7682" width="9.6640625" style="291" customWidth="1"/>
    <col min="7683" max="7683" width="10.44140625" style="291" bestFit="1" customWidth="1"/>
    <col min="7684" max="7684" width="15.88671875" style="291" customWidth="1"/>
    <col min="7685" max="7685" width="11.33203125" style="291" customWidth="1"/>
    <col min="7686" max="7686" width="8" style="291" customWidth="1"/>
    <col min="7687" max="7687" width="14" style="291" customWidth="1"/>
    <col min="7688" max="7688" width="29" style="291" customWidth="1"/>
    <col min="7689" max="7689" width="2" style="291" customWidth="1"/>
    <col min="7690" max="7691" width="9.109375" style="291"/>
    <col min="7692" max="7692" width="5.5546875" style="291" bestFit="1" customWidth="1"/>
    <col min="7693" max="7693" width="44" style="291" bestFit="1" customWidth="1"/>
    <col min="7694" max="7694" width="9.44140625" style="291" bestFit="1" customWidth="1"/>
    <col min="7695" max="7936" width="9.109375" style="291"/>
    <col min="7937" max="7937" width="2.109375" style="291" customWidth="1"/>
    <col min="7938" max="7938" width="9.6640625" style="291" customWidth="1"/>
    <col min="7939" max="7939" width="10.44140625" style="291" bestFit="1" customWidth="1"/>
    <col min="7940" max="7940" width="15.88671875" style="291" customWidth="1"/>
    <col min="7941" max="7941" width="11.33203125" style="291" customWidth="1"/>
    <col min="7942" max="7942" width="8" style="291" customWidth="1"/>
    <col min="7943" max="7943" width="14" style="291" customWidth="1"/>
    <col min="7944" max="7944" width="29" style="291" customWidth="1"/>
    <col min="7945" max="7945" width="2" style="291" customWidth="1"/>
    <col min="7946" max="7947" width="9.109375" style="291"/>
    <col min="7948" max="7948" width="5.5546875" style="291" bestFit="1" customWidth="1"/>
    <col min="7949" max="7949" width="44" style="291" bestFit="1" customWidth="1"/>
    <col min="7950" max="7950" width="9.44140625" style="291" bestFit="1" customWidth="1"/>
    <col min="7951" max="8192" width="9.109375" style="291"/>
    <col min="8193" max="8193" width="2.109375" style="291" customWidth="1"/>
    <col min="8194" max="8194" width="9.6640625" style="291" customWidth="1"/>
    <col min="8195" max="8195" width="10.44140625" style="291" bestFit="1" customWidth="1"/>
    <col min="8196" max="8196" width="15.88671875" style="291" customWidth="1"/>
    <col min="8197" max="8197" width="11.33203125" style="291" customWidth="1"/>
    <col min="8198" max="8198" width="8" style="291" customWidth="1"/>
    <col min="8199" max="8199" width="14" style="291" customWidth="1"/>
    <col min="8200" max="8200" width="29" style="291" customWidth="1"/>
    <col min="8201" max="8201" width="2" style="291" customWidth="1"/>
    <col min="8202" max="8203" width="9.109375" style="291"/>
    <col min="8204" max="8204" width="5.5546875" style="291" bestFit="1" customWidth="1"/>
    <col min="8205" max="8205" width="44" style="291" bestFit="1" customWidth="1"/>
    <col min="8206" max="8206" width="9.44140625" style="291" bestFit="1" customWidth="1"/>
    <col min="8207" max="8448" width="9.109375" style="291"/>
    <col min="8449" max="8449" width="2.109375" style="291" customWidth="1"/>
    <col min="8450" max="8450" width="9.6640625" style="291" customWidth="1"/>
    <col min="8451" max="8451" width="10.44140625" style="291" bestFit="1" customWidth="1"/>
    <col min="8452" max="8452" width="15.88671875" style="291" customWidth="1"/>
    <col min="8453" max="8453" width="11.33203125" style="291" customWidth="1"/>
    <col min="8454" max="8454" width="8" style="291" customWidth="1"/>
    <col min="8455" max="8455" width="14" style="291" customWidth="1"/>
    <col min="8456" max="8456" width="29" style="291" customWidth="1"/>
    <col min="8457" max="8457" width="2" style="291" customWidth="1"/>
    <col min="8458" max="8459" width="9.109375" style="291"/>
    <col min="8460" max="8460" width="5.5546875" style="291" bestFit="1" customWidth="1"/>
    <col min="8461" max="8461" width="44" style="291" bestFit="1" customWidth="1"/>
    <col min="8462" max="8462" width="9.44140625" style="291" bestFit="1" customWidth="1"/>
    <col min="8463" max="8704" width="9.109375" style="291"/>
    <col min="8705" max="8705" width="2.109375" style="291" customWidth="1"/>
    <col min="8706" max="8706" width="9.6640625" style="291" customWidth="1"/>
    <col min="8707" max="8707" width="10.44140625" style="291" bestFit="1" customWidth="1"/>
    <col min="8708" max="8708" width="15.88671875" style="291" customWidth="1"/>
    <col min="8709" max="8709" width="11.33203125" style="291" customWidth="1"/>
    <col min="8710" max="8710" width="8" style="291" customWidth="1"/>
    <col min="8711" max="8711" width="14" style="291" customWidth="1"/>
    <col min="8712" max="8712" width="29" style="291" customWidth="1"/>
    <col min="8713" max="8713" width="2" style="291" customWidth="1"/>
    <col min="8714" max="8715" width="9.109375" style="291"/>
    <col min="8716" max="8716" width="5.5546875" style="291" bestFit="1" customWidth="1"/>
    <col min="8717" max="8717" width="44" style="291" bestFit="1" customWidth="1"/>
    <col min="8718" max="8718" width="9.44140625" style="291" bestFit="1" customWidth="1"/>
    <col min="8719" max="8960" width="9.109375" style="291"/>
    <col min="8961" max="8961" width="2.109375" style="291" customWidth="1"/>
    <col min="8962" max="8962" width="9.6640625" style="291" customWidth="1"/>
    <col min="8963" max="8963" width="10.44140625" style="291" bestFit="1" customWidth="1"/>
    <col min="8964" max="8964" width="15.88671875" style="291" customWidth="1"/>
    <col min="8965" max="8965" width="11.33203125" style="291" customWidth="1"/>
    <col min="8966" max="8966" width="8" style="291" customWidth="1"/>
    <col min="8967" max="8967" width="14" style="291" customWidth="1"/>
    <col min="8968" max="8968" width="29" style="291" customWidth="1"/>
    <col min="8969" max="8969" width="2" style="291" customWidth="1"/>
    <col min="8970" max="8971" width="9.109375" style="291"/>
    <col min="8972" max="8972" width="5.5546875" style="291" bestFit="1" customWidth="1"/>
    <col min="8973" max="8973" width="44" style="291" bestFit="1" customWidth="1"/>
    <col min="8974" max="8974" width="9.44140625" style="291" bestFit="1" customWidth="1"/>
    <col min="8975" max="9216" width="9.109375" style="291"/>
    <col min="9217" max="9217" width="2.109375" style="291" customWidth="1"/>
    <col min="9218" max="9218" width="9.6640625" style="291" customWidth="1"/>
    <col min="9219" max="9219" width="10.44140625" style="291" bestFit="1" customWidth="1"/>
    <col min="9220" max="9220" width="15.88671875" style="291" customWidth="1"/>
    <col min="9221" max="9221" width="11.33203125" style="291" customWidth="1"/>
    <col min="9222" max="9222" width="8" style="291" customWidth="1"/>
    <col min="9223" max="9223" width="14" style="291" customWidth="1"/>
    <col min="9224" max="9224" width="29" style="291" customWidth="1"/>
    <col min="9225" max="9225" width="2" style="291" customWidth="1"/>
    <col min="9226" max="9227" width="9.109375" style="291"/>
    <col min="9228" max="9228" width="5.5546875" style="291" bestFit="1" customWidth="1"/>
    <col min="9229" max="9229" width="44" style="291" bestFit="1" customWidth="1"/>
    <col min="9230" max="9230" width="9.44140625" style="291" bestFit="1" customWidth="1"/>
    <col min="9231" max="9472" width="9.109375" style="291"/>
    <col min="9473" max="9473" width="2.109375" style="291" customWidth="1"/>
    <col min="9474" max="9474" width="9.6640625" style="291" customWidth="1"/>
    <col min="9475" max="9475" width="10.44140625" style="291" bestFit="1" customWidth="1"/>
    <col min="9476" max="9476" width="15.88671875" style="291" customWidth="1"/>
    <col min="9477" max="9477" width="11.33203125" style="291" customWidth="1"/>
    <col min="9478" max="9478" width="8" style="291" customWidth="1"/>
    <col min="9479" max="9479" width="14" style="291" customWidth="1"/>
    <col min="9480" max="9480" width="29" style="291" customWidth="1"/>
    <col min="9481" max="9481" width="2" style="291" customWidth="1"/>
    <col min="9482" max="9483" width="9.109375" style="291"/>
    <col min="9484" max="9484" width="5.5546875" style="291" bestFit="1" customWidth="1"/>
    <col min="9485" max="9485" width="44" style="291" bestFit="1" customWidth="1"/>
    <col min="9486" max="9486" width="9.44140625" style="291" bestFit="1" customWidth="1"/>
    <col min="9487" max="9728" width="9.109375" style="291"/>
    <col min="9729" max="9729" width="2.109375" style="291" customWidth="1"/>
    <col min="9730" max="9730" width="9.6640625" style="291" customWidth="1"/>
    <col min="9731" max="9731" width="10.44140625" style="291" bestFit="1" customWidth="1"/>
    <col min="9732" max="9732" width="15.88671875" style="291" customWidth="1"/>
    <col min="9733" max="9733" width="11.33203125" style="291" customWidth="1"/>
    <col min="9734" max="9734" width="8" style="291" customWidth="1"/>
    <col min="9735" max="9735" width="14" style="291" customWidth="1"/>
    <col min="9736" max="9736" width="29" style="291" customWidth="1"/>
    <col min="9737" max="9737" width="2" style="291" customWidth="1"/>
    <col min="9738" max="9739" width="9.109375" style="291"/>
    <col min="9740" max="9740" width="5.5546875" style="291" bestFit="1" customWidth="1"/>
    <col min="9741" max="9741" width="44" style="291" bestFit="1" customWidth="1"/>
    <col min="9742" max="9742" width="9.44140625" style="291" bestFit="1" customWidth="1"/>
    <col min="9743" max="9984" width="9.109375" style="291"/>
    <col min="9985" max="9985" width="2.109375" style="291" customWidth="1"/>
    <col min="9986" max="9986" width="9.6640625" style="291" customWidth="1"/>
    <col min="9987" max="9987" width="10.44140625" style="291" bestFit="1" customWidth="1"/>
    <col min="9988" max="9988" width="15.88671875" style="291" customWidth="1"/>
    <col min="9989" max="9989" width="11.33203125" style="291" customWidth="1"/>
    <col min="9990" max="9990" width="8" style="291" customWidth="1"/>
    <col min="9991" max="9991" width="14" style="291" customWidth="1"/>
    <col min="9992" max="9992" width="29" style="291" customWidth="1"/>
    <col min="9993" max="9993" width="2" style="291" customWidth="1"/>
    <col min="9994" max="9995" width="9.109375" style="291"/>
    <col min="9996" max="9996" width="5.5546875" style="291" bestFit="1" customWidth="1"/>
    <col min="9997" max="9997" width="44" style="291" bestFit="1" customWidth="1"/>
    <col min="9998" max="9998" width="9.44140625" style="291" bestFit="1" customWidth="1"/>
    <col min="9999" max="10240" width="9.109375" style="291"/>
    <col min="10241" max="10241" width="2.109375" style="291" customWidth="1"/>
    <col min="10242" max="10242" width="9.6640625" style="291" customWidth="1"/>
    <col min="10243" max="10243" width="10.44140625" style="291" bestFit="1" customWidth="1"/>
    <col min="10244" max="10244" width="15.88671875" style="291" customWidth="1"/>
    <col min="10245" max="10245" width="11.33203125" style="291" customWidth="1"/>
    <col min="10246" max="10246" width="8" style="291" customWidth="1"/>
    <col min="10247" max="10247" width="14" style="291" customWidth="1"/>
    <col min="10248" max="10248" width="29" style="291" customWidth="1"/>
    <col min="10249" max="10249" width="2" style="291" customWidth="1"/>
    <col min="10250" max="10251" width="9.109375" style="291"/>
    <col min="10252" max="10252" width="5.5546875" style="291" bestFit="1" customWidth="1"/>
    <col min="10253" max="10253" width="44" style="291" bestFit="1" customWidth="1"/>
    <col min="10254" max="10254" width="9.44140625" style="291" bestFit="1" customWidth="1"/>
    <col min="10255" max="10496" width="9.109375" style="291"/>
    <col min="10497" max="10497" width="2.109375" style="291" customWidth="1"/>
    <col min="10498" max="10498" width="9.6640625" style="291" customWidth="1"/>
    <col min="10499" max="10499" width="10.44140625" style="291" bestFit="1" customWidth="1"/>
    <col min="10500" max="10500" width="15.88671875" style="291" customWidth="1"/>
    <col min="10501" max="10501" width="11.33203125" style="291" customWidth="1"/>
    <col min="10502" max="10502" width="8" style="291" customWidth="1"/>
    <col min="10503" max="10503" width="14" style="291" customWidth="1"/>
    <col min="10504" max="10504" width="29" style="291" customWidth="1"/>
    <col min="10505" max="10505" width="2" style="291" customWidth="1"/>
    <col min="10506" max="10507" width="9.109375" style="291"/>
    <col min="10508" max="10508" width="5.5546875" style="291" bestFit="1" customWidth="1"/>
    <col min="10509" max="10509" width="44" style="291" bestFit="1" customWidth="1"/>
    <col min="10510" max="10510" width="9.44140625" style="291" bestFit="1" customWidth="1"/>
    <col min="10511" max="10752" width="9.109375" style="291"/>
    <col min="10753" max="10753" width="2.109375" style="291" customWidth="1"/>
    <col min="10754" max="10754" width="9.6640625" style="291" customWidth="1"/>
    <col min="10755" max="10755" width="10.44140625" style="291" bestFit="1" customWidth="1"/>
    <col min="10756" max="10756" width="15.88671875" style="291" customWidth="1"/>
    <col min="10757" max="10757" width="11.33203125" style="291" customWidth="1"/>
    <col min="10758" max="10758" width="8" style="291" customWidth="1"/>
    <col min="10759" max="10759" width="14" style="291" customWidth="1"/>
    <col min="10760" max="10760" width="29" style="291" customWidth="1"/>
    <col min="10761" max="10761" width="2" style="291" customWidth="1"/>
    <col min="10762" max="10763" width="9.109375" style="291"/>
    <col min="10764" max="10764" width="5.5546875" style="291" bestFit="1" customWidth="1"/>
    <col min="10765" max="10765" width="44" style="291" bestFit="1" customWidth="1"/>
    <col min="10766" max="10766" width="9.44140625" style="291" bestFit="1" customWidth="1"/>
    <col min="10767" max="11008" width="9.109375" style="291"/>
    <col min="11009" max="11009" width="2.109375" style="291" customWidth="1"/>
    <col min="11010" max="11010" width="9.6640625" style="291" customWidth="1"/>
    <col min="11011" max="11011" width="10.44140625" style="291" bestFit="1" customWidth="1"/>
    <col min="11012" max="11012" width="15.88671875" style="291" customWidth="1"/>
    <col min="11013" max="11013" width="11.33203125" style="291" customWidth="1"/>
    <col min="11014" max="11014" width="8" style="291" customWidth="1"/>
    <col min="11015" max="11015" width="14" style="291" customWidth="1"/>
    <col min="11016" max="11016" width="29" style="291" customWidth="1"/>
    <col min="11017" max="11017" width="2" style="291" customWidth="1"/>
    <col min="11018" max="11019" width="9.109375" style="291"/>
    <col min="11020" max="11020" width="5.5546875" style="291" bestFit="1" customWidth="1"/>
    <col min="11021" max="11021" width="44" style="291" bestFit="1" customWidth="1"/>
    <col min="11022" max="11022" width="9.44140625" style="291" bestFit="1" customWidth="1"/>
    <col min="11023" max="11264" width="9.109375" style="291"/>
    <col min="11265" max="11265" width="2.109375" style="291" customWidth="1"/>
    <col min="11266" max="11266" width="9.6640625" style="291" customWidth="1"/>
    <col min="11267" max="11267" width="10.44140625" style="291" bestFit="1" customWidth="1"/>
    <col min="11268" max="11268" width="15.88671875" style="291" customWidth="1"/>
    <col min="11269" max="11269" width="11.33203125" style="291" customWidth="1"/>
    <col min="11270" max="11270" width="8" style="291" customWidth="1"/>
    <col min="11271" max="11271" width="14" style="291" customWidth="1"/>
    <col min="11272" max="11272" width="29" style="291" customWidth="1"/>
    <col min="11273" max="11273" width="2" style="291" customWidth="1"/>
    <col min="11274" max="11275" width="9.109375" style="291"/>
    <col min="11276" max="11276" width="5.5546875" style="291" bestFit="1" customWidth="1"/>
    <col min="11277" max="11277" width="44" style="291" bestFit="1" customWidth="1"/>
    <col min="11278" max="11278" width="9.44140625" style="291" bestFit="1" customWidth="1"/>
    <col min="11279" max="11520" width="9.109375" style="291"/>
    <col min="11521" max="11521" width="2.109375" style="291" customWidth="1"/>
    <col min="11522" max="11522" width="9.6640625" style="291" customWidth="1"/>
    <col min="11523" max="11523" width="10.44140625" style="291" bestFit="1" customWidth="1"/>
    <col min="11524" max="11524" width="15.88671875" style="291" customWidth="1"/>
    <col min="11525" max="11525" width="11.33203125" style="291" customWidth="1"/>
    <col min="11526" max="11526" width="8" style="291" customWidth="1"/>
    <col min="11527" max="11527" width="14" style="291" customWidth="1"/>
    <col min="11528" max="11528" width="29" style="291" customWidth="1"/>
    <col min="11529" max="11529" width="2" style="291" customWidth="1"/>
    <col min="11530" max="11531" width="9.109375" style="291"/>
    <col min="11532" max="11532" width="5.5546875" style="291" bestFit="1" customWidth="1"/>
    <col min="11533" max="11533" width="44" style="291" bestFit="1" customWidth="1"/>
    <col min="11534" max="11534" width="9.44140625" style="291" bestFit="1" customWidth="1"/>
    <col min="11535" max="11776" width="9.109375" style="291"/>
    <col min="11777" max="11777" width="2.109375" style="291" customWidth="1"/>
    <col min="11778" max="11778" width="9.6640625" style="291" customWidth="1"/>
    <col min="11779" max="11779" width="10.44140625" style="291" bestFit="1" customWidth="1"/>
    <col min="11780" max="11780" width="15.88671875" style="291" customWidth="1"/>
    <col min="11781" max="11781" width="11.33203125" style="291" customWidth="1"/>
    <col min="11782" max="11782" width="8" style="291" customWidth="1"/>
    <col min="11783" max="11783" width="14" style="291" customWidth="1"/>
    <col min="11784" max="11784" width="29" style="291" customWidth="1"/>
    <col min="11785" max="11785" width="2" style="291" customWidth="1"/>
    <col min="11786" max="11787" width="9.109375" style="291"/>
    <col min="11788" max="11788" width="5.5546875" style="291" bestFit="1" customWidth="1"/>
    <col min="11789" max="11789" width="44" style="291" bestFit="1" customWidth="1"/>
    <col min="11790" max="11790" width="9.44140625" style="291" bestFit="1" customWidth="1"/>
    <col min="11791" max="12032" width="9.109375" style="291"/>
    <col min="12033" max="12033" width="2.109375" style="291" customWidth="1"/>
    <col min="12034" max="12034" width="9.6640625" style="291" customWidth="1"/>
    <col min="12035" max="12035" width="10.44140625" style="291" bestFit="1" customWidth="1"/>
    <col min="12036" max="12036" width="15.88671875" style="291" customWidth="1"/>
    <col min="12037" max="12037" width="11.33203125" style="291" customWidth="1"/>
    <col min="12038" max="12038" width="8" style="291" customWidth="1"/>
    <col min="12039" max="12039" width="14" style="291" customWidth="1"/>
    <col min="12040" max="12040" width="29" style="291" customWidth="1"/>
    <col min="12041" max="12041" width="2" style="291" customWidth="1"/>
    <col min="12042" max="12043" width="9.109375" style="291"/>
    <col min="12044" max="12044" width="5.5546875" style="291" bestFit="1" customWidth="1"/>
    <col min="12045" max="12045" width="44" style="291" bestFit="1" customWidth="1"/>
    <col min="12046" max="12046" width="9.44140625" style="291" bestFit="1" customWidth="1"/>
    <col min="12047" max="12288" width="9.109375" style="291"/>
    <col min="12289" max="12289" width="2.109375" style="291" customWidth="1"/>
    <col min="12290" max="12290" width="9.6640625" style="291" customWidth="1"/>
    <col min="12291" max="12291" width="10.44140625" style="291" bestFit="1" customWidth="1"/>
    <col min="12292" max="12292" width="15.88671875" style="291" customWidth="1"/>
    <col min="12293" max="12293" width="11.33203125" style="291" customWidth="1"/>
    <col min="12294" max="12294" width="8" style="291" customWidth="1"/>
    <col min="12295" max="12295" width="14" style="291" customWidth="1"/>
    <col min="12296" max="12296" width="29" style="291" customWidth="1"/>
    <col min="12297" max="12297" width="2" style="291" customWidth="1"/>
    <col min="12298" max="12299" width="9.109375" style="291"/>
    <col min="12300" max="12300" width="5.5546875" style="291" bestFit="1" customWidth="1"/>
    <col min="12301" max="12301" width="44" style="291" bestFit="1" customWidth="1"/>
    <col min="12302" max="12302" width="9.44140625" style="291" bestFit="1" customWidth="1"/>
    <col min="12303" max="12544" width="9.109375" style="291"/>
    <col min="12545" max="12545" width="2.109375" style="291" customWidth="1"/>
    <col min="12546" max="12546" width="9.6640625" style="291" customWidth="1"/>
    <col min="12547" max="12547" width="10.44140625" style="291" bestFit="1" customWidth="1"/>
    <col min="12548" max="12548" width="15.88671875" style="291" customWidth="1"/>
    <col min="12549" max="12549" width="11.33203125" style="291" customWidth="1"/>
    <col min="12550" max="12550" width="8" style="291" customWidth="1"/>
    <col min="12551" max="12551" width="14" style="291" customWidth="1"/>
    <col min="12552" max="12552" width="29" style="291" customWidth="1"/>
    <col min="12553" max="12553" width="2" style="291" customWidth="1"/>
    <col min="12554" max="12555" width="9.109375" style="291"/>
    <col min="12556" max="12556" width="5.5546875" style="291" bestFit="1" customWidth="1"/>
    <col min="12557" max="12557" width="44" style="291" bestFit="1" customWidth="1"/>
    <col min="12558" max="12558" width="9.44140625" style="291" bestFit="1" customWidth="1"/>
    <col min="12559" max="12800" width="9.109375" style="291"/>
    <col min="12801" max="12801" width="2.109375" style="291" customWidth="1"/>
    <col min="12802" max="12802" width="9.6640625" style="291" customWidth="1"/>
    <col min="12803" max="12803" width="10.44140625" style="291" bestFit="1" customWidth="1"/>
    <col min="12804" max="12804" width="15.88671875" style="291" customWidth="1"/>
    <col min="12805" max="12805" width="11.33203125" style="291" customWidth="1"/>
    <col min="12806" max="12806" width="8" style="291" customWidth="1"/>
    <col min="12807" max="12807" width="14" style="291" customWidth="1"/>
    <col min="12808" max="12808" width="29" style="291" customWidth="1"/>
    <col min="12809" max="12809" width="2" style="291" customWidth="1"/>
    <col min="12810" max="12811" width="9.109375" style="291"/>
    <col min="12812" max="12812" width="5.5546875" style="291" bestFit="1" customWidth="1"/>
    <col min="12813" max="12813" width="44" style="291" bestFit="1" customWidth="1"/>
    <col min="12814" max="12814" width="9.44140625" style="291" bestFit="1" customWidth="1"/>
    <col min="12815" max="13056" width="9.109375" style="291"/>
    <col min="13057" max="13057" width="2.109375" style="291" customWidth="1"/>
    <col min="13058" max="13058" width="9.6640625" style="291" customWidth="1"/>
    <col min="13059" max="13059" width="10.44140625" style="291" bestFit="1" customWidth="1"/>
    <col min="13060" max="13060" width="15.88671875" style="291" customWidth="1"/>
    <col min="13061" max="13061" width="11.33203125" style="291" customWidth="1"/>
    <col min="13062" max="13062" width="8" style="291" customWidth="1"/>
    <col min="13063" max="13063" width="14" style="291" customWidth="1"/>
    <col min="13064" max="13064" width="29" style="291" customWidth="1"/>
    <col min="13065" max="13065" width="2" style="291" customWidth="1"/>
    <col min="13066" max="13067" width="9.109375" style="291"/>
    <col min="13068" max="13068" width="5.5546875" style="291" bestFit="1" customWidth="1"/>
    <col min="13069" max="13069" width="44" style="291" bestFit="1" customWidth="1"/>
    <col min="13070" max="13070" width="9.44140625" style="291" bestFit="1" customWidth="1"/>
    <col min="13071" max="13312" width="9.109375" style="291"/>
    <col min="13313" max="13313" width="2.109375" style="291" customWidth="1"/>
    <col min="13314" max="13314" width="9.6640625" style="291" customWidth="1"/>
    <col min="13315" max="13315" width="10.44140625" style="291" bestFit="1" customWidth="1"/>
    <col min="13316" max="13316" width="15.88671875" style="291" customWidth="1"/>
    <col min="13317" max="13317" width="11.33203125" style="291" customWidth="1"/>
    <col min="13318" max="13318" width="8" style="291" customWidth="1"/>
    <col min="13319" max="13319" width="14" style="291" customWidth="1"/>
    <col min="13320" max="13320" width="29" style="291" customWidth="1"/>
    <col min="13321" max="13321" width="2" style="291" customWidth="1"/>
    <col min="13322" max="13323" width="9.109375" style="291"/>
    <col min="13324" max="13324" width="5.5546875" style="291" bestFit="1" customWidth="1"/>
    <col min="13325" max="13325" width="44" style="291" bestFit="1" customWidth="1"/>
    <col min="13326" max="13326" width="9.44140625" style="291" bestFit="1" customWidth="1"/>
    <col min="13327" max="13568" width="9.109375" style="291"/>
    <col min="13569" max="13569" width="2.109375" style="291" customWidth="1"/>
    <col min="13570" max="13570" width="9.6640625" style="291" customWidth="1"/>
    <col min="13571" max="13571" width="10.44140625" style="291" bestFit="1" customWidth="1"/>
    <col min="13572" max="13572" width="15.88671875" style="291" customWidth="1"/>
    <col min="13573" max="13573" width="11.33203125" style="291" customWidth="1"/>
    <col min="13574" max="13574" width="8" style="291" customWidth="1"/>
    <col min="13575" max="13575" width="14" style="291" customWidth="1"/>
    <col min="13576" max="13576" width="29" style="291" customWidth="1"/>
    <col min="13577" max="13577" width="2" style="291" customWidth="1"/>
    <col min="13578" max="13579" width="9.109375" style="291"/>
    <col min="13580" max="13580" width="5.5546875" style="291" bestFit="1" customWidth="1"/>
    <col min="13581" max="13581" width="44" style="291" bestFit="1" customWidth="1"/>
    <col min="13582" max="13582" width="9.44140625" style="291" bestFit="1" customWidth="1"/>
    <col min="13583" max="13824" width="9.109375" style="291"/>
    <col min="13825" max="13825" width="2.109375" style="291" customWidth="1"/>
    <col min="13826" max="13826" width="9.6640625" style="291" customWidth="1"/>
    <col min="13827" max="13827" width="10.44140625" style="291" bestFit="1" customWidth="1"/>
    <col min="13828" max="13828" width="15.88671875" style="291" customWidth="1"/>
    <col min="13829" max="13829" width="11.33203125" style="291" customWidth="1"/>
    <col min="13830" max="13830" width="8" style="291" customWidth="1"/>
    <col min="13831" max="13831" width="14" style="291" customWidth="1"/>
    <col min="13832" max="13832" width="29" style="291" customWidth="1"/>
    <col min="13833" max="13833" width="2" style="291" customWidth="1"/>
    <col min="13834" max="13835" width="9.109375" style="291"/>
    <col min="13836" max="13836" width="5.5546875" style="291" bestFit="1" customWidth="1"/>
    <col min="13837" max="13837" width="44" style="291" bestFit="1" customWidth="1"/>
    <col min="13838" max="13838" width="9.44140625" style="291" bestFit="1" customWidth="1"/>
    <col min="13839" max="14080" width="9.109375" style="291"/>
    <col min="14081" max="14081" width="2.109375" style="291" customWidth="1"/>
    <col min="14082" max="14082" width="9.6640625" style="291" customWidth="1"/>
    <col min="14083" max="14083" width="10.44140625" style="291" bestFit="1" customWidth="1"/>
    <col min="14084" max="14084" width="15.88671875" style="291" customWidth="1"/>
    <col min="14085" max="14085" width="11.33203125" style="291" customWidth="1"/>
    <col min="14086" max="14086" width="8" style="291" customWidth="1"/>
    <col min="14087" max="14087" width="14" style="291" customWidth="1"/>
    <col min="14088" max="14088" width="29" style="291" customWidth="1"/>
    <col min="14089" max="14089" width="2" style="291" customWidth="1"/>
    <col min="14090" max="14091" width="9.109375" style="291"/>
    <col min="14092" max="14092" width="5.5546875" style="291" bestFit="1" customWidth="1"/>
    <col min="14093" max="14093" width="44" style="291" bestFit="1" customWidth="1"/>
    <col min="14094" max="14094" width="9.44140625" style="291" bestFit="1" customWidth="1"/>
    <col min="14095" max="14336" width="9.109375" style="291"/>
    <col min="14337" max="14337" width="2.109375" style="291" customWidth="1"/>
    <col min="14338" max="14338" width="9.6640625" style="291" customWidth="1"/>
    <col min="14339" max="14339" width="10.44140625" style="291" bestFit="1" customWidth="1"/>
    <col min="14340" max="14340" width="15.88671875" style="291" customWidth="1"/>
    <col min="14341" max="14341" width="11.33203125" style="291" customWidth="1"/>
    <col min="14342" max="14342" width="8" style="291" customWidth="1"/>
    <col min="14343" max="14343" width="14" style="291" customWidth="1"/>
    <col min="14344" max="14344" width="29" style="291" customWidth="1"/>
    <col min="14345" max="14345" width="2" style="291" customWidth="1"/>
    <col min="14346" max="14347" width="9.109375" style="291"/>
    <col min="14348" max="14348" width="5.5546875" style="291" bestFit="1" customWidth="1"/>
    <col min="14349" max="14349" width="44" style="291" bestFit="1" customWidth="1"/>
    <col min="14350" max="14350" width="9.44140625" style="291" bestFit="1" customWidth="1"/>
    <col min="14351" max="14592" width="9.109375" style="291"/>
    <col min="14593" max="14593" width="2.109375" style="291" customWidth="1"/>
    <col min="14594" max="14594" width="9.6640625" style="291" customWidth="1"/>
    <col min="14595" max="14595" width="10.44140625" style="291" bestFit="1" customWidth="1"/>
    <col min="14596" max="14596" width="15.88671875" style="291" customWidth="1"/>
    <col min="14597" max="14597" width="11.33203125" style="291" customWidth="1"/>
    <col min="14598" max="14598" width="8" style="291" customWidth="1"/>
    <col min="14599" max="14599" width="14" style="291" customWidth="1"/>
    <col min="14600" max="14600" width="29" style="291" customWidth="1"/>
    <col min="14601" max="14601" width="2" style="291" customWidth="1"/>
    <col min="14602" max="14603" width="9.109375" style="291"/>
    <col min="14604" max="14604" width="5.5546875" style="291" bestFit="1" customWidth="1"/>
    <col min="14605" max="14605" width="44" style="291" bestFit="1" customWidth="1"/>
    <col min="14606" max="14606" width="9.44140625" style="291" bestFit="1" customWidth="1"/>
    <col min="14607" max="14848" width="9.109375" style="291"/>
    <col min="14849" max="14849" width="2.109375" style="291" customWidth="1"/>
    <col min="14850" max="14850" width="9.6640625" style="291" customWidth="1"/>
    <col min="14851" max="14851" width="10.44140625" style="291" bestFit="1" customWidth="1"/>
    <col min="14852" max="14852" width="15.88671875" style="291" customWidth="1"/>
    <col min="14853" max="14853" width="11.33203125" style="291" customWidth="1"/>
    <col min="14854" max="14854" width="8" style="291" customWidth="1"/>
    <col min="14855" max="14855" width="14" style="291" customWidth="1"/>
    <col min="14856" max="14856" width="29" style="291" customWidth="1"/>
    <col min="14857" max="14857" width="2" style="291" customWidth="1"/>
    <col min="14858" max="14859" width="9.109375" style="291"/>
    <col min="14860" max="14860" width="5.5546875" style="291" bestFit="1" customWidth="1"/>
    <col min="14861" max="14861" width="44" style="291" bestFit="1" customWidth="1"/>
    <col min="14862" max="14862" width="9.44140625" style="291" bestFit="1" customWidth="1"/>
    <col min="14863" max="15104" width="9.109375" style="291"/>
    <col min="15105" max="15105" width="2.109375" style="291" customWidth="1"/>
    <col min="15106" max="15106" width="9.6640625" style="291" customWidth="1"/>
    <col min="15107" max="15107" width="10.44140625" style="291" bestFit="1" customWidth="1"/>
    <col min="15108" max="15108" width="15.88671875" style="291" customWidth="1"/>
    <col min="15109" max="15109" width="11.33203125" style="291" customWidth="1"/>
    <col min="15110" max="15110" width="8" style="291" customWidth="1"/>
    <col min="15111" max="15111" width="14" style="291" customWidth="1"/>
    <col min="15112" max="15112" width="29" style="291" customWidth="1"/>
    <col min="15113" max="15113" width="2" style="291" customWidth="1"/>
    <col min="15114" max="15115" width="9.109375" style="291"/>
    <col min="15116" max="15116" width="5.5546875" style="291" bestFit="1" customWidth="1"/>
    <col min="15117" max="15117" width="44" style="291" bestFit="1" customWidth="1"/>
    <col min="15118" max="15118" width="9.44140625" style="291" bestFit="1" customWidth="1"/>
    <col min="15119" max="15360" width="9.109375" style="291"/>
    <col min="15361" max="15361" width="2.109375" style="291" customWidth="1"/>
    <col min="15362" max="15362" width="9.6640625" style="291" customWidth="1"/>
    <col min="15363" max="15363" width="10.44140625" style="291" bestFit="1" customWidth="1"/>
    <col min="15364" max="15364" width="15.88671875" style="291" customWidth="1"/>
    <col min="15365" max="15365" width="11.33203125" style="291" customWidth="1"/>
    <col min="15366" max="15366" width="8" style="291" customWidth="1"/>
    <col min="15367" max="15367" width="14" style="291" customWidth="1"/>
    <col min="15368" max="15368" width="29" style="291" customWidth="1"/>
    <col min="15369" max="15369" width="2" style="291" customWidth="1"/>
    <col min="15370" max="15371" width="9.109375" style="291"/>
    <col min="15372" max="15372" width="5.5546875" style="291" bestFit="1" customWidth="1"/>
    <col min="15373" max="15373" width="44" style="291" bestFit="1" customWidth="1"/>
    <col min="15374" max="15374" width="9.44140625" style="291" bestFit="1" customWidth="1"/>
    <col min="15375" max="15616" width="9.109375" style="291"/>
    <col min="15617" max="15617" width="2.109375" style="291" customWidth="1"/>
    <col min="15618" max="15618" width="9.6640625" style="291" customWidth="1"/>
    <col min="15619" max="15619" width="10.44140625" style="291" bestFit="1" customWidth="1"/>
    <col min="15620" max="15620" width="15.88671875" style="291" customWidth="1"/>
    <col min="15621" max="15621" width="11.33203125" style="291" customWidth="1"/>
    <col min="15622" max="15622" width="8" style="291" customWidth="1"/>
    <col min="15623" max="15623" width="14" style="291" customWidth="1"/>
    <col min="15624" max="15624" width="29" style="291" customWidth="1"/>
    <col min="15625" max="15625" width="2" style="291" customWidth="1"/>
    <col min="15626" max="15627" width="9.109375" style="291"/>
    <col min="15628" max="15628" width="5.5546875" style="291" bestFit="1" customWidth="1"/>
    <col min="15629" max="15629" width="44" style="291" bestFit="1" customWidth="1"/>
    <col min="15630" max="15630" width="9.44140625" style="291" bestFit="1" customWidth="1"/>
    <col min="15631" max="15872" width="9.109375" style="291"/>
    <col min="15873" max="15873" width="2.109375" style="291" customWidth="1"/>
    <col min="15874" max="15874" width="9.6640625" style="291" customWidth="1"/>
    <col min="15875" max="15875" width="10.44140625" style="291" bestFit="1" customWidth="1"/>
    <col min="15876" max="15876" width="15.88671875" style="291" customWidth="1"/>
    <col min="15877" max="15877" width="11.33203125" style="291" customWidth="1"/>
    <col min="15878" max="15878" width="8" style="291" customWidth="1"/>
    <col min="15879" max="15879" width="14" style="291" customWidth="1"/>
    <col min="15880" max="15880" width="29" style="291" customWidth="1"/>
    <col min="15881" max="15881" width="2" style="291" customWidth="1"/>
    <col min="15882" max="15883" width="9.109375" style="291"/>
    <col min="15884" max="15884" width="5.5546875" style="291" bestFit="1" customWidth="1"/>
    <col min="15885" max="15885" width="44" style="291" bestFit="1" customWidth="1"/>
    <col min="15886" max="15886" width="9.44140625" style="291" bestFit="1" customWidth="1"/>
    <col min="15887" max="16128" width="9.109375" style="291"/>
    <col min="16129" max="16129" width="2.109375" style="291" customWidth="1"/>
    <col min="16130" max="16130" width="9.6640625" style="291" customWidth="1"/>
    <col min="16131" max="16131" width="10.44140625" style="291" bestFit="1" customWidth="1"/>
    <col min="16132" max="16132" width="15.88671875" style="291" customWidth="1"/>
    <col min="16133" max="16133" width="11.33203125" style="291" customWidth="1"/>
    <col min="16134" max="16134" width="8" style="291" customWidth="1"/>
    <col min="16135" max="16135" width="14" style="291" customWidth="1"/>
    <col min="16136" max="16136" width="29" style="291" customWidth="1"/>
    <col min="16137" max="16137" width="2" style="291" customWidth="1"/>
    <col min="16138" max="16139" width="9.109375" style="291"/>
    <col min="16140" max="16140" width="5.5546875" style="291" bestFit="1" customWidth="1"/>
    <col min="16141" max="16141" width="44" style="291" bestFit="1" customWidth="1"/>
    <col min="16142" max="16142" width="9.44140625" style="291" bestFit="1" customWidth="1"/>
    <col min="16143" max="16384" width="9.109375" style="291"/>
  </cols>
  <sheetData>
    <row r="1" spans="1:12" ht="106.5" customHeight="1" x14ac:dyDescent="0.25">
      <c r="C1" s="782" t="s">
        <v>1930</v>
      </c>
    </row>
    <row r="2" spans="1:12" ht="17.399999999999999" x14ac:dyDescent="0.3">
      <c r="B2" s="377" t="s">
        <v>671</v>
      </c>
    </row>
    <row r="3" spans="1:12" ht="39" customHeight="1" x14ac:dyDescent="0.25">
      <c r="A3" s="309"/>
      <c r="B3" s="379" t="s">
        <v>672</v>
      </c>
      <c r="C3" s="379" t="s">
        <v>590</v>
      </c>
      <c r="D3" s="379" t="s">
        <v>673</v>
      </c>
      <c r="E3" s="379" t="s">
        <v>674</v>
      </c>
      <c r="F3" s="379" t="s">
        <v>675</v>
      </c>
      <c r="G3" s="379" t="s">
        <v>590</v>
      </c>
      <c r="H3" s="379" t="s">
        <v>676</v>
      </c>
      <c r="I3" s="380"/>
    </row>
    <row r="4" spans="1:12" ht="14.25" customHeight="1" x14ac:dyDescent="0.25">
      <c r="A4" s="381"/>
      <c r="B4" s="382"/>
      <c r="C4" s="382"/>
      <c r="D4" s="383"/>
      <c r="E4" s="381"/>
      <c r="F4" s="383"/>
      <c r="G4" s="384"/>
      <c r="H4" s="382"/>
      <c r="I4" s="382"/>
    </row>
    <row r="5" spans="1:12" ht="19.5" customHeight="1" x14ac:dyDescent="0.25">
      <c r="A5" s="309"/>
      <c r="B5" s="385"/>
      <c r="C5" s="385"/>
      <c r="D5" s="307"/>
      <c r="E5" s="386">
        <v>2018</v>
      </c>
      <c r="F5" s="387"/>
      <c r="G5" s="388"/>
      <c r="H5" s="385"/>
      <c r="I5" s="385"/>
    </row>
    <row r="6" spans="1:12" x14ac:dyDescent="0.25">
      <c r="A6" s="309"/>
      <c r="B6" s="309"/>
      <c r="C6" s="309"/>
      <c r="D6" s="307"/>
      <c r="E6" s="309"/>
      <c r="F6" s="307">
        <v>77</v>
      </c>
      <c r="G6" s="389">
        <v>43281</v>
      </c>
      <c r="H6" s="309" t="s">
        <v>677</v>
      </c>
      <c r="I6" s="309"/>
    </row>
    <row r="7" spans="1:12" x14ac:dyDescent="0.25">
      <c r="A7" s="309"/>
      <c r="B7" s="309"/>
      <c r="C7" s="309"/>
      <c r="D7" s="307"/>
      <c r="E7" s="309"/>
      <c r="F7" s="307">
        <v>45</v>
      </c>
      <c r="G7" s="390">
        <v>43191</v>
      </c>
      <c r="H7" s="309" t="s">
        <v>678</v>
      </c>
      <c r="I7" s="309"/>
    </row>
    <row r="8" spans="1:12" ht="13.8" thickBot="1" x14ac:dyDescent="0.3">
      <c r="A8" s="309"/>
      <c r="B8" s="309"/>
      <c r="C8" s="309"/>
      <c r="D8" s="307"/>
      <c r="E8" s="309"/>
      <c r="F8" s="391">
        <v>200</v>
      </c>
      <c r="G8" s="392" t="s">
        <v>679</v>
      </c>
      <c r="H8" s="309" t="s">
        <v>680</v>
      </c>
      <c r="I8" s="309"/>
      <c r="L8" s="291" t="s">
        <v>1931</v>
      </c>
    </row>
    <row r="9" spans="1:12" x14ac:dyDescent="0.25">
      <c r="A9" s="309"/>
      <c r="B9" s="385"/>
      <c r="C9" s="385"/>
      <c r="D9" s="307"/>
      <c r="E9" s="309"/>
      <c r="F9" s="393">
        <f>SUM(F6:F8)</f>
        <v>322</v>
      </c>
      <c r="G9" s="392"/>
      <c r="H9" s="385"/>
      <c r="I9" s="385"/>
    </row>
    <row r="10" spans="1:12" ht="6" customHeight="1" x14ac:dyDescent="0.25">
      <c r="A10" s="381"/>
      <c r="B10" s="382"/>
      <c r="C10" s="382"/>
      <c r="D10" s="383"/>
      <c r="E10" s="381"/>
      <c r="F10" s="383"/>
      <c r="G10" s="384"/>
      <c r="H10" s="382"/>
      <c r="I10" s="382"/>
    </row>
    <row r="11" spans="1:12" ht="16.5" customHeight="1" x14ac:dyDescent="0.25">
      <c r="A11" s="309"/>
      <c r="B11" s="385"/>
      <c r="C11" s="385"/>
      <c r="D11" s="307"/>
      <c r="E11" s="386">
        <v>2019</v>
      </c>
      <c r="F11" s="307">
        <v>7</v>
      </c>
      <c r="G11" s="389">
        <v>43645</v>
      </c>
      <c r="H11" s="385" t="s">
        <v>681</v>
      </c>
      <c r="I11" s="385"/>
    </row>
    <row r="12" spans="1:12" x14ac:dyDescent="0.25">
      <c r="A12" s="309"/>
      <c r="B12" s="385"/>
      <c r="C12" s="385"/>
      <c r="D12" s="307"/>
      <c r="E12" s="309"/>
      <c r="F12" s="307">
        <v>15</v>
      </c>
      <c r="G12" s="389">
        <v>43645</v>
      </c>
      <c r="H12" s="385" t="s">
        <v>682</v>
      </c>
      <c r="I12" s="385"/>
    </row>
    <row r="13" spans="1:12" x14ac:dyDescent="0.25">
      <c r="A13" s="309"/>
      <c r="B13" s="307">
        <v>81</v>
      </c>
      <c r="C13" s="389">
        <v>43645</v>
      </c>
      <c r="D13" s="385" t="s">
        <v>683</v>
      </c>
      <c r="E13" s="309"/>
      <c r="F13" s="307"/>
      <c r="G13" s="392"/>
      <c r="H13" s="385"/>
      <c r="I13" s="385"/>
    </row>
    <row r="14" spans="1:12" x14ac:dyDescent="0.25">
      <c r="A14" s="309"/>
      <c r="B14" s="385"/>
      <c r="C14" s="385"/>
      <c r="D14" s="385"/>
      <c r="E14" s="309"/>
      <c r="F14" s="307">
        <v>50</v>
      </c>
      <c r="G14" s="389">
        <v>43778</v>
      </c>
      <c r="H14" s="385" t="s">
        <v>684</v>
      </c>
      <c r="I14" s="385"/>
    </row>
    <row r="15" spans="1:12" x14ac:dyDescent="0.25">
      <c r="A15" s="309"/>
      <c r="B15" s="394">
        <v>83</v>
      </c>
      <c r="C15" s="389">
        <v>43778</v>
      </c>
      <c r="D15" s="385" t="s">
        <v>683</v>
      </c>
      <c r="E15" s="309"/>
      <c r="F15" s="307"/>
      <c r="H15" s="385"/>
      <c r="I15" s="385"/>
    </row>
    <row r="16" spans="1:12" x14ac:dyDescent="0.25">
      <c r="A16" s="309"/>
      <c r="B16" s="385"/>
      <c r="C16" s="385"/>
      <c r="D16" s="307"/>
      <c r="E16" s="309"/>
      <c r="F16" s="394">
        <v>40</v>
      </c>
      <c r="G16" s="395">
        <v>43785</v>
      </c>
      <c r="H16" s="385" t="s">
        <v>677</v>
      </c>
      <c r="I16" s="385"/>
    </row>
    <row r="17" spans="1:9" x14ac:dyDescent="0.25">
      <c r="A17" s="309"/>
      <c r="B17" s="394">
        <v>112</v>
      </c>
      <c r="C17" s="395">
        <v>43785</v>
      </c>
      <c r="D17" s="385" t="s">
        <v>683</v>
      </c>
      <c r="E17" s="309"/>
      <c r="F17" s="307"/>
      <c r="G17" s="392"/>
      <c r="H17" s="385"/>
      <c r="I17" s="385"/>
    </row>
    <row r="18" spans="1:9" x14ac:dyDescent="0.25">
      <c r="A18" s="309"/>
      <c r="E18" s="309"/>
      <c r="I18" s="385"/>
    </row>
    <row r="19" spans="1:9" x14ac:dyDescent="0.25">
      <c r="A19" s="309"/>
      <c r="B19" s="394">
        <v>100</v>
      </c>
      <c r="C19" s="395">
        <v>43804</v>
      </c>
      <c r="D19" s="385" t="s">
        <v>683</v>
      </c>
      <c r="E19" s="309"/>
      <c r="F19" s="394">
        <v>100</v>
      </c>
      <c r="G19" s="395">
        <v>43804</v>
      </c>
      <c r="H19" s="385" t="s">
        <v>677</v>
      </c>
      <c r="I19" s="385"/>
    </row>
    <row r="20" spans="1:9" x14ac:dyDescent="0.25">
      <c r="A20" s="309"/>
      <c r="B20" s="380">
        <f>SUM(B13:B19)</f>
        <v>376</v>
      </c>
      <c r="C20" s="385"/>
      <c r="D20" s="307"/>
      <c r="E20" s="309"/>
      <c r="F20" s="307"/>
      <c r="G20" s="392"/>
      <c r="H20" s="385"/>
      <c r="I20" s="385"/>
    </row>
    <row r="21" spans="1:9" ht="8.25" customHeight="1" x14ac:dyDescent="0.25">
      <c r="A21" s="396"/>
      <c r="B21" s="397"/>
      <c r="C21" s="397"/>
      <c r="D21" s="398"/>
      <c r="E21" s="396"/>
      <c r="F21" s="398"/>
      <c r="G21" s="399"/>
      <c r="H21" s="397"/>
      <c r="I21" s="397"/>
    </row>
    <row r="22" spans="1:9" ht="17.25" customHeight="1" x14ac:dyDescent="0.25">
      <c r="A22" s="309"/>
      <c r="B22" s="385"/>
      <c r="C22" s="385"/>
      <c r="D22" s="307"/>
      <c r="E22" s="386">
        <v>2021</v>
      </c>
      <c r="F22" s="307"/>
      <c r="G22" s="392"/>
      <c r="H22" s="385"/>
      <c r="I22" s="385"/>
    </row>
    <row r="23" spans="1:9" x14ac:dyDescent="0.25">
      <c r="A23" s="309"/>
      <c r="B23" s="385">
        <v>30</v>
      </c>
      <c r="C23" s="395">
        <v>44485</v>
      </c>
      <c r="D23" s="385" t="s">
        <v>683</v>
      </c>
      <c r="E23" s="309"/>
      <c r="F23" s="307"/>
      <c r="G23" s="392"/>
      <c r="H23" s="385" t="s">
        <v>685</v>
      </c>
      <c r="I23" s="385"/>
    </row>
    <row r="24" spans="1:9" x14ac:dyDescent="0.25">
      <c r="A24" s="309"/>
      <c r="B24" s="385">
        <v>44</v>
      </c>
      <c r="C24" s="395">
        <v>44401</v>
      </c>
      <c r="D24" s="385" t="s">
        <v>683</v>
      </c>
      <c r="E24" s="309"/>
      <c r="F24" s="307"/>
      <c r="G24" s="392"/>
      <c r="H24" s="385" t="s">
        <v>686</v>
      </c>
      <c r="I24" s="385"/>
    </row>
    <row r="25" spans="1:9" x14ac:dyDescent="0.25">
      <c r="A25" s="309"/>
      <c r="B25" s="385"/>
      <c r="C25" s="385"/>
      <c r="D25" s="307"/>
      <c r="E25" s="309"/>
      <c r="F25" s="307"/>
      <c r="G25" s="392"/>
      <c r="H25" s="385"/>
      <c r="I25" s="385"/>
    </row>
    <row r="26" spans="1:9" x14ac:dyDescent="0.25">
      <c r="A26" s="309"/>
      <c r="B26" s="385"/>
      <c r="C26" s="385"/>
      <c r="D26" s="307"/>
      <c r="E26" s="309"/>
      <c r="F26" s="307"/>
      <c r="G26" s="392"/>
      <c r="H26" s="385"/>
      <c r="I26" s="385"/>
    </row>
    <row r="27" spans="1:9" x14ac:dyDescent="0.25">
      <c r="A27" s="309"/>
      <c r="B27" s="385"/>
      <c r="C27" s="385"/>
      <c r="D27" s="307"/>
      <c r="E27" s="309"/>
      <c r="F27" s="307"/>
      <c r="G27" s="392"/>
      <c r="H27" s="385"/>
      <c r="I27" s="385"/>
    </row>
    <row r="28" spans="1:9" x14ac:dyDescent="0.25">
      <c r="A28" s="309"/>
      <c r="B28" s="385"/>
      <c r="C28" s="385"/>
      <c r="D28" s="307"/>
      <c r="E28" s="309"/>
      <c r="F28" s="307"/>
      <c r="G28" s="392"/>
      <c r="H28" s="385"/>
      <c r="I28" s="385"/>
    </row>
    <row r="29" spans="1:9" x14ac:dyDescent="0.25">
      <c r="A29" s="309"/>
      <c r="B29" s="385"/>
      <c r="C29" s="385"/>
      <c r="D29" s="307"/>
      <c r="E29" s="309"/>
      <c r="F29" s="307"/>
      <c r="G29" s="392"/>
      <c r="H29" s="385"/>
      <c r="I29" s="385"/>
    </row>
    <row r="30" spans="1:9" x14ac:dyDescent="0.25">
      <c r="A30" s="309"/>
      <c r="B30" s="385"/>
      <c r="C30" s="385"/>
      <c r="D30" s="307"/>
      <c r="E30" s="309"/>
      <c r="F30" s="307"/>
      <c r="G30" s="392"/>
      <c r="H30" s="385"/>
      <c r="I30" s="385"/>
    </row>
    <row r="31" spans="1:9" x14ac:dyDescent="0.25">
      <c r="A31" s="309"/>
      <c r="B31" s="385"/>
      <c r="C31" s="385"/>
      <c r="D31" s="307"/>
      <c r="E31" s="309"/>
      <c r="F31" s="307"/>
      <c r="G31" s="392"/>
      <c r="H31" s="385"/>
      <c r="I31" s="385"/>
    </row>
    <row r="32" spans="1:9" x14ac:dyDescent="0.25">
      <c r="A32" s="309"/>
      <c r="B32" s="385"/>
      <c r="C32" s="385"/>
      <c r="D32" s="307"/>
      <c r="E32" s="309"/>
      <c r="F32" s="307"/>
      <c r="G32" s="392"/>
      <c r="H32" s="385"/>
      <c r="I32" s="385"/>
    </row>
    <row r="33" spans="1:9" x14ac:dyDescent="0.25">
      <c r="A33" s="309"/>
      <c r="B33" s="385"/>
      <c r="C33" s="385"/>
      <c r="D33" s="307"/>
      <c r="E33" s="309"/>
      <c r="F33" s="307"/>
      <c r="G33" s="392"/>
      <c r="H33" s="385"/>
      <c r="I33" s="385"/>
    </row>
    <row r="34" spans="1:9" x14ac:dyDescent="0.25">
      <c r="A34" s="309"/>
      <c r="B34" s="385"/>
      <c r="C34" s="385"/>
      <c r="D34" s="307"/>
      <c r="E34" s="309"/>
      <c r="F34" s="307"/>
      <c r="G34" s="392"/>
      <c r="H34" s="385"/>
      <c r="I34" s="385"/>
    </row>
    <row r="35" spans="1:9" x14ac:dyDescent="0.25">
      <c r="A35" s="309"/>
      <c r="B35" s="385"/>
      <c r="C35" s="385"/>
      <c r="D35" s="307"/>
      <c r="E35" s="309"/>
      <c r="F35" s="307"/>
      <c r="G35" s="392"/>
      <c r="H35" s="385"/>
      <c r="I35" s="385"/>
    </row>
    <row r="36" spans="1:9" x14ac:dyDescent="0.25">
      <c r="A36" s="309"/>
      <c r="B36" s="385"/>
      <c r="C36" s="385"/>
      <c r="D36" s="307"/>
      <c r="E36" s="309"/>
      <c r="F36" s="307"/>
      <c r="G36" s="392"/>
      <c r="H36" s="385"/>
      <c r="I36" s="385"/>
    </row>
    <row r="37" spans="1:9" x14ac:dyDescent="0.25">
      <c r="A37" s="309"/>
      <c r="B37" s="385"/>
      <c r="C37" s="385"/>
      <c r="D37" s="307"/>
      <c r="E37" s="309"/>
      <c r="F37" s="307"/>
      <c r="G37" s="392"/>
      <c r="H37" s="385"/>
      <c r="I37" s="385"/>
    </row>
    <row r="38" spans="1:9" x14ac:dyDescent="0.25">
      <c r="A38" s="309"/>
      <c r="B38" s="385"/>
      <c r="C38" s="385"/>
      <c r="D38" s="307"/>
      <c r="E38" s="309"/>
      <c r="F38" s="307"/>
      <c r="G38" s="392"/>
      <c r="H38" s="385"/>
      <c r="I38" s="385"/>
    </row>
    <row r="40" spans="1:9" x14ac:dyDescent="0.25">
      <c r="B40" s="291"/>
      <c r="D40" s="291"/>
    </row>
    <row r="44" spans="1:9" x14ac:dyDescent="0.25">
      <c r="B44" s="291"/>
    </row>
  </sheetData>
  <printOptions horizontalCentered="1" gridLines="1"/>
  <pageMargins left="0.24" right="0.22" top="1.65" bottom="0.51" header="1" footer="0.27"/>
  <pageSetup scale="85" orientation="landscape" horizontalDpi="4294967292" verticalDpi="300" r:id="rId1"/>
  <headerFooter alignWithMargins="0">
    <oddHeader>&amp;LFile:  &amp;F&amp;CTab:  &amp;A&amp;RPrinted on &amp;D</oddHeader>
    <oddFooter>&amp;L&amp;Z&amp;F&amp;R&amp;P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EC517-EAA7-4B50-B5A4-F5942600F94C}">
  <sheetPr codeName="Sheet38"/>
  <dimension ref="A1:F39"/>
  <sheetViews>
    <sheetView view="pageBreakPreview" zoomScaleNormal="125" zoomScaleSheetLayoutView="100" workbookViewId="0">
      <selection activeCell="G22" sqref="G22"/>
    </sheetView>
  </sheetViews>
  <sheetFormatPr defaultRowHeight="13.2" x14ac:dyDescent="0.25"/>
  <cols>
    <col min="1" max="1" width="9.109375" style="291"/>
    <col min="2" max="2" width="5.5546875" style="291" bestFit="1" customWidth="1"/>
    <col min="3" max="3" width="44" style="291" bestFit="1" customWidth="1"/>
    <col min="4" max="4" width="9.44140625" style="291" bestFit="1" customWidth="1"/>
    <col min="5" max="5" width="9.109375" style="291"/>
    <col min="6" max="6" width="24.88671875" style="291" customWidth="1"/>
    <col min="7" max="257" width="9.109375" style="291"/>
    <col min="258" max="258" width="5.5546875" style="291" bestFit="1" customWidth="1"/>
    <col min="259" max="259" width="44" style="291" bestFit="1" customWidth="1"/>
    <col min="260" max="260" width="9.44140625" style="291" bestFit="1" customWidth="1"/>
    <col min="261" max="261" width="9.109375" style="291"/>
    <col min="262" max="262" width="24.88671875" style="291" customWidth="1"/>
    <col min="263" max="513" width="9.109375" style="291"/>
    <col min="514" max="514" width="5.5546875" style="291" bestFit="1" customWidth="1"/>
    <col min="515" max="515" width="44" style="291" bestFit="1" customWidth="1"/>
    <col min="516" max="516" width="9.44140625" style="291" bestFit="1" customWidth="1"/>
    <col min="517" max="517" width="9.109375" style="291"/>
    <col min="518" max="518" width="24.88671875" style="291" customWidth="1"/>
    <col min="519" max="769" width="9.109375" style="291"/>
    <col min="770" max="770" width="5.5546875" style="291" bestFit="1" customWidth="1"/>
    <col min="771" max="771" width="44" style="291" bestFit="1" customWidth="1"/>
    <col min="772" max="772" width="9.44140625" style="291" bestFit="1" customWidth="1"/>
    <col min="773" max="773" width="9.109375" style="291"/>
    <col min="774" max="774" width="24.88671875" style="291" customWidth="1"/>
    <col min="775" max="1025" width="9.109375" style="291"/>
    <col min="1026" max="1026" width="5.5546875" style="291" bestFit="1" customWidth="1"/>
    <col min="1027" max="1027" width="44" style="291" bestFit="1" customWidth="1"/>
    <col min="1028" max="1028" width="9.44140625" style="291" bestFit="1" customWidth="1"/>
    <col min="1029" max="1029" width="9.109375" style="291"/>
    <col min="1030" max="1030" width="24.88671875" style="291" customWidth="1"/>
    <col min="1031" max="1281" width="9.109375" style="291"/>
    <col min="1282" max="1282" width="5.5546875" style="291" bestFit="1" customWidth="1"/>
    <col min="1283" max="1283" width="44" style="291" bestFit="1" customWidth="1"/>
    <col min="1284" max="1284" width="9.44140625" style="291" bestFit="1" customWidth="1"/>
    <col min="1285" max="1285" width="9.109375" style="291"/>
    <col min="1286" max="1286" width="24.88671875" style="291" customWidth="1"/>
    <col min="1287" max="1537" width="9.109375" style="291"/>
    <col min="1538" max="1538" width="5.5546875" style="291" bestFit="1" customWidth="1"/>
    <col min="1539" max="1539" width="44" style="291" bestFit="1" customWidth="1"/>
    <col min="1540" max="1540" width="9.44140625" style="291" bestFit="1" customWidth="1"/>
    <col min="1541" max="1541" width="9.109375" style="291"/>
    <col min="1542" max="1542" width="24.88671875" style="291" customWidth="1"/>
    <col min="1543" max="1793" width="9.109375" style="291"/>
    <col min="1794" max="1794" width="5.5546875" style="291" bestFit="1" customWidth="1"/>
    <col min="1795" max="1795" width="44" style="291" bestFit="1" customWidth="1"/>
    <col min="1796" max="1796" width="9.44140625" style="291" bestFit="1" customWidth="1"/>
    <col min="1797" max="1797" width="9.109375" style="291"/>
    <col min="1798" max="1798" width="24.88671875" style="291" customWidth="1"/>
    <col min="1799" max="2049" width="9.109375" style="291"/>
    <col min="2050" max="2050" width="5.5546875" style="291" bestFit="1" customWidth="1"/>
    <col min="2051" max="2051" width="44" style="291" bestFit="1" customWidth="1"/>
    <col min="2052" max="2052" width="9.44140625" style="291" bestFit="1" customWidth="1"/>
    <col min="2053" max="2053" width="9.109375" style="291"/>
    <col min="2054" max="2054" width="24.88671875" style="291" customWidth="1"/>
    <col min="2055" max="2305" width="9.109375" style="291"/>
    <col min="2306" max="2306" width="5.5546875" style="291" bestFit="1" customWidth="1"/>
    <col min="2307" max="2307" width="44" style="291" bestFit="1" customWidth="1"/>
    <col min="2308" max="2308" width="9.44140625" style="291" bestFit="1" customWidth="1"/>
    <col min="2309" max="2309" width="9.109375" style="291"/>
    <col min="2310" max="2310" width="24.88671875" style="291" customWidth="1"/>
    <col min="2311" max="2561" width="9.109375" style="291"/>
    <col min="2562" max="2562" width="5.5546875" style="291" bestFit="1" customWidth="1"/>
    <col min="2563" max="2563" width="44" style="291" bestFit="1" customWidth="1"/>
    <col min="2564" max="2564" width="9.44140625" style="291" bestFit="1" customWidth="1"/>
    <col min="2565" max="2565" width="9.109375" style="291"/>
    <col min="2566" max="2566" width="24.88671875" style="291" customWidth="1"/>
    <col min="2567" max="2817" width="9.109375" style="291"/>
    <col min="2818" max="2818" width="5.5546875" style="291" bestFit="1" customWidth="1"/>
    <col min="2819" max="2819" width="44" style="291" bestFit="1" customWidth="1"/>
    <col min="2820" max="2820" width="9.44140625" style="291" bestFit="1" customWidth="1"/>
    <col min="2821" max="2821" width="9.109375" style="291"/>
    <col min="2822" max="2822" width="24.88671875" style="291" customWidth="1"/>
    <col min="2823" max="3073" width="9.109375" style="291"/>
    <col min="3074" max="3074" width="5.5546875" style="291" bestFit="1" customWidth="1"/>
    <col min="3075" max="3075" width="44" style="291" bestFit="1" customWidth="1"/>
    <col min="3076" max="3076" width="9.44140625" style="291" bestFit="1" customWidth="1"/>
    <col min="3077" max="3077" width="9.109375" style="291"/>
    <col min="3078" max="3078" width="24.88671875" style="291" customWidth="1"/>
    <col min="3079" max="3329" width="9.109375" style="291"/>
    <col min="3330" max="3330" width="5.5546875" style="291" bestFit="1" customWidth="1"/>
    <col min="3331" max="3331" width="44" style="291" bestFit="1" customWidth="1"/>
    <col min="3332" max="3332" width="9.44140625" style="291" bestFit="1" customWidth="1"/>
    <col min="3333" max="3333" width="9.109375" style="291"/>
    <col min="3334" max="3334" width="24.88671875" style="291" customWidth="1"/>
    <col min="3335" max="3585" width="9.109375" style="291"/>
    <col min="3586" max="3586" width="5.5546875" style="291" bestFit="1" customWidth="1"/>
    <col min="3587" max="3587" width="44" style="291" bestFit="1" customWidth="1"/>
    <col min="3588" max="3588" width="9.44140625" style="291" bestFit="1" customWidth="1"/>
    <col min="3589" max="3589" width="9.109375" style="291"/>
    <col min="3590" max="3590" width="24.88671875" style="291" customWidth="1"/>
    <col min="3591" max="3841" width="9.109375" style="291"/>
    <col min="3842" max="3842" width="5.5546875" style="291" bestFit="1" customWidth="1"/>
    <col min="3843" max="3843" width="44" style="291" bestFit="1" customWidth="1"/>
    <col min="3844" max="3844" width="9.44140625" style="291" bestFit="1" customWidth="1"/>
    <col min="3845" max="3845" width="9.109375" style="291"/>
    <col min="3846" max="3846" width="24.88671875" style="291" customWidth="1"/>
    <col min="3847" max="4097" width="9.109375" style="291"/>
    <col min="4098" max="4098" width="5.5546875" style="291" bestFit="1" customWidth="1"/>
    <col min="4099" max="4099" width="44" style="291" bestFit="1" customWidth="1"/>
    <col min="4100" max="4100" width="9.44140625" style="291" bestFit="1" customWidth="1"/>
    <col min="4101" max="4101" width="9.109375" style="291"/>
    <col min="4102" max="4102" width="24.88671875" style="291" customWidth="1"/>
    <col min="4103" max="4353" width="9.109375" style="291"/>
    <col min="4354" max="4354" width="5.5546875" style="291" bestFit="1" customWidth="1"/>
    <col min="4355" max="4355" width="44" style="291" bestFit="1" customWidth="1"/>
    <col min="4356" max="4356" width="9.44140625" style="291" bestFit="1" customWidth="1"/>
    <col min="4357" max="4357" width="9.109375" style="291"/>
    <col min="4358" max="4358" width="24.88671875" style="291" customWidth="1"/>
    <col min="4359" max="4609" width="9.109375" style="291"/>
    <col min="4610" max="4610" width="5.5546875" style="291" bestFit="1" customWidth="1"/>
    <col min="4611" max="4611" width="44" style="291" bestFit="1" customWidth="1"/>
    <col min="4612" max="4612" width="9.44140625" style="291" bestFit="1" customWidth="1"/>
    <col min="4613" max="4613" width="9.109375" style="291"/>
    <col min="4614" max="4614" width="24.88671875" style="291" customWidth="1"/>
    <col min="4615" max="4865" width="9.109375" style="291"/>
    <col min="4866" max="4866" width="5.5546875" style="291" bestFit="1" customWidth="1"/>
    <col min="4867" max="4867" width="44" style="291" bestFit="1" customWidth="1"/>
    <col min="4868" max="4868" width="9.44140625" style="291" bestFit="1" customWidth="1"/>
    <col min="4869" max="4869" width="9.109375" style="291"/>
    <col min="4870" max="4870" width="24.88671875" style="291" customWidth="1"/>
    <col min="4871" max="5121" width="9.109375" style="291"/>
    <col min="5122" max="5122" width="5.5546875" style="291" bestFit="1" customWidth="1"/>
    <col min="5123" max="5123" width="44" style="291" bestFit="1" customWidth="1"/>
    <col min="5124" max="5124" width="9.44140625" style="291" bestFit="1" customWidth="1"/>
    <col min="5125" max="5125" width="9.109375" style="291"/>
    <col min="5126" max="5126" width="24.88671875" style="291" customWidth="1"/>
    <col min="5127" max="5377" width="9.109375" style="291"/>
    <col min="5378" max="5378" width="5.5546875" style="291" bestFit="1" customWidth="1"/>
    <col min="5379" max="5379" width="44" style="291" bestFit="1" customWidth="1"/>
    <col min="5380" max="5380" width="9.44140625" style="291" bestFit="1" customWidth="1"/>
    <col min="5381" max="5381" width="9.109375" style="291"/>
    <col min="5382" max="5382" width="24.88671875" style="291" customWidth="1"/>
    <col min="5383" max="5633" width="9.109375" style="291"/>
    <col min="5634" max="5634" width="5.5546875" style="291" bestFit="1" customWidth="1"/>
    <col min="5635" max="5635" width="44" style="291" bestFit="1" customWidth="1"/>
    <col min="5636" max="5636" width="9.44140625" style="291" bestFit="1" customWidth="1"/>
    <col min="5637" max="5637" width="9.109375" style="291"/>
    <col min="5638" max="5638" width="24.88671875" style="291" customWidth="1"/>
    <col min="5639" max="5889" width="9.109375" style="291"/>
    <col min="5890" max="5890" width="5.5546875" style="291" bestFit="1" customWidth="1"/>
    <col min="5891" max="5891" width="44" style="291" bestFit="1" customWidth="1"/>
    <col min="5892" max="5892" width="9.44140625" style="291" bestFit="1" customWidth="1"/>
    <col min="5893" max="5893" width="9.109375" style="291"/>
    <col min="5894" max="5894" width="24.88671875" style="291" customWidth="1"/>
    <col min="5895" max="6145" width="9.109375" style="291"/>
    <col min="6146" max="6146" width="5.5546875" style="291" bestFit="1" customWidth="1"/>
    <col min="6147" max="6147" width="44" style="291" bestFit="1" customWidth="1"/>
    <col min="6148" max="6148" width="9.44140625" style="291" bestFit="1" customWidth="1"/>
    <col min="6149" max="6149" width="9.109375" style="291"/>
    <col min="6150" max="6150" width="24.88671875" style="291" customWidth="1"/>
    <col min="6151" max="6401" width="9.109375" style="291"/>
    <col min="6402" max="6402" width="5.5546875" style="291" bestFit="1" customWidth="1"/>
    <col min="6403" max="6403" width="44" style="291" bestFit="1" customWidth="1"/>
    <col min="6404" max="6404" width="9.44140625" style="291" bestFit="1" customWidth="1"/>
    <col min="6405" max="6405" width="9.109375" style="291"/>
    <col min="6406" max="6406" width="24.88671875" style="291" customWidth="1"/>
    <col min="6407" max="6657" width="9.109375" style="291"/>
    <col min="6658" max="6658" width="5.5546875" style="291" bestFit="1" customWidth="1"/>
    <col min="6659" max="6659" width="44" style="291" bestFit="1" customWidth="1"/>
    <col min="6660" max="6660" width="9.44140625" style="291" bestFit="1" customWidth="1"/>
    <col min="6661" max="6661" width="9.109375" style="291"/>
    <col min="6662" max="6662" width="24.88671875" style="291" customWidth="1"/>
    <col min="6663" max="6913" width="9.109375" style="291"/>
    <col min="6914" max="6914" width="5.5546875" style="291" bestFit="1" customWidth="1"/>
    <col min="6915" max="6915" width="44" style="291" bestFit="1" customWidth="1"/>
    <col min="6916" max="6916" width="9.44140625" style="291" bestFit="1" customWidth="1"/>
    <col min="6917" max="6917" width="9.109375" style="291"/>
    <col min="6918" max="6918" width="24.88671875" style="291" customWidth="1"/>
    <col min="6919" max="7169" width="9.109375" style="291"/>
    <col min="7170" max="7170" width="5.5546875" style="291" bestFit="1" customWidth="1"/>
    <col min="7171" max="7171" width="44" style="291" bestFit="1" customWidth="1"/>
    <col min="7172" max="7172" width="9.44140625" style="291" bestFit="1" customWidth="1"/>
    <col min="7173" max="7173" width="9.109375" style="291"/>
    <col min="7174" max="7174" width="24.88671875" style="291" customWidth="1"/>
    <col min="7175" max="7425" width="9.109375" style="291"/>
    <col min="7426" max="7426" width="5.5546875" style="291" bestFit="1" customWidth="1"/>
    <col min="7427" max="7427" width="44" style="291" bestFit="1" customWidth="1"/>
    <col min="7428" max="7428" width="9.44140625" style="291" bestFit="1" customWidth="1"/>
    <col min="7429" max="7429" width="9.109375" style="291"/>
    <col min="7430" max="7430" width="24.88671875" style="291" customWidth="1"/>
    <col min="7431" max="7681" width="9.109375" style="291"/>
    <col min="7682" max="7682" width="5.5546875" style="291" bestFit="1" customWidth="1"/>
    <col min="7683" max="7683" width="44" style="291" bestFit="1" customWidth="1"/>
    <col min="7684" max="7684" width="9.44140625" style="291" bestFit="1" customWidth="1"/>
    <col min="7685" max="7685" width="9.109375" style="291"/>
    <col min="7686" max="7686" width="24.88671875" style="291" customWidth="1"/>
    <col min="7687" max="7937" width="9.109375" style="291"/>
    <col min="7938" max="7938" width="5.5546875" style="291" bestFit="1" customWidth="1"/>
    <col min="7939" max="7939" width="44" style="291" bestFit="1" customWidth="1"/>
    <col min="7940" max="7940" width="9.44140625" style="291" bestFit="1" customWidth="1"/>
    <col min="7941" max="7941" width="9.109375" style="291"/>
    <col min="7942" max="7942" width="24.88671875" style="291" customWidth="1"/>
    <col min="7943" max="8193" width="9.109375" style="291"/>
    <col min="8194" max="8194" width="5.5546875" style="291" bestFit="1" customWidth="1"/>
    <col min="8195" max="8195" width="44" style="291" bestFit="1" customWidth="1"/>
    <col min="8196" max="8196" width="9.44140625" style="291" bestFit="1" customWidth="1"/>
    <col min="8197" max="8197" width="9.109375" style="291"/>
    <col min="8198" max="8198" width="24.88671875" style="291" customWidth="1"/>
    <col min="8199" max="8449" width="9.109375" style="291"/>
    <col min="8450" max="8450" width="5.5546875" style="291" bestFit="1" customWidth="1"/>
    <col min="8451" max="8451" width="44" style="291" bestFit="1" customWidth="1"/>
    <col min="8452" max="8452" width="9.44140625" style="291" bestFit="1" customWidth="1"/>
    <col min="8453" max="8453" width="9.109375" style="291"/>
    <col min="8454" max="8454" width="24.88671875" style="291" customWidth="1"/>
    <col min="8455" max="8705" width="9.109375" style="291"/>
    <col min="8706" max="8706" width="5.5546875" style="291" bestFit="1" customWidth="1"/>
    <col min="8707" max="8707" width="44" style="291" bestFit="1" customWidth="1"/>
    <col min="8708" max="8708" width="9.44140625" style="291" bestFit="1" customWidth="1"/>
    <col min="8709" max="8709" width="9.109375" style="291"/>
    <col min="8710" max="8710" width="24.88671875" style="291" customWidth="1"/>
    <col min="8711" max="8961" width="9.109375" style="291"/>
    <col min="8962" max="8962" width="5.5546875" style="291" bestFit="1" customWidth="1"/>
    <col min="8963" max="8963" width="44" style="291" bestFit="1" customWidth="1"/>
    <col min="8964" max="8964" width="9.44140625" style="291" bestFit="1" customWidth="1"/>
    <col min="8965" max="8965" width="9.109375" style="291"/>
    <col min="8966" max="8966" width="24.88671875" style="291" customWidth="1"/>
    <col min="8967" max="9217" width="9.109375" style="291"/>
    <col min="9218" max="9218" width="5.5546875" style="291" bestFit="1" customWidth="1"/>
    <col min="9219" max="9219" width="44" style="291" bestFit="1" customWidth="1"/>
    <col min="9220" max="9220" width="9.44140625" style="291" bestFit="1" customWidth="1"/>
    <col min="9221" max="9221" width="9.109375" style="291"/>
    <col min="9222" max="9222" width="24.88671875" style="291" customWidth="1"/>
    <col min="9223" max="9473" width="9.109375" style="291"/>
    <col min="9474" max="9474" width="5.5546875" style="291" bestFit="1" customWidth="1"/>
    <col min="9475" max="9475" width="44" style="291" bestFit="1" customWidth="1"/>
    <col min="9476" max="9476" width="9.44140625" style="291" bestFit="1" customWidth="1"/>
    <col min="9477" max="9477" width="9.109375" style="291"/>
    <col min="9478" max="9478" width="24.88671875" style="291" customWidth="1"/>
    <col min="9479" max="9729" width="9.109375" style="291"/>
    <col min="9730" max="9730" width="5.5546875" style="291" bestFit="1" customWidth="1"/>
    <col min="9731" max="9731" width="44" style="291" bestFit="1" customWidth="1"/>
    <col min="9732" max="9732" width="9.44140625" style="291" bestFit="1" customWidth="1"/>
    <col min="9733" max="9733" width="9.109375" style="291"/>
    <col min="9734" max="9734" width="24.88671875" style="291" customWidth="1"/>
    <col min="9735" max="9985" width="9.109375" style="291"/>
    <col min="9986" max="9986" width="5.5546875" style="291" bestFit="1" customWidth="1"/>
    <col min="9987" max="9987" width="44" style="291" bestFit="1" customWidth="1"/>
    <col min="9988" max="9988" width="9.44140625" style="291" bestFit="1" customWidth="1"/>
    <col min="9989" max="9989" width="9.109375" style="291"/>
    <col min="9990" max="9990" width="24.88671875" style="291" customWidth="1"/>
    <col min="9991" max="10241" width="9.109375" style="291"/>
    <col min="10242" max="10242" width="5.5546875" style="291" bestFit="1" customWidth="1"/>
    <col min="10243" max="10243" width="44" style="291" bestFit="1" customWidth="1"/>
    <col min="10244" max="10244" width="9.44140625" style="291" bestFit="1" customWidth="1"/>
    <col min="10245" max="10245" width="9.109375" style="291"/>
    <col min="10246" max="10246" width="24.88671875" style="291" customWidth="1"/>
    <col min="10247" max="10497" width="9.109375" style="291"/>
    <col min="10498" max="10498" width="5.5546875" style="291" bestFit="1" customWidth="1"/>
    <col min="10499" max="10499" width="44" style="291" bestFit="1" customWidth="1"/>
    <col min="10500" max="10500" width="9.44140625" style="291" bestFit="1" customWidth="1"/>
    <col min="10501" max="10501" width="9.109375" style="291"/>
    <col min="10502" max="10502" width="24.88671875" style="291" customWidth="1"/>
    <col min="10503" max="10753" width="9.109375" style="291"/>
    <col min="10754" max="10754" width="5.5546875" style="291" bestFit="1" customWidth="1"/>
    <col min="10755" max="10755" width="44" style="291" bestFit="1" customWidth="1"/>
    <col min="10756" max="10756" width="9.44140625" style="291" bestFit="1" customWidth="1"/>
    <col min="10757" max="10757" width="9.109375" style="291"/>
    <col min="10758" max="10758" width="24.88671875" style="291" customWidth="1"/>
    <col min="10759" max="11009" width="9.109375" style="291"/>
    <col min="11010" max="11010" width="5.5546875" style="291" bestFit="1" customWidth="1"/>
    <col min="11011" max="11011" width="44" style="291" bestFit="1" customWidth="1"/>
    <col min="11012" max="11012" width="9.44140625" style="291" bestFit="1" customWidth="1"/>
    <col min="11013" max="11013" width="9.109375" style="291"/>
    <col min="11014" max="11014" width="24.88671875" style="291" customWidth="1"/>
    <col min="11015" max="11265" width="9.109375" style="291"/>
    <col min="11266" max="11266" width="5.5546875" style="291" bestFit="1" customWidth="1"/>
    <col min="11267" max="11267" width="44" style="291" bestFit="1" customWidth="1"/>
    <col min="11268" max="11268" width="9.44140625" style="291" bestFit="1" customWidth="1"/>
    <col min="11269" max="11269" width="9.109375" style="291"/>
    <col min="11270" max="11270" width="24.88671875" style="291" customWidth="1"/>
    <col min="11271" max="11521" width="9.109375" style="291"/>
    <col min="11522" max="11522" width="5.5546875" style="291" bestFit="1" customWidth="1"/>
    <col min="11523" max="11523" width="44" style="291" bestFit="1" customWidth="1"/>
    <col min="11524" max="11524" width="9.44140625" style="291" bestFit="1" customWidth="1"/>
    <col min="11525" max="11525" width="9.109375" style="291"/>
    <col min="11526" max="11526" width="24.88671875" style="291" customWidth="1"/>
    <col min="11527" max="11777" width="9.109375" style="291"/>
    <col min="11778" max="11778" width="5.5546875" style="291" bestFit="1" customWidth="1"/>
    <col min="11779" max="11779" width="44" style="291" bestFit="1" customWidth="1"/>
    <col min="11780" max="11780" width="9.44140625" style="291" bestFit="1" customWidth="1"/>
    <col min="11781" max="11781" width="9.109375" style="291"/>
    <col min="11782" max="11782" width="24.88671875" style="291" customWidth="1"/>
    <col min="11783" max="12033" width="9.109375" style="291"/>
    <col min="12034" max="12034" width="5.5546875" style="291" bestFit="1" customWidth="1"/>
    <col min="12035" max="12035" width="44" style="291" bestFit="1" customWidth="1"/>
    <col min="12036" max="12036" width="9.44140625" style="291" bestFit="1" customWidth="1"/>
    <col min="12037" max="12037" width="9.109375" style="291"/>
    <col min="12038" max="12038" width="24.88671875" style="291" customWidth="1"/>
    <col min="12039" max="12289" width="9.109375" style="291"/>
    <col min="12290" max="12290" width="5.5546875" style="291" bestFit="1" customWidth="1"/>
    <col min="12291" max="12291" width="44" style="291" bestFit="1" customWidth="1"/>
    <col min="12292" max="12292" width="9.44140625" style="291" bestFit="1" customWidth="1"/>
    <col min="12293" max="12293" width="9.109375" style="291"/>
    <col min="12294" max="12294" width="24.88671875" style="291" customWidth="1"/>
    <col min="12295" max="12545" width="9.109375" style="291"/>
    <col min="12546" max="12546" width="5.5546875" style="291" bestFit="1" customWidth="1"/>
    <col min="12547" max="12547" width="44" style="291" bestFit="1" customWidth="1"/>
    <col min="12548" max="12548" width="9.44140625" style="291" bestFit="1" customWidth="1"/>
    <col min="12549" max="12549" width="9.109375" style="291"/>
    <col min="12550" max="12550" width="24.88671875" style="291" customWidth="1"/>
    <col min="12551" max="12801" width="9.109375" style="291"/>
    <col min="12802" max="12802" width="5.5546875" style="291" bestFit="1" customWidth="1"/>
    <col min="12803" max="12803" width="44" style="291" bestFit="1" customWidth="1"/>
    <col min="12804" max="12804" width="9.44140625" style="291" bestFit="1" customWidth="1"/>
    <col min="12805" max="12805" width="9.109375" style="291"/>
    <col min="12806" max="12806" width="24.88671875" style="291" customWidth="1"/>
    <col min="12807" max="13057" width="9.109375" style="291"/>
    <col min="13058" max="13058" width="5.5546875" style="291" bestFit="1" customWidth="1"/>
    <col min="13059" max="13059" width="44" style="291" bestFit="1" customWidth="1"/>
    <col min="13060" max="13060" width="9.44140625" style="291" bestFit="1" customWidth="1"/>
    <col min="13061" max="13061" width="9.109375" style="291"/>
    <col min="13062" max="13062" width="24.88671875" style="291" customWidth="1"/>
    <col min="13063" max="13313" width="9.109375" style="291"/>
    <col min="13314" max="13314" width="5.5546875" style="291" bestFit="1" customWidth="1"/>
    <col min="13315" max="13315" width="44" style="291" bestFit="1" customWidth="1"/>
    <col min="13316" max="13316" width="9.44140625" style="291" bestFit="1" customWidth="1"/>
    <col min="13317" max="13317" width="9.109375" style="291"/>
    <col min="13318" max="13318" width="24.88671875" style="291" customWidth="1"/>
    <col min="13319" max="13569" width="9.109375" style="291"/>
    <col min="13570" max="13570" width="5.5546875" style="291" bestFit="1" customWidth="1"/>
    <col min="13571" max="13571" width="44" style="291" bestFit="1" customWidth="1"/>
    <col min="13572" max="13572" width="9.44140625" style="291" bestFit="1" customWidth="1"/>
    <col min="13573" max="13573" width="9.109375" style="291"/>
    <col min="13574" max="13574" width="24.88671875" style="291" customWidth="1"/>
    <col min="13575" max="13825" width="9.109375" style="291"/>
    <col min="13826" max="13826" width="5.5546875" style="291" bestFit="1" customWidth="1"/>
    <col min="13827" max="13827" width="44" style="291" bestFit="1" customWidth="1"/>
    <col min="13828" max="13828" width="9.44140625" style="291" bestFit="1" customWidth="1"/>
    <col min="13829" max="13829" width="9.109375" style="291"/>
    <col min="13830" max="13830" width="24.88671875" style="291" customWidth="1"/>
    <col min="13831" max="14081" width="9.109375" style="291"/>
    <col min="14082" max="14082" width="5.5546875" style="291" bestFit="1" customWidth="1"/>
    <col min="14083" max="14083" width="44" style="291" bestFit="1" customWidth="1"/>
    <col min="14084" max="14084" width="9.44140625" style="291" bestFit="1" customWidth="1"/>
    <col min="14085" max="14085" width="9.109375" style="291"/>
    <col min="14086" max="14086" width="24.88671875" style="291" customWidth="1"/>
    <col min="14087" max="14337" width="9.109375" style="291"/>
    <col min="14338" max="14338" width="5.5546875" style="291" bestFit="1" customWidth="1"/>
    <col min="14339" max="14339" width="44" style="291" bestFit="1" customWidth="1"/>
    <col min="14340" max="14340" width="9.44140625" style="291" bestFit="1" customWidth="1"/>
    <col min="14341" max="14341" width="9.109375" style="291"/>
    <col min="14342" max="14342" width="24.88671875" style="291" customWidth="1"/>
    <col min="14343" max="14593" width="9.109375" style="291"/>
    <col min="14594" max="14594" width="5.5546875" style="291" bestFit="1" customWidth="1"/>
    <col min="14595" max="14595" width="44" style="291" bestFit="1" customWidth="1"/>
    <col min="14596" max="14596" width="9.44140625" style="291" bestFit="1" customWidth="1"/>
    <col min="14597" max="14597" width="9.109375" style="291"/>
    <col min="14598" max="14598" width="24.88671875" style="291" customWidth="1"/>
    <col min="14599" max="14849" width="9.109375" style="291"/>
    <col min="14850" max="14850" width="5.5546875" style="291" bestFit="1" customWidth="1"/>
    <col min="14851" max="14851" width="44" style="291" bestFit="1" customWidth="1"/>
    <col min="14852" max="14852" width="9.44140625" style="291" bestFit="1" customWidth="1"/>
    <col min="14853" max="14853" width="9.109375" style="291"/>
    <col min="14854" max="14854" width="24.88671875" style="291" customWidth="1"/>
    <col min="14855" max="15105" width="9.109375" style="291"/>
    <col min="15106" max="15106" width="5.5546875" style="291" bestFit="1" customWidth="1"/>
    <col min="15107" max="15107" width="44" style="291" bestFit="1" customWidth="1"/>
    <col min="15108" max="15108" width="9.44140625" style="291" bestFit="1" customWidth="1"/>
    <col min="15109" max="15109" width="9.109375" style="291"/>
    <col min="15110" max="15110" width="24.88671875" style="291" customWidth="1"/>
    <col min="15111" max="15361" width="9.109375" style="291"/>
    <col min="15362" max="15362" width="5.5546875" style="291" bestFit="1" customWidth="1"/>
    <col min="15363" max="15363" width="44" style="291" bestFit="1" customWidth="1"/>
    <col min="15364" max="15364" width="9.44140625" style="291" bestFit="1" customWidth="1"/>
    <col min="15365" max="15365" width="9.109375" style="291"/>
    <col min="15366" max="15366" width="24.88671875" style="291" customWidth="1"/>
    <col min="15367" max="15617" width="9.109375" style="291"/>
    <col min="15618" max="15618" width="5.5546875" style="291" bestFit="1" customWidth="1"/>
    <col min="15619" max="15619" width="44" style="291" bestFit="1" customWidth="1"/>
    <col min="15620" max="15620" width="9.44140625" style="291" bestFit="1" customWidth="1"/>
    <col min="15621" max="15621" width="9.109375" style="291"/>
    <col min="15622" max="15622" width="24.88671875" style="291" customWidth="1"/>
    <col min="15623" max="15873" width="9.109375" style="291"/>
    <col min="15874" max="15874" width="5.5546875" style="291" bestFit="1" customWidth="1"/>
    <col min="15875" max="15875" width="44" style="291" bestFit="1" customWidth="1"/>
    <col min="15876" max="15876" width="9.44140625" style="291" bestFit="1" customWidth="1"/>
    <col min="15877" max="15877" width="9.109375" style="291"/>
    <col min="15878" max="15878" width="24.88671875" style="291" customWidth="1"/>
    <col min="15879" max="16129" width="9.109375" style="291"/>
    <col min="16130" max="16130" width="5.5546875" style="291" bestFit="1" customWidth="1"/>
    <col min="16131" max="16131" width="44" style="291" bestFit="1" customWidth="1"/>
    <col min="16132" max="16132" width="9.44140625" style="291" bestFit="1" customWidth="1"/>
    <col min="16133" max="16133" width="9.109375" style="291"/>
    <col min="16134" max="16134" width="24.88671875" style="291" customWidth="1"/>
    <col min="16135" max="16384" width="9.109375" style="291"/>
  </cols>
  <sheetData>
    <row r="1" spans="1:6" ht="21" x14ac:dyDescent="0.4">
      <c r="A1" s="441" t="s">
        <v>750</v>
      </c>
    </row>
    <row r="2" spans="1:6" ht="23.25" customHeight="1" x14ac:dyDescent="0.25">
      <c r="B2" s="424" t="s">
        <v>1</v>
      </c>
    </row>
    <row r="3" spans="1:6" x14ac:dyDescent="0.25">
      <c r="B3" s="330" t="s">
        <v>751</v>
      </c>
    </row>
    <row r="4" spans="1:6" x14ac:dyDescent="0.25">
      <c r="B4" s="330" t="s">
        <v>752</v>
      </c>
    </row>
    <row r="5" spans="1:6" x14ac:dyDescent="0.25">
      <c r="B5" s="330" t="s">
        <v>753</v>
      </c>
    </row>
    <row r="6" spans="1:6" x14ac:dyDescent="0.25">
      <c r="B6" s="330"/>
    </row>
    <row r="7" spans="1:6" ht="26.25" customHeight="1" x14ac:dyDescent="0.3">
      <c r="B7" s="442" t="s">
        <v>754</v>
      </c>
    </row>
    <row r="8" spans="1:6" s="290" customFormat="1" x14ac:dyDescent="0.25">
      <c r="B8" s="443"/>
      <c r="C8" s="291"/>
      <c r="D8" s="289">
        <v>2016</v>
      </c>
    </row>
    <row r="9" spans="1:6" x14ac:dyDescent="0.25">
      <c r="B9" s="291">
        <v>45</v>
      </c>
      <c r="C9" s="291" t="s">
        <v>755</v>
      </c>
      <c r="F9" s="424" t="s">
        <v>371</v>
      </c>
    </row>
    <row r="10" spans="1:6" x14ac:dyDescent="0.25">
      <c r="B10" s="443">
        <v>85</v>
      </c>
      <c r="C10" s="291" t="s">
        <v>756</v>
      </c>
      <c r="D10" s="444">
        <v>42504</v>
      </c>
      <c r="F10" s="330" t="s">
        <v>372</v>
      </c>
    </row>
    <row r="11" spans="1:6" x14ac:dyDescent="0.25">
      <c r="B11" s="443">
        <v>125</v>
      </c>
      <c r="C11" s="291" t="s">
        <v>757</v>
      </c>
      <c r="D11" s="444">
        <v>42546</v>
      </c>
      <c r="F11" s="330" t="s">
        <v>758</v>
      </c>
    </row>
    <row r="12" spans="1:6" x14ac:dyDescent="0.25">
      <c r="B12" s="443">
        <v>155</v>
      </c>
      <c r="C12" s="291" t="s">
        <v>759</v>
      </c>
      <c r="D12" s="444">
        <v>42581</v>
      </c>
      <c r="F12" s="330" t="s">
        <v>374</v>
      </c>
    </row>
    <row r="13" spans="1:6" x14ac:dyDescent="0.25">
      <c r="B13" s="443">
        <v>50</v>
      </c>
      <c r="C13" s="291" t="s">
        <v>760</v>
      </c>
      <c r="D13" s="444">
        <v>42581</v>
      </c>
      <c r="F13" s="330" t="s">
        <v>761</v>
      </c>
    </row>
    <row r="14" spans="1:6" ht="13.8" thickBot="1" x14ac:dyDescent="0.3">
      <c r="B14" s="445">
        <v>25</v>
      </c>
      <c r="C14" s="291" t="s">
        <v>762</v>
      </c>
      <c r="D14" s="444">
        <v>42610</v>
      </c>
      <c r="F14" s="330" t="s">
        <v>377</v>
      </c>
    </row>
    <row r="15" spans="1:6" x14ac:dyDescent="0.25">
      <c r="B15" s="443">
        <f>SUM(B9:B14)</f>
        <v>485</v>
      </c>
      <c r="D15" s="444"/>
      <c r="F15" s="330" t="s">
        <v>379</v>
      </c>
    </row>
    <row r="16" spans="1:6" x14ac:dyDescent="0.25">
      <c r="F16" s="330" t="s">
        <v>382</v>
      </c>
    </row>
    <row r="17" spans="2:4" x14ac:dyDescent="0.25">
      <c r="D17" s="289">
        <v>2017</v>
      </c>
    </row>
    <row r="18" spans="2:4" x14ac:dyDescent="0.25">
      <c r="B18" s="291">
        <v>40</v>
      </c>
      <c r="C18" s="291" t="s">
        <v>755</v>
      </c>
      <c r="D18" s="444"/>
    </row>
    <row r="19" spans="2:4" x14ac:dyDescent="0.25">
      <c r="B19" s="443">
        <v>85</v>
      </c>
      <c r="C19" s="291" t="s">
        <v>756</v>
      </c>
      <c r="D19" s="444"/>
    </row>
    <row r="20" spans="2:4" x14ac:dyDescent="0.25">
      <c r="B20" s="443">
        <v>250</v>
      </c>
      <c r="C20" s="291" t="s">
        <v>763</v>
      </c>
      <c r="D20" s="444"/>
    </row>
    <row r="21" spans="2:4" x14ac:dyDescent="0.25">
      <c r="B21" s="443"/>
      <c r="C21" s="378" t="s">
        <v>377</v>
      </c>
      <c r="D21" s="444"/>
    </row>
    <row r="22" spans="2:4" ht="13.8" thickBot="1" x14ac:dyDescent="0.3">
      <c r="B22" s="445">
        <v>25</v>
      </c>
      <c r="C22" s="291" t="s">
        <v>762</v>
      </c>
      <c r="D22" s="444"/>
    </row>
    <row r="23" spans="2:4" x14ac:dyDescent="0.25">
      <c r="B23" s="443">
        <f>SUM(B19:B22)</f>
        <v>360</v>
      </c>
      <c r="D23" s="444"/>
    </row>
    <row r="25" spans="2:4" x14ac:dyDescent="0.25">
      <c r="D25" s="289">
        <v>2018</v>
      </c>
    </row>
    <row r="26" spans="2:4" x14ac:dyDescent="0.25">
      <c r="B26" s="290">
        <v>40</v>
      </c>
      <c r="C26" s="291" t="s">
        <v>764</v>
      </c>
      <c r="D26" s="444"/>
    </row>
    <row r="27" spans="2:4" x14ac:dyDescent="0.25">
      <c r="B27" s="443">
        <v>85</v>
      </c>
      <c r="C27" s="291" t="s">
        <v>756</v>
      </c>
      <c r="D27" s="444"/>
    </row>
    <row r="28" spans="2:4" x14ac:dyDescent="0.25">
      <c r="B28" s="443">
        <v>390</v>
      </c>
      <c r="C28" s="291" t="s">
        <v>765</v>
      </c>
      <c r="D28" s="444"/>
    </row>
    <row r="29" spans="2:4" x14ac:dyDescent="0.25">
      <c r="B29" s="443">
        <v>50</v>
      </c>
      <c r="C29" s="378" t="s">
        <v>766</v>
      </c>
      <c r="D29" s="444"/>
    </row>
    <row r="30" spans="2:4" ht="13.8" thickBot="1" x14ac:dyDescent="0.3">
      <c r="B30" s="445">
        <v>25</v>
      </c>
      <c r="C30" s="291" t="s">
        <v>762</v>
      </c>
      <c r="D30" s="444"/>
    </row>
    <row r="31" spans="2:4" x14ac:dyDescent="0.25">
      <c r="B31" s="443">
        <f>SUM(B27:B30)</f>
        <v>550</v>
      </c>
      <c r="D31" s="444"/>
    </row>
    <row r="33" spans="2:4" x14ac:dyDescent="0.25">
      <c r="D33" s="289">
        <v>2019</v>
      </c>
    </row>
    <row r="34" spans="2:4" x14ac:dyDescent="0.25">
      <c r="B34" s="291">
        <v>40</v>
      </c>
      <c r="C34" s="291" t="s">
        <v>767</v>
      </c>
      <c r="D34" s="444">
        <v>43582</v>
      </c>
    </row>
    <row r="35" spans="2:4" x14ac:dyDescent="0.25">
      <c r="B35" s="443">
        <v>85</v>
      </c>
      <c r="C35" s="291" t="s">
        <v>756</v>
      </c>
      <c r="D35" s="444">
        <v>43603</v>
      </c>
    </row>
    <row r="36" spans="2:4" x14ac:dyDescent="0.25">
      <c r="B36" s="443">
        <v>250</v>
      </c>
      <c r="C36" s="291" t="s">
        <v>768</v>
      </c>
      <c r="D36" s="444">
        <v>43638</v>
      </c>
    </row>
    <row r="37" spans="2:4" x14ac:dyDescent="0.25">
      <c r="B37" s="443">
        <v>113</v>
      </c>
      <c r="C37" s="378" t="s">
        <v>769</v>
      </c>
      <c r="D37" s="444">
        <v>43694</v>
      </c>
    </row>
    <row r="38" spans="2:4" ht="13.8" thickBot="1" x14ac:dyDescent="0.3">
      <c r="B38" s="445">
        <v>0</v>
      </c>
      <c r="C38" s="291" t="s">
        <v>762</v>
      </c>
      <c r="D38" s="444"/>
    </row>
    <row r="39" spans="2:4" x14ac:dyDescent="0.25">
      <c r="B39" s="443">
        <f>SUM(B34:B38)</f>
        <v>488</v>
      </c>
      <c r="D39" s="444"/>
    </row>
  </sheetData>
  <printOptions horizontalCentered="1" gridLines="1"/>
  <pageMargins left="0.24" right="0.22" top="0.9" bottom="0.51" header="0.5" footer="0.27"/>
  <pageSetup scale="85" orientation="landscape" horizontalDpi="4294967292" verticalDpi="300" r:id="rId1"/>
  <headerFooter alignWithMargins="0">
    <oddHeader>&amp;L&amp;F&amp;C&amp;A&amp;R&amp;D</oddHeader>
    <oddFooter>&amp;L&amp;F&amp;C&amp;P of &amp;N&amp;R&amp;D</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A2B3E-80F8-4905-8378-61FD8B60CD7C}">
  <sheetPr codeName="Sheet40"/>
  <dimension ref="A2:P171"/>
  <sheetViews>
    <sheetView workbookViewId="0">
      <selection activeCell="S18" sqref="S18"/>
    </sheetView>
  </sheetViews>
  <sheetFormatPr defaultRowHeight="13.2" x14ac:dyDescent="0.25"/>
  <cols>
    <col min="1" max="1" width="7.6640625" style="289" customWidth="1"/>
    <col min="2" max="2" width="22" style="291" customWidth="1"/>
    <col min="3" max="3" width="16" style="291" customWidth="1"/>
    <col min="4" max="4" width="11.44140625" style="378" customWidth="1"/>
    <col min="5" max="5" width="40" style="298" customWidth="1"/>
    <col min="6" max="6" width="6.6640625" style="291" hidden="1" customWidth="1"/>
    <col min="7" max="7" width="4.5546875" style="291" hidden="1" customWidth="1"/>
    <col min="8" max="8" width="5.5546875" style="291" hidden="1" customWidth="1"/>
    <col min="9" max="9" width="4" style="291" hidden="1" customWidth="1"/>
    <col min="10" max="10" width="17.6640625" style="291" hidden="1" customWidth="1"/>
    <col min="11" max="11" width="9.33203125" style="290" customWidth="1"/>
    <col min="12" max="12" width="9" style="290" customWidth="1"/>
    <col min="13" max="13" width="7.88671875" style="290" customWidth="1"/>
    <col min="14" max="14" width="8.109375" style="289" customWidth="1"/>
    <col min="15" max="15" width="13.5546875" style="291" customWidth="1"/>
    <col min="16" max="16" width="4.88671875" style="291" customWidth="1"/>
    <col min="17" max="256" width="9.109375" style="291"/>
    <col min="257" max="257" width="7.6640625" style="291" customWidth="1"/>
    <col min="258" max="258" width="22" style="291" customWidth="1"/>
    <col min="259" max="259" width="16" style="291" customWidth="1"/>
    <col min="260" max="260" width="11.44140625" style="291" customWidth="1"/>
    <col min="261" max="261" width="40" style="291" customWidth="1"/>
    <col min="262" max="266" width="0" style="291" hidden="1" customWidth="1"/>
    <col min="267" max="267" width="9.33203125" style="291" customWidth="1"/>
    <col min="268" max="268" width="9" style="291" customWidth="1"/>
    <col min="269" max="269" width="7.88671875" style="291" customWidth="1"/>
    <col min="270" max="270" width="8.109375" style="291" customWidth="1"/>
    <col min="271" max="271" width="13.5546875" style="291" customWidth="1"/>
    <col min="272" max="272" width="4.88671875" style="291" customWidth="1"/>
    <col min="273" max="512" width="9.109375" style="291"/>
    <col min="513" max="513" width="7.6640625" style="291" customWidth="1"/>
    <col min="514" max="514" width="22" style="291" customWidth="1"/>
    <col min="515" max="515" width="16" style="291" customWidth="1"/>
    <col min="516" max="516" width="11.44140625" style="291" customWidth="1"/>
    <col min="517" max="517" width="40" style="291" customWidth="1"/>
    <col min="518" max="522" width="0" style="291" hidden="1" customWidth="1"/>
    <col min="523" max="523" width="9.33203125" style="291" customWidth="1"/>
    <col min="524" max="524" width="9" style="291" customWidth="1"/>
    <col min="525" max="525" width="7.88671875" style="291" customWidth="1"/>
    <col min="526" max="526" width="8.109375" style="291" customWidth="1"/>
    <col min="527" max="527" width="13.5546875" style="291" customWidth="1"/>
    <col min="528" max="528" width="4.88671875" style="291" customWidth="1"/>
    <col min="529" max="768" width="9.109375" style="291"/>
    <col min="769" max="769" width="7.6640625" style="291" customWidth="1"/>
    <col min="770" max="770" width="22" style="291" customWidth="1"/>
    <col min="771" max="771" width="16" style="291" customWidth="1"/>
    <col min="772" max="772" width="11.44140625" style="291" customWidth="1"/>
    <col min="773" max="773" width="40" style="291" customWidth="1"/>
    <col min="774" max="778" width="0" style="291" hidden="1" customWidth="1"/>
    <col min="779" max="779" width="9.33203125" style="291" customWidth="1"/>
    <col min="780" max="780" width="9" style="291" customWidth="1"/>
    <col min="781" max="781" width="7.88671875" style="291" customWidth="1"/>
    <col min="782" max="782" width="8.109375" style="291" customWidth="1"/>
    <col min="783" max="783" width="13.5546875" style="291" customWidth="1"/>
    <col min="784" max="784" width="4.88671875" style="291" customWidth="1"/>
    <col min="785" max="1024" width="9.109375" style="291"/>
    <col min="1025" max="1025" width="7.6640625" style="291" customWidth="1"/>
    <col min="1026" max="1026" width="22" style="291" customWidth="1"/>
    <col min="1027" max="1027" width="16" style="291" customWidth="1"/>
    <col min="1028" max="1028" width="11.44140625" style="291" customWidth="1"/>
    <col min="1029" max="1029" width="40" style="291" customWidth="1"/>
    <col min="1030" max="1034" width="0" style="291" hidden="1" customWidth="1"/>
    <col min="1035" max="1035" width="9.33203125" style="291" customWidth="1"/>
    <col min="1036" max="1036" width="9" style="291" customWidth="1"/>
    <col min="1037" max="1037" width="7.88671875" style="291" customWidth="1"/>
    <col min="1038" max="1038" width="8.109375" style="291" customWidth="1"/>
    <col min="1039" max="1039" width="13.5546875" style="291" customWidth="1"/>
    <col min="1040" max="1040" width="4.88671875" style="291" customWidth="1"/>
    <col min="1041" max="1280" width="9.109375" style="291"/>
    <col min="1281" max="1281" width="7.6640625" style="291" customWidth="1"/>
    <col min="1282" max="1282" width="22" style="291" customWidth="1"/>
    <col min="1283" max="1283" width="16" style="291" customWidth="1"/>
    <col min="1284" max="1284" width="11.44140625" style="291" customWidth="1"/>
    <col min="1285" max="1285" width="40" style="291" customWidth="1"/>
    <col min="1286" max="1290" width="0" style="291" hidden="1" customWidth="1"/>
    <col min="1291" max="1291" width="9.33203125" style="291" customWidth="1"/>
    <col min="1292" max="1292" width="9" style="291" customWidth="1"/>
    <col min="1293" max="1293" width="7.88671875" style="291" customWidth="1"/>
    <col min="1294" max="1294" width="8.109375" style="291" customWidth="1"/>
    <col min="1295" max="1295" width="13.5546875" style="291" customWidth="1"/>
    <col min="1296" max="1296" width="4.88671875" style="291" customWidth="1"/>
    <col min="1297" max="1536" width="9.109375" style="291"/>
    <col min="1537" max="1537" width="7.6640625" style="291" customWidth="1"/>
    <col min="1538" max="1538" width="22" style="291" customWidth="1"/>
    <col min="1539" max="1539" width="16" style="291" customWidth="1"/>
    <col min="1540" max="1540" width="11.44140625" style="291" customWidth="1"/>
    <col min="1541" max="1541" width="40" style="291" customWidth="1"/>
    <col min="1542" max="1546" width="0" style="291" hidden="1" customWidth="1"/>
    <col min="1547" max="1547" width="9.33203125" style="291" customWidth="1"/>
    <col min="1548" max="1548" width="9" style="291" customWidth="1"/>
    <col min="1549" max="1549" width="7.88671875" style="291" customWidth="1"/>
    <col min="1550" max="1550" width="8.109375" style="291" customWidth="1"/>
    <col min="1551" max="1551" width="13.5546875" style="291" customWidth="1"/>
    <col min="1552" max="1552" width="4.88671875" style="291" customWidth="1"/>
    <col min="1553" max="1792" width="9.109375" style="291"/>
    <col min="1793" max="1793" width="7.6640625" style="291" customWidth="1"/>
    <col min="1794" max="1794" width="22" style="291" customWidth="1"/>
    <col min="1795" max="1795" width="16" style="291" customWidth="1"/>
    <col min="1796" max="1796" width="11.44140625" style="291" customWidth="1"/>
    <col min="1797" max="1797" width="40" style="291" customWidth="1"/>
    <col min="1798" max="1802" width="0" style="291" hidden="1" customWidth="1"/>
    <col min="1803" max="1803" width="9.33203125" style="291" customWidth="1"/>
    <col min="1804" max="1804" width="9" style="291" customWidth="1"/>
    <col min="1805" max="1805" width="7.88671875" style="291" customWidth="1"/>
    <col min="1806" max="1806" width="8.109375" style="291" customWidth="1"/>
    <col min="1807" max="1807" width="13.5546875" style="291" customWidth="1"/>
    <col min="1808" max="1808" width="4.88671875" style="291" customWidth="1"/>
    <col min="1809" max="2048" width="9.109375" style="291"/>
    <col min="2049" max="2049" width="7.6640625" style="291" customWidth="1"/>
    <col min="2050" max="2050" width="22" style="291" customWidth="1"/>
    <col min="2051" max="2051" width="16" style="291" customWidth="1"/>
    <col min="2052" max="2052" width="11.44140625" style="291" customWidth="1"/>
    <col min="2053" max="2053" width="40" style="291" customWidth="1"/>
    <col min="2054" max="2058" width="0" style="291" hidden="1" customWidth="1"/>
    <col min="2059" max="2059" width="9.33203125" style="291" customWidth="1"/>
    <col min="2060" max="2060" width="9" style="291" customWidth="1"/>
    <col min="2061" max="2061" width="7.88671875" style="291" customWidth="1"/>
    <col min="2062" max="2062" width="8.109375" style="291" customWidth="1"/>
    <col min="2063" max="2063" width="13.5546875" style="291" customWidth="1"/>
    <col min="2064" max="2064" width="4.88671875" style="291" customWidth="1"/>
    <col min="2065" max="2304" width="9.109375" style="291"/>
    <col min="2305" max="2305" width="7.6640625" style="291" customWidth="1"/>
    <col min="2306" max="2306" width="22" style="291" customWidth="1"/>
    <col min="2307" max="2307" width="16" style="291" customWidth="1"/>
    <col min="2308" max="2308" width="11.44140625" style="291" customWidth="1"/>
    <col min="2309" max="2309" width="40" style="291" customWidth="1"/>
    <col min="2310" max="2314" width="0" style="291" hidden="1" customWidth="1"/>
    <col min="2315" max="2315" width="9.33203125" style="291" customWidth="1"/>
    <col min="2316" max="2316" width="9" style="291" customWidth="1"/>
    <col min="2317" max="2317" width="7.88671875" style="291" customWidth="1"/>
    <col min="2318" max="2318" width="8.109375" style="291" customWidth="1"/>
    <col min="2319" max="2319" width="13.5546875" style="291" customWidth="1"/>
    <col min="2320" max="2320" width="4.88671875" style="291" customWidth="1"/>
    <col min="2321" max="2560" width="9.109375" style="291"/>
    <col min="2561" max="2561" width="7.6640625" style="291" customWidth="1"/>
    <col min="2562" max="2562" width="22" style="291" customWidth="1"/>
    <col min="2563" max="2563" width="16" style="291" customWidth="1"/>
    <col min="2564" max="2564" width="11.44140625" style="291" customWidth="1"/>
    <col min="2565" max="2565" width="40" style="291" customWidth="1"/>
    <col min="2566" max="2570" width="0" style="291" hidden="1" customWidth="1"/>
    <col min="2571" max="2571" width="9.33203125" style="291" customWidth="1"/>
    <col min="2572" max="2572" width="9" style="291" customWidth="1"/>
    <col min="2573" max="2573" width="7.88671875" style="291" customWidth="1"/>
    <col min="2574" max="2574" width="8.109375" style="291" customWidth="1"/>
    <col min="2575" max="2575" width="13.5546875" style="291" customWidth="1"/>
    <col min="2576" max="2576" width="4.88671875" style="291" customWidth="1"/>
    <col min="2577" max="2816" width="9.109375" style="291"/>
    <col min="2817" max="2817" width="7.6640625" style="291" customWidth="1"/>
    <col min="2818" max="2818" width="22" style="291" customWidth="1"/>
    <col min="2819" max="2819" width="16" style="291" customWidth="1"/>
    <col min="2820" max="2820" width="11.44140625" style="291" customWidth="1"/>
    <col min="2821" max="2821" width="40" style="291" customWidth="1"/>
    <col min="2822" max="2826" width="0" style="291" hidden="1" customWidth="1"/>
    <col min="2827" max="2827" width="9.33203125" style="291" customWidth="1"/>
    <col min="2828" max="2828" width="9" style="291" customWidth="1"/>
    <col min="2829" max="2829" width="7.88671875" style="291" customWidth="1"/>
    <col min="2830" max="2830" width="8.109375" style="291" customWidth="1"/>
    <col min="2831" max="2831" width="13.5546875" style="291" customWidth="1"/>
    <col min="2832" max="2832" width="4.88671875" style="291" customWidth="1"/>
    <col min="2833" max="3072" width="9.109375" style="291"/>
    <col min="3073" max="3073" width="7.6640625" style="291" customWidth="1"/>
    <col min="3074" max="3074" width="22" style="291" customWidth="1"/>
    <col min="3075" max="3075" width="16" style="291" customWidth="1"/>
    <col min="3076" max="3076" width="11.44140625" style="291" customWidth="1"/>
    <col min="3077" max="3077" width="40" style="291" customWidth="1"/>
    <col min="3078" max="3082" width="0" style="291" hidden="1" customWidth="1"/>
    <col min="3083" max="3083" width="9.33203125" style="291" customWidth="1"/>
    <col min="3084" max="3084" width="9" style="291" customWidth="1"/>
    <col min="3085" max="3085" width="7.88671875" style="291" customWidth="1"/>
    <col min="3086" max="3086" width="8.109375" style="291" customWidth="1"/>
    <col min="3087" max="3087" width="13.5546875" style="291" customWidth="1"/>
    <col min="3088" max="3088" width="4.88671875" style="291" customWidth="1"/>
    <col min="3089" max="3328" width="9.109375" style="291"/>
    <col min="3329" max="3329" width="7.6640625" style="291" customWidth="1"/>
    <col min="3330" max="3330" width="22" style="291" customWidth="1"/>
    <col min="3331" max="3331" width="16" style="291" customWidth="1"/>
    <col min="3332" max="3332" width="11.44140625" style="291" customWidth="1"/>
    <col min="3333" max="3333" width="40" style="291" customWidth="1"/>
    <col min="3334" max="3338" width="0" style="291" hidden="1" customWidth="1"/>
    <col min="3339" max="3339" width="9.33203125" style="291" customWidth="1"/>
    <col min="3340" max="3340" width="9" style="291" customWidth="1"/>
    <col min="3341" max="3341" width="7.88671875" style="291" customWidth="1"/>
    <col min="3342" max="3342" width="8.109375" style="291" customWidth="1"/>
    <col min="3343" max="3343" width="13.5546875" style="291" customWidth="1"/>
    <col min="3344" max="3344" width="4.88671875" style="291" customWidth="1"/>
    <col min="3345" max="3584" width="9.109375" style="291"/>
    <col min="3585" max="3585" width="7.6640625" style="291" customWidth="1"/>
    <col min="3586" max="3586" width="22" style="291" customWidth="1"/>
    <col min="3587" max="3587" width="16" style="291" customWidth="1"/>
    <col min="3588" max="3588" width="11.44140625" style="291" customWidth="1"/>
    <col min="3589" max="3589" width="40" style="291" customWidth="1"/>
    <col min="3590" max="3594" width="0" style="291" hidden="1" customWidth="1"/>
    <col min="3595" max="3595" width="9.33203125" style="291" customWidth="1"/>
    <col min="3596" max="3596" width="9" style="291" customWidth="1"/>
    <col min="3597" max="3597" width="7.88671875" style="291" customWidth="1"/>
    <col min="3598" max="3598" width="8.109375" style="291" customWidth="1"/>
    <col min="3599" max="3599" width="13.5546875" style="291" customWidth="1"/>
    <col min="3600" max="3600" width="4.88671875" style="291" customWidth="1"/>
    <col min="3601" max="3840" width="9.109375" style="291"/>
    <col min="3841" max="3841" width="7.6640625" style="291" customWidth="1"/>
    <col min="3842" max="3842" width="22" style="291" customWidth="1"/>
    <col min="3843" max="3843" width="16" style="291" customWidth="1"/>
    <col min="3844" max="3844" width="11.44140625" style="291" customWidth="1"/>
    <col min="3845" max="3845" width="40" style="291" customWidth="1"/>
    <col min="3846" max="3850" width="0" style="291" hidden="1" customWidth="1"/>
    <col min="3851" max="3851" width="9.33203125" style="291" customWidth="1"/>
    <col min="3852" max="3852" width="9" style="291" customWidth="1"/>
    <col min="3853" max="3853" width="7.88671875" style="291" customWidth="1"/>
    <col min="3854" max="3854" width="8.109375" style="291" customWidth="1"/>
    <col min="3855" max="3855" width="13.5546875" style="291" customWidth="1"/>
    <col min="3856" max="3856" width="4.88671875" style="291" customWidth="1"/>
    <col min="3857" max="4096" width="9.109375" style="291"/>
    <col min="4097" max="4097" width="7.6640625" style="291" customWidth="1"/>
    <col min="4098" max="4098" width="22" style="291" customWidth="1"/>
    <col min="4099" max="4099" width="16" style="291" customWidth="1"/>
    <col min="4100" max="4100" width="11.44140625" style="291" customWidth="1"/>
    <col min="4101" max="4101" width="40" style="291" customWidth="1"/>
    <col min="4102" max="4106" width="0" style="291" hidden="1" customWidth="1"/>
    <col min="4107" max="4107" width="9.33203125" style="291" customWidth="1"/>
    <col min="4108" max="4108" width="9" style="291" customWidth="1"/>
    <col min="4109" max="4109" width="7.88671875" style="291" customWidth="1"/>
    <col min="4110" max="4110" width="8.109375" style="291" customWidth="1"/>
    <col min="4111" max="4111" width="13.5546875" style="291" customWidth="1"/>
    <col min="4112" max="4112" width="4.88671875" style="291" customWidth="1"/>
    <col min="4113" max="4352" width="9.109375" style="291"/>
    <col min="4353" max="4353" width="7.6640625" style="291" customWidth="1"/>
    <col min="4354" max="4354" width="22" style="291" customWidth="1"/>
    <col min="4355" max="4355" width="16" style="291" customWidth="1"/>
    <col min="4356" max="4356" width="11.44140625" style="291" customWidth="1"/>
    <col min="4357" max="4357" width="40" style="291" customWidth="1"/>
    <col min="4358" max="4362" width="0" style="291" hidden="1" customWidth="1"/>
    <col min="4363" max="4363" width="9.33203125" style="291" customWidth="1"/>
    <col min="4364" max="4364" width="9" style="291" customWidth="1"/>
    <col min="4365" max="4365" width="7.88671875" style="291" customWidth="1"/>
    <col min="4366" max="4366" width="8.109375" style="291" customWidth="1"/>
    <col min="4367" max="4367" width="13.5546875" style="291" customWidth="1"/>
    <col min="4368" max="4368" width="4.88671875" style="291" customWidth="1"/>
    <col min="4369" max="4608" width="9.109375" style="291"/>
    <col min="4609" max="4609" width="7.6640625" style="291" customWidth="1"/>
    <col min="4610" max="4610" width="22" style="291" customWidth="1"/>
    <col min="4611" max="4611" width="16" style="291" customWidth="1"/>
    <col min="4612" max="4612" width="11.44140625" style="291" customWidth="1"/>
    <col min="4613" max="4613" width="40" style="291" customWidth="1"/>
    <col min="4614" max="4618" width="0" style="291" hidden="1" customWidth="1"/>
    <col min="4619" max="4619" width="9.33203125" style="291" customWidth="1"/>
    <col min="4620" max="4620" width="9" style="291" customWidth="1"/>
    <col min="4621" max="4621" width="7.88671875" style="291" customWidth="1"/>
    <col min="4622" max="4622" width="8.109375" style="291" customWidth="1"/>
    <col min="4623" max="4623" width="13.5546875" style="291" customWidth="1"/>
    <col min="4624" max="4624" width="4.88671875" style="291" customWidth="1"/>
    <col min="4625" max="4864" width="9.109375" style="291"/>
    <col min="4865" max="4865" width="7.6640625" style="291" customWidth="1"/>
    <col min="4866" max="4866" width="22" style="291" customWidth="1"/>
    <col min="4867" max="4867" width="16" style="291" customWidth="1"/>
    <col min="4868" max="4868" width="11.44140625" style="291" customWidth="1"/>
    <col min="4869" max="4869" width="40" style="291" customWidth="1"/>
    <col min="4870" max="4874" width="0" style="291" hidden="1" customWidth="1"/>
    <col min="4875" max="4875" width="9.33203125" style="291" customWidth="1"/>
    <col min="4876" max="4876" width="9" style="291" customWidth="1"/>
    <col min="4877" max="4877" width="7.88671875" style="291" customWidth="1"/>
    <col min="4878" max="4878" width="8.109375" style="291" customWidth="1"/>
    <col min="4879" max="4879" width="13.5546875" style="291" customWidth="1"/>
    <col min="4880" max="4880" width="4.88671875" style="291" customWidth="1"/>
    <col min="4881" max="5120" width="9.109375" style="291"/>
    <col min="5121" max="5121" width="7.6640625" style="291" customWidth="1"/>
    <col min="5122" max="5122" width="22" style="291" customWidth="1"/>
    <col min="5123" max="5123" width="16" style="291" customWidth="1"/>
    <col min="5124" max="5124" width="11.44140625" style="291" customWidth="1"/>
    <col min="5125" max="5125" width="40" style="291" customWidth="1"/>
    <col min="5126" max="5130" width="0" style="291" hidden="1" customWidth="1"/>
    <col min="5131" max="5131" width="9.33203125" style="291" customWidth="1"/>
    <col min="5132" max="5132" width="9" style="291" customWidth="1"/>
    <col min="5133" max="5133" width="7.88671875" style="291" customWidth="1"/>
    <col min="5134" max="5134" width="8.109375" style="291" customWidth="1"/>
    <col min="5135" max="5135" width="13.5546875" style="291" customWidth="1"/>
    <col min="5136" max="5136" width="4.88671875" style="291" customWidth="1"/>
    <col min="5137" max="5376" width="9.109375" style="291"/>
    <col min="5377" max="5377" width="7.6640625" style="291" customWidth="1"/>
    <col min="5378" max="5378" width="22" style="291" customWidth="1"/>
    <col min="5379" max="5379" width="16" style="291" customWidth="1"/>
    <col min="5380" max="5380" width="11.44140625" style="291" customWidth="1"/>
    <col min="5381" max="5381" width="40" style="291" customWidth="1"/>
    <col min="5382" max="5386" width="0" style="291" hidden="1" customWidth="1"/>
    <col min="5387" max="5387" width="9.33203125" style="291" customWidth="1"/>
    <col min="5388" max="5388" width="9" style="291" customWidth="1"/>
    <col min="5389" max="5389" width="7.88671875" style="291" customWidth="1"/>
    <col min="5390" max="5390" width="8.109375" style="291" customWidth="1"/>
    <col min="5391" max="5391" width="13.5546875" style="291" customWidth="1"/>
    <col min="5392" max="5392" width="4.88671875" style="291" customWidth="1"/>
    <col min="5393" max="5632" width="9.109375" style="291"/>
    <col min="5633" max="5633" width="7.6640625" style="291" customWidth="1"/>
    <col min="5634" max="5634" width="22" style="291" customWidth="1"/>
    <col min="5635" max="5635" width="16" style="291" customWidth="1"/>
    <col min="5636" max="5636" width="11.44140625" style="291" customWidth="1"/>
    <col min="5637" max="5637" width="40" style="291" customWidth="1"/>
    <col min="5638" max="5642" width="0" style="291" hidden="1" customWidth="1"/>
    <col min="5643" max="5643" width="9.33203125" style="291" customWidth="1"/>
    <col min="5644" max="5644" width="9" style="291" customWidth="1"/>
    <col min="5645" max="5645" width="7.88671875" style="291" customWidth="1"/>
    <col min="5646" max="5646" width="8.109375" style="291" customWidth="1"/>
    <col min="5647" max="5647" width="13.5546875" style="291" customWidth="1"/>
    <col min="5648" max="5648" width="4.88671875" style="291" customWidth="1"/>
    <col min="5649" max="5888" width="9.109375" style="291"/>
    <col min="5889" max="5889" width="7.6640625" style="291" customWidth="1"/>
    <col min="5890" max="5890" width="22" style="291" customWidth="1"/>
    <col min="5891" max="5891" width="16" style="291" customWidth="1"/>
    <col min="5892" max="5892" width="11.44140625" style="291" customWidth="1"/>
    <col min="5893" max="5893" width="40" style="291" customWidth="1"/>
    <col min="5894" max="5898" width="0" style="291" hidden="1" customWidth="1"/>
    <col min="5899" max="5899" width="9.33203125" style="291" customWidth="1"/>
    <col min="5900" max="5900" width="9" style="291" customWidth="1"/>
    <col min="5901" max="5901" width="7.88671875" style="291" customWidth="1"/>
    <col min="5902" max="5902" width="8.109375" style="291" customWidth="1"/>
    <col min="5903" max="5903" width="13.5546875" style="291" customWidth="1"/>
    <col min="5904" max="5904" width="4.88671875" style="291" customWidth="1"/>
    <col min="5905" max="6144" width="9.109375" style="291"/>
    <col min="6145" max="6145" width="7.6640625" style="291" customWidth="1"/>
    <col min="6146" max="6146" width="22" style="291" customWidth="1"/>
    <col min="6147" max="6147" width="16" style="291" customWidth="1"/>
    <col min="6148" max="6148" width="11.44140625" style="291" customWidth="1"/>
    <col min="6149" max="6149" width="40" style="291" customWidth="1"/>
    <col min="6150" max="6154" width="0" style="291" hidden="1" customWidth="1"/>
    <col min="6155" max="6155" width="9.33203125" style="291" customWidth="1"/>
    <col min="6156" max="6156" width="9" style="291" customWidth="1"/>
    <col min="6157" max="6157" width="7.88671875" style="291" customWidth="1"/>
    <col min="6158" max="6158" width="8.109375" style="291" customWidth="1"/>
    <col min="6159" max="6159" width="13.5546875" style="291" customWidth="1"/>
    <col min="6160" max="6160" width="4.88671875" style="291" customWidth="1"/>
    <col min="6161" max="6400" width="9.109375" style="291"/>
    <col min="6401" max="6401" width="7.6640625" style="291" customWidth="1"/>
    <col min="6402" max="6402" width="22" style="291" customWidth="1"/>
    <col min="6403" max="6403" width="16" style="291" customWidth="1"/>
    <col min="6404" max="6404" width="11.44140625" style="291" customWidth="1"/>
    <col min="6405" max="6405" width="40" style="291" customWidth="1"/>
    <col min="6406" max="6410" width="0" style="291" hidden="1" customWidth="1"/>
    <col min="6411" max="6411" width="9.33203125" style="291" customWidth="1"/>
    <col min="6412" max="6412" width="9" style="291" customWidth="1"/>
    <col min="6413" max="6413" width="7.88671875" style="291" customWidth="1"/>
    <col min="6414" max="6414" width="8.109375" style="291" customWidth="1"/>
    <col min="6415" max="6415" width="13.5546875" style="291" customWidth="1"/>
    <col min="6416" max="6416" width="4.88671875" style="291" customWidth="1"/>
    <col min="6417" max="6656" width="9.109375" style="291"/>
    <col min="6657" max="6657" width="7.6640625" style="291" customWidth="1"/>
    <col min="6658" max="6658" width="22" style="291" customWidth="1"/>
    <col min="6659" max="6659" width="16" style="291" customWidth="1"/>
    <col min="6660" max="6660" width="11.44140625" style="291" customWidth="1"/>
    <col min="6661" max="6661" width="40" style="291" customWidth="1"/>
    <col min="6662" max="6666" width="0" style="291" hidden="1" customWidth="1"/>
    <col min="6667" max="6667" width="9.33203125" style="291" customWidth="1"/>
    <col min="6668" max="6668" width="9" style="291" customWidth="1"/>
    <col min="6669" max="6669" width="7.88671875" style="291" customWidth="1"/>
    <col min="6670" max="6670" width="8.109375" style="291" customWidth="1"/>
    <col min="6671" max="6671" width="13.5546875" style="291" customWidth="1"/>
    <col min="6672" max="6672" width="4.88671875" style="291" customWidth="1"/>
    <col min="6673" max="6912" width="9.109375" style="291"/>
    <col min="6913" max="6913" width="7.6640625" style="291" customWidth="1"/>
    <col min="6914" max="6914" width="22" style="291" customWidth="1"/>
    <col min="6915" max="6915" width="16" style="291" customWidth="1"/>
    <col min="6916" max="6916" width="11.44140625" style="291" customWidth="1"/>
    <col min="6917" max="6917" width="40" style="291" customWidth="1"/>
    <col min="6918" max="6922" width="0" style="291" hidden="1" customWidth="1"/>
    <col min="6923" max="6923" width="9.33203125" style="291" customWidth="1"/>
    <col min="6924" max="6924" width="9" style="291" customWidth="1"/>
    <col min="6925" max="6925" width="7.88671875" style="291" customWidth="1"/>
    <col min="6926" max="6926" width="8.109375" style="291" customWidth="1"/>
    <col min="6927" max="6927" width="13.5546875" style="291" customWidth="1"/>
    <col min="6928" max="6928" width="4.88671875" style="291" customWidth="1"/>
    <col min="6929" max="7168" width="9.109375" style="291"/>
    <col min="7169" max="7169" width="7.6640625" style="291" customWidth="1"/>
    <col min="7170" max="7170" width="22" style="291" customWidth="1"/>
    <col min="7171" max="7171" width="16" style="291" customWidth="1"/>
    <col min="7172" max="7172" width="11.44140625" style="291" customWidth="1"/>
    <col min="7173" max="7173" width="40" style="291" customWidth="1"/>
    <col min="7174" max="7178" width="0" style="291" hidden="1" customWidth="1"/>
    <col min="7179" max="7179" width="9.33203125" style="291" customWidth="1"/>
    <col min="7180" max="7180" width="9" style="291" customWidth="1"/>
    <col min="7181" max="7181" width="7.88671875" style="291" customWidth="1"/>
    <col min="7182" max="7182" width="8.109375" style="291" customWidth="1"/>
    <col min="7183" max="7183" width="13.5546875" style="291" customWidth="1"/>
    <col min="7184" max="7184" width="4.88671875" style="291" customWidth="1"/>
    <col min="7185" max="7424" width="9.109375" style="291"/>
    <col min="7425" max="7425" width="7.6640625" style="291" customWidth="1"/>
    <col min="7426" max="7426" width="22" style="291" customWidth="1"/>
    <col min="7427" max="7427" width="16" style="291" customWidth="1"/>
    <col min="7428" max="7428" width="11.44140625" style="291" customWidth="1"/>
    <col min="7429" max="7429" width="40" style="291" customWidth="1"/>
    <col min="7430" max="7434" width="0" style="291" hidden="1" customWidth="1"/>
    <col min="7435" max="7435" width="9.33203125" style="291" customWidth="1"/>
    <col min="7436" max="7436" width="9" style="291" customWidth="1"/>
    <col min="7437" max="7437" width="7.88671875" style="291" customWidth="1"/>
    <col min="7438" max="7438" width="8.109375" style="291" customWidth="1"/>
    <col min="7439" max="7439" width="13.5546875" style="291" customWidth="1"/>
    <col min="7440" max="7440" width="4.88671875" style="291" customWidth="1"/>
    <col min="7441" max="7680" width="9.109375" style="291"/>
    <col min="7681" max="7681" width="7.6640625" style="291" customWidth="1"/>
    <col min="7682" max="7682" width="22" style="291" customWidth="1"/>
    <col min="7683" max="7683" width="16" style="291" customWidth="1"/>
    <col min="7684" max="7684" width="11.44140625" style="291" customWidth="1"/>
    <col min="7685" max="7685" width="40" style="291" customWidth="1"/>
    <col min="7686" max="7690" width="0" style="291" hidden="1" customWidth="1"/>
    <col min="7691" max="7691" width="9.33203125" style="291" customWidth="1"/>
    <col min="7692" max="7692" width="9" style="291" customWidth="1"/>
    <col min="7693" max="7693" width="7.88671875" style="291" customWidth="1"/>
    <col min="7694" max="7694" width="8.109375" style="291" customWidth="1"/>
    <col min="7695" max="7695" width="13.5546875" style="291" customWidth="1"/>
    <col min="7696" max="7696" width="4.88671875" style="291" customWidth="1"/>
    <col min="7697" max="7936" width="9.109375" style="291"/>
    <col min="7937" max="7937" width="7.6640625" style="291" customWidth="1"/>
    <col min="7938" max="7938" width="22" style="291" customWidth="1"/>
    <col min="7939" max="7939" width="16" style="291" customWidth="1"/>
    <col min="7940" max="7940" width="11.44140625" style="291" customWidth="1"/>
    <col min="7941" max="7941" width="40" style="291" customWidth="1"/>
    <col min="7942" max="7946" width="0" style="291" hidden="1" customWidth="1"/>
    <col min="7947" max="7947" width="9.33203125" style="291" customWidth="1"/>
    <col min="7948" max="7948" width="9" style="291" customWidth="1"/>
    <col min="7949" max="7949" width="7.88671875" style="291" customWidth="1"/>
    <col min="7950" max="7950" width="8.109375" style="291" customWidth="1"/>
    <col min="7951" max="7951" width="13.5546875" style="291" customWidth="1"/>
    <col min="7952" max="7952" width="4.88671875" style="291" customWidth="1"/>
    <col min="7953" max="8192" width="9.109375" style="291"/>
    <col min="8193" max="8193" width="7.6640625" style="291" customWidth="1"/>
    <col min="8194" max="8194" width="22" style="291" customWidth="1"/>
    <col min="8195" max="8195" width="16" style="291" customWidth="1"/>
    <col min="8196" max="8196" width="11.44140625" style="291" customWidth="1"/>
    <col min="8197" max="8197" width="40" style="291" customWidth="1"/>
    <col min="8198" max="8202" width="0" style="291" hidden="1" customWidth="1"/>
    <col min="8203" max="8203" width="9.33203125" style="291" customWidth="1"/>
    <col min="8204" max="8204" width="9" style="291" customWidth="1"/>
    <col min="8205" max="8205" width="7.88671875" style="291" customWidth="1"/>
    <col min="8206" max="8206" width="8.109375" style="291" customWidth="1"/>
    <col min="8207" max="8207" width="13.5546875" style="291" customWidth="1"/>
    <col min="8208" max="8208" width="4.88671875" style="291" customWidth="1"/>
    <col min="8209" max="8448" width="9.109375" style="291"/>
    <col min="8449" max="8449" width="7.6640625" style="291" customWidth="1"/>
    <col min="8450" max="8450" width="22" style="291" customWidth="1"/>
    <col min="8451" max="8451" width="16" style="291" customWidth="1"/>
    <col min="8452" max="8452" width="11.44140625" style="291" customWidth="1"/>
    <col min="8453" max="8453" width="40" style="291" customWidth="1"/>
    <col min="8454" max="8458" width="0" style="291" hidden="1" customWidth="1"/>
    <col min="8459" max="8459" width="9.33203125" style="291" customWidth="1"/>
    <col min="8460" max="8460" width="9" style="291" customWidth="1"/>
    <col min="8461" max="8461" width="7.88671875" style="291" customWidth="1"/>
    <col min="8462" max="8462" width="8.109375" style="291" customWidth="1"/>
    <col min="8463" max="8463" width="13.5546875" style="291" customWidth="1"/>
    <col min="8464" max="8464" width="4.88671875" style="291" customWidth="1"/>
    <col min="8465" max="8704" width="9.109375" style="291"/>
    <col min="8705" max="8705" width="7.6640625" style="291" customWidth="1"/>
    <col min="8706" max="8706" width="22" style="291" customWidth="1"/>
    <col min="8707" max="8707" width="16" style="291" customWidth="1"/>
    <col min="8708" max="8708" width="11.44140625" style="291" customWidth="1"/>
    <col min="8709" max="8709" width="40" style="291" customWidth="1"/>
    <col min="8710" max="8714" width="0" style="291" hidden="1" customWidth="1"/>
    <col min="8715" max="8715" width="9.33203125" style="291" customWidth="1"/>
    <col min="8716" max="8716" width="9" style="291" customWidth="1"/>
    <col min="8717" max="8717" width="7.88671875" style="291" customWidth="1"/>
    <col min="8718" max="8718" width="8.109375" style="291" customWidth="1"/>
    <col min="8719" max="8719" width="13.5546875" style="291" customWidth="1"/>
    <col min="8720" max="8720" width="4.88671875" style="291" customWidth="1"/>
    <col min="8721" max="8960" width="9.109375" style="291"/>
    <col min="8961" max="8961" width="7.6640625" style="291" customWidth="1"/>
    <col min="8962" max="8962" width="22" style="291" customWidth="1"/>
    <col min="8963" max="8963" width="16" style="291" customWidth="1"/>
    <col min="8964" max="8964" width="11.44140625" style="291" customWidth="1"/>
    <col min="8965" max="8965" width="40" style="291" customWidth="1"/>
    <col min="8966" max="8970" width="0" style="291" hidden="1" customWidth="1"/>
    <col min="8971" max="8971" width="9.33203125" style="291" customWidth="1"/>
    <col min="8972" max="8972" width="9" style="291" customWidth="1"/>
    <col min="8973" max="8973" width="7.88671875" style="291" customWidth="1"/>
    <col min="8974" max="8974" width="8.109375" style="291" customWidth="1"/>
    <col min="8975" max="8975" width="13.5546875" style="291" customWidth="1"/>
    <col min="8976" max="8976" width="4.88671875" style="291" customWidth="1"/>
    <col min="8977" max="9216" width="9.109375" style="291"/>
    <col min="9217" max="9217" width="7.6640625" style="291" customWidth="1"/>
    <col min="9218" max="9218" width="22" style="291" customWidth="1"/>
    <col min="9219" max="9219" width="16" style="291" customWidth="1"/>
    <col min="9220" max="9220" width="11.44140625" style="291" customWidth="1"/>
    <col min="9221" max="9221" width="40" style="291" customWidth="1"/>
    <col min="9222" max="9226" width="0" style="291" hidden="1" customWidth="1"/>
    <col min="9227" max="9227" width="9.33203125" style="291" customWidth="1"/>
    <col min="9228" max="9228" width="9" style="291" customWidth="1"/>
    <col min="9229" max="9229" width="7.88671875" style="291" customWidth="1"/>
    <col min="9230" max="9230" width="8.109375" style="291" customWidth="1"/>
    <col min="9231" max="9231" width="13.5546875" style="291" customWidth="1"/>
    <col min="9232" max="9232" width="4.88671875" style="291" customWidth="1"/>
    <col min="9233" max="9472" width="9.109375" style="291"/>
    <col min="9473" max="9473" width="7.6640625" style="291" customWidth="1"/>
    <col min="9474" max="9474" width="22" style="291" customWidth="1"/>
    <col min="9475" max="9475" width="16" style="291" customWidth="1"/>
    <col min="9476" max="9476" width="11.44140625" style="291" customWidth="1"/>
    <col min="9477" max="9477" width="40" style="291" customWidth="1"/>
    <col min="9478" max="9482" width="0" style="291" hidden="1" customWidth="1"/>
    <col min="9483" max="9483" width="9.33203125" style="291" customWidth="1"/>
    <col min="9484" max="9484" width="9" style="291" customWidth="1"/>
    <col min="9485" max="9485" width="7.88671875" style="291" customWidth="1"/>
    <col min="9486" max="9486" width="8.109375" style="291" customWidth="1"/>
    <col min="9487" max="9487" width="13.5546875" style="291" customWidth="1"/>
    <col min="9488" max="9488" width="4.88671875" style="291" customWidth="1"/>
    <col min="9489" max="9728" width="9.109375" style="291"/>
    <col min="9729" max="9729" width="7.6640625" style="291" customWidth="1"/>
    <col min="9730" max="9730" width="22" style="291" customWidth="1"/>
    <col min="9731" max="9731" width="16" style="291" customWidth="1"/>
    <col min="9732" max="9732" width="11.44140625" style="291" customWidth="1"/>
    <col min="9733" max="9733" width="40" style="291" customWidth="1"/>
    <col min="9734" max="9738" width="0" style="291" hidden="1" customWidth="1"/>
    <col min="9739" max="9739" width="9.33203125" style="291" customWidth="1"/>
    <col min="9740" max="9740" width="9" style="291" customWidth="1"/>
    <col min="9741" max="9741" width="7.88671875" style="291" customWidth="1"/>
    <col min="9742" max="9742" width="8.109375" style="291" customWidth="1"/>
    <col min="9743" max="9743" width="13.5546875" style="291" customWidth="1"/>
    <col min="9744" max="9744" width="4.88671875" style="291" customWidth="1"/>
    <col min="9745" max="9984" width="9.109375" style="291"/>
    <col min="9985" max="9985" width="7.6640625" style="291" customWidth="1"/>
    <col min="9986" max="9986" width="22" style="291" customWidth="1"/>
    <col min="9987" max="9987" width="16" style="291" customWidth="1"/>
    <col min="9988" max="9988" width="11.44140625" style="291" customWidth="1"/>
    <col min="9989" max="9989" width="40" style="291" customWidth="1"/>
    <col min="9990" max="9994" width="0" style="291" hidden="1" customWidth="1"/>
    <col min="9995" max="9995" width="9.33203125" style="291" customWidth="1"/>
    <col min="9996" max="9996" width="9" style="291" customWidth="1"/>
    <col min="9997" max="9997" width="7.88671875" style="291" customWidth="1"/>
    <col min="9998" max="9998" width="8.109375" style="291" customWidth="1"/>
    <col min="9999" max="9999" width="13.5546875" style="291" customWidth="1"/>
    <col min="10000" max="10000" width="4.88671875" style="291" customWidth="1"/>
    <col min="10001" max="10240" width="9.109375" style="291"/>
    <col min="10241" max="10241" width="7.6640625" style="291" customWidth="1"/>
    <col min="10242" max="10242" width="22" style="291" customWidth="1"/>
    <col min="10243" max="10243" width="16" style="291" customWidth="1"/>
    <col min="10244" max="10244" width="11.44140625" style="291" customWidth="1"/>
    <col min="10245" max="10245" width="40" style="291" customWidth="1"/>
    <col min="10246" max="10250" width="0" style="291" hidden="1" customWidth="1"/>
    <col min="10251" max="10251" width="9.33203125" style="291" customWidth="1"/>
    <col min="10252" max="10252" width="9" style="291" customWidth="1"/>
    <col min="10253" max="10253" width="7.88671875" style="291" customWidth="1"/>
    <col min="10254" max="10254" width="8.109375" style="291" customWidth="1"/>
    <col min="10255" max="10255" width="13.5546875" style="291" customWidth="1"/>
    <col min="10256" max="10256" width="4.88671875" style="291" customWidth="1"/>
    <col min="10257" max="10496" width="9.109375" style="291"/>
    <col min="10497" max="10497" width="7.6640625" style="291" customWidth="1"/>
    <col min="10498" max="10498" width="22" style="291" customWidth="1"/>
    <col min="10499" max="10499" width="16" style="291" customWidth="1"/>
    <col min="10500" max="10500" width="11.44140625" style="291" customWidth="1"/>
    <col min="10501" max="10501" width="40" style="291" customWidth="1"/>
    <col min="10502" max="10506" width="0" style="291" hidden="1" customWidth="1"/>
    <col min="10507" max="10507" width="9.33203125" style="291" customWidth="1"/>
    <col min="10508" max="10508" width="9" style="291" customWidth="1"/>
    <col min="10509" max="10509" width="7.88671875" style="291" customWidth="1"/>
    <col min="10510" max="10510" width="8.109375" style="291" customWidth="1"/>
    <col min="10511" max="10511" width="13.5546875" style="291" customWidth="1"/>
    <col min="10512" max="10512" width="4.88671875" style="291" customWidth="1"/>
    <col min="10513" max="10752" width="9.109375" style="291"/>
    <col min="10753" max="10753" width="7.6640625" style="291" customWidth="1"/>
    <col min="10754" max="10754" width="22" style="291" customWidth="1"/>
    <col min="10755" max="10755" width="16" style="291" customWidth="1"/>
    <col min="10756" max="10756" width="11.44140625" style="291" customWidth="1"/>
    <col min="10757" max="10757" width="40" style="291" customWidth="1"/>
    <col min="10758" max="10762" width="0" style="291" hidden="1" customWidth="1"/>
    <col min="10763" max="10763" width="9.33203125" style="291" customWidth="1"/>
    <col min="10764" max="10764" width="9" style="291" customWidth="1"/>
    <col min="10765" max="10765" width="7.88671875" style="291" customWidth="1"/>
    <col min="10766" max="10766" width="8.109375" style="291" customWidth="1"/>
    <col min="10767" max="10767" width="13.5546875" style="291" customWidth="1"/>
    <col min="10768" max="10768" width="4.88671875" style="291" customWidth="1"/>
    <col min="10769" max="11008" width="9.109375" style="291"/>
    <col min="11009" max="11009" width="7.6640625" style="291" customWidth="1"/>
    <col min="11010" max="11010" width="22" style="291" customWidth="1"/>
    <col min="11011" max="11011" width="16" style="291" customWidth="1"/>
    <col min="11012" max="11012" width="11.44140625" style="291" customWidth="1"/>
    <col min="11013" max="11013" width="40" style="291" customWidth="1"/>
    <col min="11014" max="11018" width="0" style="291" hidden="1" customWidth="1"/>
    <col min="11019" max="11019" width="9.33203125" style="291" customWidth="1"/>
    <col min="11020" max="11020" width="9" style="291" customWidth="1"/>
    <col min="11021" max="11021" width="7.88671875" style="291" customWidth="1"/>
    <col min="11022" max="11022" width="8.109375" style="291" customWidth="1"/>
    <col min="11023" max="11023" width="13.5546875" style="291" customWidth="1"/>
    <col min="11024" max="11024" width="4.88671875" style="291" customWidth="1"/>
    <col min="11025" max="11264" width="9.109375" style="291"/>
    <col min="11265" max="11265" width="7.6640625" style="291" customWidth="1"/>
    <col min="11266" max="11266" width="22" style="291" customWidth="1"/>
    <col min="11267" max="11267" width="16" style="291" customWidth="1"/>
    <col min="11268" max="11268" width="11.44140625" style="291" customWidth="1"/>
    <col min="11269" max="11269" width="40" style="291" customWidth="1"/>
    <col min="11270" max="11274" width="0" style="291" hidden="1" customWidth="1"/>
    <col min="11275" max="11275" width="9.33203125" style="291" customWidth="1"/>
    <col min="11276" max="11276" width="9" style="291" customWidth="1"/>
    <col min="11277" max="11277" width="7.88671875" style="291" customWidth="1"/>
    <col min="11278" max="11278" width="8.109375" style="291" customWidth="1"/>
    <col min="11279" max="11279" width="13.5546875" style="291" customWidth="1"/>
    <col min="11280" max="11280" width="4.88671875" style="291" customWidth="1"/>
    <col min="11281" max="11520" width="9.109375" style="291"/>
    <col min="11521" max="11521" width="7.6640625" style="291" customWidth="1"/>
    <col min="11522" max="11522" width="22" style="291" customWidth="1"/>
    <col min="11523" max="11523" width="16" style="291" customWidth="1"/>
    <col min="11524" max="11524" width="11.44140625" style="291" customWidth="1"/>
    <col min="11525" max="11525" width="40" style="291" customWidth="1"/>
    <col min="11526" max="11530" width="0" style="291" hidden="1" customWidth="1"/>
    <col min="11531" max="11531" width="9.33203125" style="291" customWidth="1"/>
    <col min="11532" max="11532" width="9" style="291" customWidth="1"/>
    <col min="11533" max="11533" width="7.88671875" style="291" customWidth="1"/>
    <col min="11534" max="11534" width="8.109375" style="291" customWidth="1"/>
    <col min="11535" max="11535" width="13.5546875" style="291" customWidth="1"/>
    <col min="11536" max="11536" width="4.88671875" style="291" customWidth="1"/>
    <col min="11537" max="11776" width="9.109375" style="291"/>
    <col min="11777" max="11777" width="7.6640625" style="291" customWidth="1"/>
    <col min="11778" max="11778" width="22" style="291" customWidth="1"/>
    <col min="11779" max="11779" width="16" style="291" customWidth="1"/>
    <col min="11780" max="11780" width="11.44140625" style="291" customWidth="1"/>
    <col min="11781" max="11781" width="40" style="291" customWidth="1"/>
    <col min="11782" max="11786" width="0" style="291" hidden="1" customWidth="1"/>
    <col min="11787" max="11787" width="9.33203125" style="291" customWidth="1"/>
    <col min="11788" max="11788" width="9" style="291" customWidth="1"/>
    <col min="11789" max="11789" width="7.88671875" style="291" customWidth="1"/>
    <col min="11790" max="11790" width="8.109375" style="291" customWidth="1"/>
    <col min="11791" max="11791" width="13.5546875" style="291" customWidth="1"/>
    <col min="11792" max="11792" width="4.88671875" style="291" customWidth="1"/>
    <col min="11793" max="12032" width="9.109375" style="291"/>
    <col min="12033" max="12033" width="7.6640625" style="291" customWidth="1"/>
    <col min="12034" max="12034" width="22" style="291" customWidth="1"/>
    <col min="12035" max="12035" width="16" style="291" customWidth="1"/>
    <col min="12036" max="12036" width="11.44140625" style="291" customWidth="1"/>
    <col min="12037" max="12037" width="40" style="291" customWidth="1"/>
    <col min="12038" max="12042" width="0" style="291" hidden="1" customWidth="1"/>
    <col min="12043" max="12043" width="9.33203125" style="291" customWidth="1"/>
    <col min="12044" max="12044" width="9" style="291" customWidth="1"/>
    <col min="12045" max="12045" width="7.88671875" style="291" customWidth="1"/>
    <col min="12046" max="12046" width="8.109375" style="291" customWidth="1"/>
    <col min="12047" max="12047" width="13.5546875" style="291" customWidth="1"/>
    <col min="12048" max="12048" width="4.88671875" style="291" customWidth="1"/>
    <col min="12049" max="12288" width="9.109375" style="291"/>
    <col min="12289" max="12289" width="7.6640625" style="291" customWidth="1"/>
    <col min="12290" max="12290" width="22" style="291" customWidth="1"/>
    <col min="12291" max="12291" width="16" style="291" customWidth="1"/>
    <col min="12292" max="12292" width="11.44140625" style="291" customWidth="1"/>
    <col min="12293" max="12293" width="40" style="291" customWidth="1"/>
    <col min="12294" max="12298" width="0" style="291" hidden="1" customWidth="1"/>
    <col min="12299" max="12299" width="9.33203125" style="291" customWidth="1"/>
    <col min="12300" max="12300" width="9" style="291" customWidth="1"/>
    <col min="12301" max="12301" width="7.88671875" style="291" customWidth="1"/>
    <col min="12302" max="12302" width="8.109375" style="291" customWidth="1"/>
    <col min="12303" max="12303" width="13.5546875" style="291" customWidth="1"/>
    <col min="12304" max="12304" width="4.88671875" style="291" customWidth="1"/>
    <col min="12305" max="12544" width="9.109375" style="291"/>
    <col min="12545" max="12545" width="7.6640625" style="291" customWidth="1"/>
    <col min="12546" max="12546" width="22" style="291" customWidth="1"/>
    <col min="12547" max="12547" width="16" style="291" customWidth="1"/>
    <col min="12548" max="12548" width="11.44140625" style="291" customWidth="1"/>
    <col min="12549" max="12549" width="40" style="291" customWidth="1"/>
    <col min="12550" max="12554" width="0" style="291" hidden="1" customWidth="1"/>
    <col min="12555" max="12555" width="9.33203125" style="291" customWidth="1"/>
    <col min="12556" max="12556" width="9" style="291" customWidth="1"/>
    <col min="12557" max="12557" width="7.88671875" style="291" customWidth="1"/>
    <col min="12558" max="12558" width="8.109375" style="291" customWidth="1"/>
    <col min="12559" max="12559" width="13.5546875" style="291" customWidth="1"/>
    <col min="12560" max="12560" width="4.88671875" style="291" customWidth="1"/>
    <col min="12561" max="12800" width="9.109375" style="291"/>
    <col min="12801" max="12801" width="7.6640625" style="291" customWidth="1"/>
    <col min="12802" max="12802" width="22" style="291" customWidth="1"/>
    <col min="12803" max="12803" width="16" style="291" customWidth="1"/>
    <col min="12804" max="12804" width="11.44140625" style="291" customWidth="1"/>
    <col min="12805" max="12805" width="40" style="291" customWidth="1"/>
    <col min="12806" max="12810" width="0" style="291" hidden="1" customWidth="1"/>
    <col min="12811" max="12811" width="9.33203125" style="291" customWidth="1"/>
    <col min="12812" max="12812" width="9" style="291" customWidth="1"/>
    <col min="12813" max="12813" width="7.88671875" style="291" customWidth="1"/>
    <col min="12814" max="12814" width="8.109375" style="291" customWidth="1"/>
    <col min="12815" max="12815" width="13.5546875" style="291" customWidth="1"/>
    <col min="12816" max="12816" width="4.88671875" style="291" customWidth="1"/>
    <col min="12817" max="13056" width="9.109375" style="291"/>
    <col min="13057" max="13057" width="7.6640625" style="291" customWidth="1"/>
    <col min="13058" max="13058" width="22" style="291" customWidth="1"/>
    <col min="13059" max="13059" width="16" style="291" customWidth="1"/>
    <col min="13060" max="13060" width="11.44140625" style="291" customWidth="1"/>
    <col min="13061" max="13061" width="40" style="291" customWidth="1"/>
    <col min="13062" max="13066" width="0" style="291" hidden="1" customWidth="1"/>
    <col min="13067" max="13067" width="9.33203125" style="291" customWidth="1"/>
    <col min="13068" max="13068" width="9" style="291" customWidth="1"/>
    <col min="13069" max="13069" width="7.88671875" style="291" customWidth="1"/>
    <col min="13070" max="13070" width="8.109375" style="291" customWidth="1"/>
    <col min="13071" max="13071" width="13.5546875" style="291" customWidth="1"/>
    <col min="13072" max="13072" width="4.88671875" style="291" customWidth="1"/>
    <col min="13073" max="13312" width="9.109375" style="291"/>
    <col min="13313" max="13313" width="7.6640625" style="291" customWidth="1"/>
    <col min="13314" max="13314" width="22" style="291" customWidth="1"/>
    <col min="13315" max="13315" width="16" style="291" customWidth="1"/>
    <col min="13316" max="13316" width="11.44140625" style="291" customWidth="1"/>
    <col min="13317" max="13317" width="40" style="291" customWidth="1"/>
    <col min="13318" max="13322" width="0" style="291" hidden="1" customWidth="1"/>
    <col min="13323" max="13323" width="9.33203125" style="291" customWidth="1"/>
    <col min="13324" max="13324" width="9" style="291" customWidth="1"/>
    <col min="13325" max="13325" width="7.88671875" style="291" customWidth="1"/>
    <col min="13326" max="13326" width="8.109375" style="291" customWidth="1"/>
    <col min="13327" max="13327" width="13.5546875" style="291" customWidth="1"/>
    <col min="13328" max="13328" width="4.88671875" style="291" customWidth="1"/>
    <col min="13329" max="13568" width="9.109375" style="291"/>
    <col min="13569" max="13569" width="7.6640625" style="291" customWidth="1"/>
    <col min="13570" max="13570" width="22" style="291" customWidth="1"/>
    <col min="13571" max="13571" width="16" style="291" customWidth="1"/>
    <col min="13572" max="13572" width="11.44140625" style="291" customWidth="1"/>
    <col min="13573" max="13573" width="40" style="291" customWidth="1"/>
    <col min="13574" max="13578" width="0" style="291" hidden="1" customWidth="1"/>
    <col min="13579" max="13579" width="9.33203125" style="291" customWidth="1"/>
    <col min="13580" max="13580" width="9" style="291" customWidth="1"/>
    <col min="13581" max="13581" width="7.88671875" style="291" customWidth="1"/>
    <col min="13582" max="13582" width="8.109375" style="291" customWidth="1"/>
    <col min="13583" max="13583" width="13.5546875" style="291" customWidth="1"/>
    <col min="13584" max="13584" width="4.88671875" style="291" customWidth="1"/>
    <col min="13585" max="13824" width="9.109375" style="291"/>
    <col min="13825" max="13825" width="7.6640625" style="291" customWidth="1"/>
    <col min="13826" max="13826" width="22" style="291" customWidth="1"/>
    <col min="13827" max="13827" width="16" style="291" customWidth="1"/>
    <col min="13828" max="13828" width="11.44140625" style="291" customWidth="1"/>
    <col min="13829" max="13829" width="40" style="291" customWidth="1"/>
    <col min="13830" max="13834" width="0" style="291" hidden="1" customWidth="1"/>
    <col min="13835" max="13835" width="9.33203125" style="291" customWidth="1"/>
    <col min="13836" max="13836" width="9" style="291" customWidth="1"/>
    <col min="13837" max="13837" width="7.88671875" style="291" customWidth="1"/>
    <col min="13838" max="13838" width="8.109375" style="291" customWidth="1"/>
    <col min="13839" max="13839" width="13.5546875" style="291" customWidth="1"/>
    <col min="13840" max="13840" width="4.88671875" style="291" customWidth="1"/>
    <col min="13841" max="14080" width="9.109375" style="291"/>
    <col min="14081" max="14081" width="7.6640625" style="291" customWidth="1"/>
    <col min="14082" max="14082" width="22" style="291" customWidth="1"/>
    <col min="14083" max="14083" width="16" style="291" customWidth="1"/>
    <col min="14084" max="14084" width="11.44140625" style="291" customWidth="1"/>
    <col min="14085" max="14085" width="40" style="291" customWidth="1"/>
    <col min="14086" max="14090" width="0" style="291" hidden="1" customWidth="1"/>
    <col min="14091" max="14091" width="9.33203125" style="291" customWidth="1"/>
    <col min="14092" max="14092" width="9" style="291" customWidth="1"/>
    <col min="14093" max="14093" width="7.88671875" style="291" customWidth="1"/>
    <col min="14094" max="14094" width="8.109375" style="291" customWidth="1"/>
    <col min="14095" max="14095" width="13.5546875" style="291" customWidth="1"/>
    <col min="14096" max="14096" width="4.88671875" style="291" customWidth="1"/>
    <col min="14097" max="14336" width="9.109375" style="291"/>
    <col min="14337" max="14337" width="7.6640625" style="291" customWidth="1"/>
    <col min="14338" max="14338" width="22" style="291" customWidth="1"/>
    <col min="14339" max="14339" width="16" style="291" customWidth="1"/>
    <col min="14340" max="14340" width="11.44140625" style="291" customWidth="1"/>
    <col min="14341" max="14341" width="40" style="291" customWidth="1"/>
    <col min="14342" max="14346" width="0" style="291" hidden="1" customWidth="1"/>
    <col min="14347" max="14347" width="9.33203125" style="291" customWidth="1"/>
    <col min="14348" max="14348" width="9" style="291" customWidth="1"/>
    <col min="14349" max="14349" width="7.88671875" style="291" customWidth="1"/>
    <col min="14350" max="14350" width="8.109375" style="291" customWidth="1"/>
    <col min="14351" max="14351" width="13.5546875" style="291" customWidth="1"/>
    <col min="14352" max="14352" width="4.88671875" style="291" customWidth="1"/>
    <col min="14353" max="14592" width="9.109375" style="291"/>
    <col min="14593" max="14593" width="7.6640625" style="291" customWidth="1"/>
    <col min="14594" max="14594" width="22" style="291" customWidth="1"/>
    <col min="14595" max="14595" width="16" style="291" customWidth="1"/>
    <col min="14596" max="14596" width="11.44140625" style="291" customWidth="1"/>
    <col min="14597" max="14597" width="40" style="291" customWidth="1"/>
    <col min="14598" max="14602" width="0" style="291" hidden="1" customWidth="1"/>
    <col min="14603" max="14603" width="9.33203125" style="291" customWidth="1"/>
    <col min="14604" max="14604" width="9" style="291" customWidth="1"/>
    <col min="14605" max="14605" width="7.88671875" style="291" customWidth="1"/>
    <col min="14606" max="14606" width="8.109375" style="291" customWidth="1"/>
    <col min="14607" max="14607" width="13.5546875" style="291" customWidth="1"/>
    <col min="14608" max="14608" width="4.88671875" style="291" customWidth="1"/>
    <col min="14609" max="14848" width="9.109375" style="291"/>
    <col min="14849" max="14849" width="7.6640625" style="291" customWidth="1"/>
    <col min="14850" max="14850" width="22" style="291" customWidth="1"/>
    <col min="14851" max="14851" width="16" style="291" customWidth="1"/>
    <col min="14852" max="14852" width="11.44140625" style="291" customWidth="1"/>
    <col min="14853" max="14853" width="40" style="291" customWidth="1"/>
    <col min="14854" max="14858" width="0" style="291" hidden="1" customWidth="1"/>
    <col min="14859" max="14859" width="9.33203125" style="291" customWidth="1"/>
    <col min="14860" max="14860" width="9" style="291" customWidth="1"/>
    <col min="14861" max="14861" width="7.88671875" style="291" customWidth="1"/>
    <col min="14862" max="14862" width="8.109375" style="291" customWidth="1"/>
    <col min="14863" max="14863" width="13.5546875" style="291" customWidth="1"/>
    <col min="14864" max="14864" width="4.88671875" style="291" customWidth="1"/>
    <col min="14865" max="15104" width="9.109375" style="291"/>
    <col min="15105" max="15105" width="7.6640625" style="291" customWidth="1"/>
    <col min="15106" max="15106" width="22" style="291" customWidth="1"/>
    <col min="15107" max="15107" width="16" style="291" customWidth="1"/>
    <col min="15108" max="15108" width="11.44140625" style="291" customWidth="1"/>
    <col min="15109" max="15109" width="40" style="291" customWidth="1"/>
    <col min="15110" max="15114" width="0" style="291" hidden="1" customWidth="1"/>
    <col min="15115" max="15115" width="9.33203125" style="291" customWidth="1"/>
    <col min="15116" max="15116" width="9" style="291" customWidth="1"/>
    <col min="15117" max="15117" width="7.88671875" style="291" customWidth="1"/>
    <col min="15118" max="15118" width="8.109375" style="291" customWidth="1"/>
    <col min="15119" max="15119" width="13.5546875" style="291" customWidth="1"/>
    <col min="15120" max="15120" width="4.88671875" style="291" customWidth="1"/>
    <col min="15121" max="15360" width="9.109375" style="291"/>
    <col min="15361" max="15361" width="7.6640625" style="291" customWidth="1"/>
    <col min="15362" max="15362" width="22" style="291" customWidth="1"/>
    <col min="15363" max="15363" width="16" style="291" customWidth="1"/>
    <col min="15364" max="15364" width="11.44140625" style="291" customWidth="1"/>
    <col min="15365" max="15365" width="40" style="291" customWidth="1"/>
    <col min="15366" max="15370" width="0" style="291" hidden="1" customWidth="1"/>
    <col min="15371" max="15371" width="9.33203125" style="291" customWidth="1"/>
    <col min="15372" max="15372" width="9" style="291" customWidth="1"/>
    <col min="15373" max="15373" width="7.88671875" style="291" customWidth="1"/>
    <col min="15374" max="15374" width="8.109375" style="291" customWidth="1"/>
    <col min="15375" max="15375" width="13.5546875" style="291" customWidth="1"/>
    <col min="15376" max="15376" width="4.88671875" style="291" customWidth="1"/>
    <col min="15377" max="15616" width="9.109375" style="291"/>
    <col min="15617" max="15617" width="7.6640625" style="291" customWidth="1"/>
    <col min="15618" max="15618" width="22" style="291" customWidth="1"/>
    <col min="15619" max="15619" width="16" style="291" customWidth="1"/>
    <col min="15620" max="15620" width="11.44140625" style="291" customWidth="1"/>
    <col min="15621" max="15621" width="40" style="291" customWidth="1"/>
    <col min="15622" max="15626" width="0" style="291" hidden="1" customWidth="1"/>
    <col min="15627" max="15627" width="9.33203125" style="291" customWidth="1"/>
    <col min="15628" max="15628" width="9" style="291" customWidth="1"/>
    <col min="15629" max="15629" width="7.88671875" style="291" customWidth="1"/>
    <col min="15630" max="15630" width="8.109375" style="291" customWidth="1"/>
    <col min="15631" max="15631" width="13.5546875" style="291" customWidth="1"/>
    <col min="15632" max="15632" width="4.88671875" style="291" customWidth="1"/>
    <col min="15633" max="15872" width="9.109375" style="291"/>
    <col min="15873" max="15873" width="7.6640625" style="291" customWidth="1"/>
    <col min="15874" max="15874" width="22" style="291" customWidth="1"/>
    <col min="15875" max="15875" width="16" style="291" customWidth="1"/>
    <col min="15876" max="15876" width="11.44140625" style="291" customWidth="1"/>
    <col min="15877" max="15877" width="40" style="291" customWidth="1"/>
    <col min="15878" max="15882" width="0" style="291" hidden="1" customWidth="1"/>
    <col min="15883" max="15883" width="9.33203125" style="291" customWidth="1"/>
    <col min="15884" max="15884" width="9" style="291" customWidth="1"/>
    <col min="15885" max="15885" width="7.88671875" style="291" customWidth="1"/>
    <col min="15886" max="15886" width="8.109375" style="291" customWidth="1"/>
    <col min="15887" max="15887" width="13.5546875" style="291" customWidth="1"/>
    <col min="15888" max="15888" width="4.88671875" style="291" customWidth="1"/>
    <col min="15889" max="16128" width="9.109375" style="291"/>
    <col min="16129" max="16129" width="7.6640625" style="291" customWidth="1"/>
    <col min="16130" max="16130" width="22" style="291" customWidth="1"/>
    <col min="16131" max="16131" width="16" style="291" customWidth="1"/>
    <col min="16132" max="16132" width="11.44140625" style="291" customWidth="1"/>
    <col min="16133" max="16133" width="40" style="291" customWidth="1"/>
    <col min="16134" max="16138" width="0" style="291" hidden="1" customWidth="1"/>
    <col min="16139" max="16139" width="9.33203125" style="291" customWidth="1"/>
    <col min="16140" max="16140" width="9" style="291" customWidth="1"/>
    <col min="16141" max="16141" width="7.88671875" style="291" customWidth="1"/>
    <col min="16142" max="16142" width="8.109375" style="291" customWidth="1"/>
    <col min="16143" max="16143" width="13.5546875" style="291" customWidth="1"/>
    <col min="16144" max="16144" width="4.88671875" style="291" customWidth="1"/>
    <col min="16145" max="16384" width="9.109375" style="291"/>
  </cols>
  <sheetData>
    <row r="2" spans="1:16" ht="42.75" customHeight="1" x14ac:dyDescent="0.25">
      <c r="B2" s="294" t="e">
        <v>#REF!</v>
      </c>
      <c r="C2" s="294" t="s">
        <v>15</v>
      </c>
      <c r="D2" s="294" t="s">
        <v>16</v>
      </c>
      <c r="E2" s="294" t="s">
        <v>17</v>
      </c>
      <c r="F2" s="368" t="e">
        <f>+#REF!</f>
        <v>#REF!</v>
      </c>
      <c r="G2" s="368" t="e">
        <f>+#REF!</f>
        <v>#REF!</v>
      </c>
      <c r="H2" s="368" t="e">
        <f>+#REF!</f>
        <v>#REF!</v>
      </c>
      <c r="I2" s="368" t="e">
        <f>+#REF!</f>
        <v>#REF!</v>
      </c>
      <c r="J2" s="368" t="e">
        <f>+#REF!</f>
        <v>#REF!</v>
      </c>
      <c r="K2" s="294" t="s">
        <v>1868</v>
      </c>
      <c r="L2" s="294" t="s">
        <v>19</v>
      </c>
      <c r="M2" s="294" t="s">
        <v>1869</v>
      </c>
      <c r="N2" s="294" t="s">
        <v>785</v>
      </c>
      <c r="O2" s="294" t="s">
        <v>786</v>
      </c>
      <c r="P2" s="290">
        <v>18</v>
      </c>
    </row>
    <row r="3" spans="1:16" ht="21" customHeight="1" x14ac:dyDescent="0.25">
      <c r="A3" s="289">
        <v>1</v>
      </c>
      <c r="B3" s="289" t="e">
        <v>#REF!</v>
      </c>
      <c r="C3" s="289">
        <v>1001</v>
      </c>
      <c r="D3" s="289">
        <v>-100</v>
      </c>
      <c r="E3" s="378" t="s">
        <v>30</v>
      </c>
      <c r="F3" s="291" t="e">
        <f>+#REF!</f>
        <v>#REF!</v>
      </c>
      <c r="G3" s="291" t="e">
        <f>+#REF!</f>
        <v>#REF!</v>
      </c>
      <c r="H3" s="291" t="e">
        <f>+#REF!</f>
        <v>#REF!</v>
      </c>
      <c r="I3" s="291" t="e">
        <f>+#REF!</f>
        <v>#REF!</v>
      </c>
      <c r="J3" s="291" t="e">
        <f>+#REF!</f>
        <v>#REF!</v>
      </c>
      <c r="K3" s="290">
        <v>100</v>
      </c>
      <c r="L3" s="290">
        <v>100</v>
      </c>
      <c r="M3" s="290">
        <v>100</v>
      </c>
      <c r="N3" s="289">
        <v>1</v>
      </c>
    </row>
    <row r="5" spans="1:16" x14ac:dyDescent="0.25">
      <c r="A5" s="289" t="e">
        <v>#REF!</v>
      </c>
      <c r="B5" s="289" t="e">
        <v>#REF!</v>
      </c>
      <c r="C5" s="289" t="e">
        <v>#REF!</v>
      </c>
      <c r="D5" s="289" t="e">
        <v>#REF!</v>
      </c>
      <c r="E5" s="460" t="e">
        <v>#REF!</v>
      </c>
      <c r="F5" s="291" t="e">
        <f>+#REF!</f>
        <v>#REF!</v>
      </c>
      <c r="G5" s="291" t="e">
        <f>+#REF!</f>
        <v>#REF!</v>
      </c>
      <c r="H5" s="291" t="e">
        <f>+#REF!</f>
        <v>#REF!</v>
      </c>
      <c r="I5" s="291" t="e">
        <f>+#REF!</f>
        <v>#REF!</v>
      </c>
      <c r="J5" s="291" t="e">
        <f>+#REF!</f>
        <v>#REF!</v>
      </c>
      <c r="L5" s="290" t="e">
        <v>#REF!</v>
      </c>
      <c r="M5" s="290" t="e">
        <v>#REF!</v>
      </c>
    </row>
    <row r="6" spans="1:16" x14ac:dyDescent="0.25">
      <c r="B6" s="289"/>
      <c r="C6" s="289">
        <v>1002</v>
      </c>
      <c r="D6" s="289">
        <v>-101</v>
      </c>
      <c r="E6" s="460" t="s">
        <v>34</v>
      </c>
      <c r="F6" s="291" t="e">
        <f>+#REF!</f>
        <v>#REF!</v>
      </c>
      <c r="G6" s="291" t="e">
        <f>+#REF!</f>
        <v>#REF!</v>
      </c>
      <c r="H6" s="291" t="e">
        <f>+#REF!</f>
        <v>#REF!</v>
      </c>
      <c r="I6" s="291" t="e">
        <f>+#REF!</f>
        <v>#REF!</v>
      </c>
      <c r="J6" s="291" t="e">
        <f>+#REF!</f>
        <v>#REF!</v>
      </c>
      <c r="K6" s="290">
        <v>40</v>
      </c>
      <c r="N6" s="289">
        <v>1</v>
      </c>
    </row>
    <row r="7" spans="1:16" x14ac:dyDescent="0.25">
      <c r="F7" s="291" t="e">
        <f>+#REF!</f>
        <v>#REF!</v>
      </c>
      <c r="G7" s="291" t="e">
        <f>+#REF!</f>
        <v>#REF!</v>
      </c>
      <c r="H7" s="291" t="e">
        <f>+#REF!</f>
        <v>#REF!</v>
      </c>
      <c r="I7" s="291" t="e">
        <f>+#REF!</f>
        <v>#REF!</v>
      </c>
      <c r="J7" s="291" t="e">
        <f>+#REF!</f>
        <v>#REF!</v>
      </c>
    </row>
    <row r="8" spans="1:16" x14ac:dyDescent="0.25">
      <c r="A8" s="289">
        <v>3</v>
      </c>
      <c r="B8" s="289" t="e">
        <v>#REF!</v>
      </c>
      <c r="C8" s="289">
        <v>1003</v>
      </c>
      <c r="D8" s="289">
        <v>-100</v>
      </c>
      <c r="E8" s="460" t="s">
        <v>37</v>
      </c>
      <c r="F8" s="291" t="e">
        <f>+#REF!</f>
        <v>#REF!</v>
      </c>
      <c r="G8" s="291" t="e">
        <f>+#REF!</f>
        <v>#REF!</v>
      </c>
      <c r="H8" s="291" t="e">
        <f>+#REF!</f>
        <v>#REF!</v>
      </c>
      <c r="I8" s="291" t="e">
        <f>+#REF!</f>
        <v>#REF!</v>
      </c>
      <c r="J8" s="291" t="e">
        <f>+#REF!</f>
        <v>#REF!</v>
      </c>
      <c r="K8" s="290">
        <v>100</v>
      </c>
      <c r="L8" s="290">
        <v>100</v>
      </c>
      <c r="M8" s="290">
        <v>100</v>
      </c>
      <c r="N8" s="289">
        <v>3</v>
      </c>
    </row>
    <row r="10" spans="1:16" x14ac:dyDescent="0.25">
      <c r="A10" s="289">
        <v>4</v>
      </c>
      <c r="B10" s="289" t="e">
        <v>#REF!</v>
      </c>
      <c r="C10" s="289">
        <v>0</v>
      </c>
      <c r="D10" s="289">
        <v>-100</v>
      </c>
      <c r="E10" s="460" t="s">
        <v>1783</v>
      </c>
      <c r="F10" s="291" t="e">
        <f>+#REF!</f>
        <v>#REF!</v>
      </c>
      <c r="G10" s="291" t="e">
        <f>+#REF!</f>
        <v>#REF!</v>
      </c>
      <c r="H10" s="291" t="e">
        <f>+#REF!</f>
        <v>#REF!</v>
      </c>
      <c r="I10" s="291" t="e">
        <f>+#REF!</f>
        <v>#REF!</v>
      </c>
      <c r="J10" s="291" t="e">
        <f>+#REF!</f>
        <v>#REF!</v>
      </c>
      <c r="K10" s="290">
        <v>30</v>
      </c>
      <c r="L10" s="290">
        <v>180</v>
      </c>
      <c r="M10" s="290">
        <v>180</v>
      </c>
      <c r="N10" s="289">
        <v>2</v>
      </c>
    </row>
    <row r="11" spans="1:16" x14ac:dyDescent="0.25">
      <c r="B11" s="289" t="e">
        <v>#REF!</v>
      </c>
      <c r="C11" s="289">
        <v>1004</v>
      </c>
      <c r="D11" s="289">
        <v>-101</v>
      </c>
      <c r="E11" s="460" t="s">
        <v>1784</v>
      </c>
      <c r="F11" s="291" t="e">
        <f>+#REF!</f>
        <v>#REF!</v>
      </c>
      <c r="G11" s="291" t="e">
        <f>+#REF!</f>
        <v>#REF!</v>
      </c>
      <c r="H11" s="291" t="e">
        <f>+#REF!</f>
        <v>#REF!</v>
      </c>
      <c r="I11" s="291" t="e">
        <f>+#REF!</f>
        <v>#REF!</v>
      </c>
      <c r="J11" s="291" t="e">
        <f>+#REF!</f>
        <v>#REF!</v>
      </c>
      <c r="K11" s="290">
        <v>30</v>
      </c>
      <c r="L11" s="290">
        <v>0</v>
      </c>
      <c r="M11" s="290">
        <v>0</v>
      </c>
      <c r="N11" s="289">
        <v>1</v>
      </c>
    </row>
    <row r="12" spans="1:16" x14ac:dyDescent="0.25">
      <c r="B12" s="289" t="e">
        <v>#REF!</v>
      </c>
      <c r="C12" s="289">
        <v>1004</v>
      </c>
      <c r="D12" s="289">
        <v>-102</v>
      </c>
      <c r="E12" s="460" t="s">
        <v>1785</v>
      </c>
      <c r="F12" s="291" t="e">
        <f>+#REF!</f>
        <v>#REF!</v>
      </c>
      <c r="G12" s="291" t="e">
        <f>+#REF!</f>
        <v>#REF!</v>
      </c>
      <c r="H12" s="291" t="e">
        <f>+#REF!</f>
        <v>#REF!</v>
      </c>
      <c r="I12" s="291" t="e">
        <f>+#REF!</f>
        <v>#REF!</v>
      </c>
      <c r="J12" s="291" t="e">
        <f>+#REF!</f>
        <v>#REF!</v>
      </c>
      <c r="K12" s="290">
        <v>30</v>
      </c>
      <c r="L12" s="290">
        <v>0</v>
      </c>
      <c r="M12" s="290">
        <v>0</v>
      </c>
      <c r="N12" s="289">
        <v>1</v>
      </c>
    </row>
    <row r="13" spans="1:16" x14ac:dyDescent="0.25">
      <c r="B13" s="289" t="e">
        <v>#REF!</v>
      </c>
      <c r="C13" s="289">
        <v>1004</v>
      </c>
      <c r="D13" s="289">
        <v>-103</v>
      </c>
      <c r="E13" s="460" t="s">
        <v>1786</v>
      </c>
      <c r="F13" s="291" t="e">
        <f>+#REF!</f>
        <v>#REF!</v>
      </c>
      <c r="G13" s="291" t="e">
        <f>+#REF!</f>
        <v>#REF!</v>
      </c>
      <c r="H13" s="291" t="e">
        <f>+#REF!</f>
        <v>#REF!</v>
      </c>
      <c r="I13" s="291" t="e">
        <f>+#REF!</f>
        <v>#REF!</v>
      </c>
      <c r="J13" s="291" t="e">
        <f>+#REF!</f>
        <v>#REF!</v>
      </c>
      <c r="K13" s="290">
        <v>30</v>
      </c>
      <c r="L13" s="290">
        <v>0</v>
      </c>
      <c r="M13" s="290">
        <v>0</v>
      </c>
      <c r="N13" s="289">
        <v>1</v>
      </c>
    </row>
    <row r="14" spans="1:16" x14ac:dyDescent="0.25">
      <c r="B14" s="289" t="e">
        <v>#REF!</v>
      </c>
      <c r="C14" s="289">
        <v>1004</v>
      </c>
      <c r="D14" s="289">
        <v>-104</v>
      </c>
      <c r="E14" s="461" t="s">
        <v>1787</v>
      </c>
      <c r="F14" s="291" t="e">
        <f>+#REF!</f>
        <v>#REF!</v>
      </c>
      <c r="G14" s="291" t="e">
        <f>+#REF!</f>
        <v>#REF!</v>
      </c>
      <c r="H14" s="291" t="e">
        <f>+#REF!</f>
        <v>#REF!</v>
      </c>
      <c r="I14" s="291" t="e">
        <f>+#REF!</f>
        <v>#REF!</v>
      </c>
      <c r="J14" s="291" t="e">
        <f>+#REF!</f>
        <v>#REF!</v>
      </c>
      <c r="K14" s="290">
        <v>30</v>
      </c>
      <c r="L14" s="290">
        <v>0</v>
      </c>
      <c r="M14" s="290">
        <v>0</v>
      </c>
      <c r="N14" s="289">
        <v>1</v>
      </c>
    </row>
    <row r="15" spans="1:16" x14ac:dyDescent="0.25">
      <c r="B15" s="289" t="e">
        <v>#REF!</v>
      </c>
      <c r="C15" s="289">
        <v>1004</v>
      </c>
      <c r="D15" s="289">
        <v>-105</v>
      </c>
      <c r="E15" s="460" t="s">
        <v>1788</v>
      </c>
      <c r="F15" s="291" t="e">
        <f>+#REF!</f>
        <v>#REF!</v>
      </c>
      <c r="G15" s="291" t="e">
        <f>+#REF!</f>
        <v>#REF!</v>
      </c>
      <c r="H15" s="291" t="e">
        <f>+#REF!</f>
        <v>#REF!</v>
      </c>
      <c r="I15" s="291" t="e">
        <f>+#REF!</f>
        <v>#REF!</v>
      </c>
      <c r="J15" s="291" t="e">
        <f>+#REF!</f>
        <v>#REF!</v>
      </c>
      <c r="K15" s="290">
        <v>30</v>
      </c>
      <c r="L15" s="290">
        <v>0</v>
      </c>
      <c r="M15" s="290">
        <v>0</v>
      </c>
      <c r="N15" s="289">
        <v>1</v>
      </c>
    </row>
    <row r="16" spans="1:16" x14ac:dyDescent="0.25">
      <c r="B16" s="289" t="e">
        <v>#REF!</v>
      </c>
      <c r="C16" s="289">
        <v>1004</v>
      </c>
      <c r="D16" s="289">
        <v>-106</v>
      </c>
      <c r="E16" s="460" t="s">
        <v>1789</v>
      </c>
      <c r="F16" s="291" t="e">
        <f>+#REF!</f>
        <v>#REF!</v>
      </c>
      <c r="G16" s="291" t="e">
        <f>+#REF!</f>
        <v>#REF!</v>
      </c>
      <c r="H16" s="291" t="e">
        <f>+#REF!</f>
        <v>#REF!</v>
      </c>
      <c r="I16" s="291" t="e">
        <f>+#REF!</f>
        <v>#REF!</v>
      </c>
      <c r="J16" s="291" t="e">
        <f>+#REF!</f>
        <v>#REF!</v>
      </c>
      <c r="K16" s="290">
        <v>0</v>
      </c>
      <c r="L16" s="290">
        <v>0</v>
      </c>
      <c r="M16" s="290">
        <v>0</v>
      </c>
      <c r="O16" s="462"/>
    </row>
    <row r="17" spans="1:15" x14ac:dyDescent="0.25">
      <c r="B17" s="289" t="e">
        <v>#REF!</v>
      </c>
      <c r="C17" s="289">
        <v>1004</v>
      </c>
      <c r="D17" s="289" t="s">
        <v>40</v>
      </c>
      <c r="E17" s="460" t="s">
        <v>1790</v>
      </c>
      <c r="F17" s="291" t="e">
        <f>+#REF!</f>
        <v>#REF!</v>
      </c>
      <c r="G17" s="291" t="e">
        <f>+#REF!</f>
        <v>#REF!</v>
      </c>
      <c r="H17" s="291" t="e">
        <f>+#REF!</f>
        <v>#REF!</v>
      </c>
      <c r="I17" s="291" t="e">
        <f>+#REF!</f>
        <v>#REF!</v>
      </c>
      <c r="J17" s="291" t="e">
        <f>+#REF!</f>
        <v>#REF!</v>
      </c>
      <c r="K17" s="290">
        <v>0</v>
      </c>
      <c r="L17" s="290">
        <v>0</v>
      </c>
      <c r="M17" s="290">
        <v>0</v>
      </c>
      <c r="O17" s="462"/>
    </row>
    <row r="19" spans="1:15" x14ac:dyDescent="0.25">
      <c r="B19" s="289">
        <v>0</v>
      </c>
      <c r="C19" s="289" t="s">
        <v>41</v>
      </c>
      <c r="D19" s="289" t="e">
        <v>#REF!</v>
      </c>
      <c r="E19" s="460" t="s">
        <v>1791</v>
      </c>
      <c r="F19" s="291" t="e">
        <f>+#REF!</f>
        <v>#REF!</v>
      </c>
      <c r="G19" s="291" t="e">
        <f>+#REF!</f>
        <v>#REF!</v>
      </c>
      <c r="H19" s="291" t="e">
        <f>+#REF!</f>
        <v>#REF!</v>
      </c>
      <c r="I19" s="291" t="e">
        <f>+#REF!</f>
        <v>#REF!</v>
      </c>
      <c r="J19" s="291" t="e">
        <f>+#REF!</f>
        <v>#REF!</v>
      </c>
      <c r="K19" s="290">
        <v>0</v>
      </c>
      <c r="L19" s="290">
        <v>0</v>
      </c>
      <c r="M19" s="290">
        <v>0</v>
      </c>
    </row>
    <row r="20" spans="1:15" x14ac:dyDescent="0.25">
      <c r="B20" s="289">
        <v>0</v>
      </c>
      <c r="C20" s="289" t="s">
        <v>42</v>
      </c>
      <c r="D20" s="289" t="e">
        <v>#REF!</v>
      </c>
      <c r="E20" s="460" t="s">
        <v>1792</v>
      </c>
      <c r="F20" s="291" t="e">
        <f>+#REF!</f>
        <v>#REF!</v>
      </c>
      <c r="G20" s="291" t="e">
        <f>+#REF!</f>
        <v>#REF!</v>
      </c>
      <c r="H20" s="291" t="e">
        <f>+#REF!</f>
        <v>#REF!</v>
      </c>
      <c r="I20" s="291" t="e">
        <f>+#REF!</f>
        <v>#REF!</v>
      </c>
      <c r="J20" s="291" t="e">
        <f>+#REF!</f>
        <v>#REF!</v>
      </c>
      <c r="K20" s="290">
        <v>0</v>
      </c>
      <c r="L20" s="290">
        <v>0</v>
      </c>
      <c r="M20" s="290">
        <v>0</v>
      </c>
    </row>
    <row r="21" spans="1:15" x14ac:dyDescent="0.25">
      <c r="B21" s="289">
        <v>0</v>
      </c>
      <c r="C21" s="289" t="s">
        <v>43</v>
      </c>
      <c r="D21" s="289" t="e">
        <v>#REF!</v>
      </c>
      <c r="E21" s="460" t="s">
        <v>1793</v>
      </c>
      <c r="F21" s="291" t="e">
        <f>+#REF!</f>
        <v>#REF!</v>
      </c>
      <c r="G21" s="291" t="e">
        <f>+#REF!</f>
        <v>#REF!</v>
      </c>
      <c r="H21" s="291" t="e">
        <f>+#REF!</f>
        <v>#REF!</v>
      </c>
      <c r="I21" s="291" t="e">
        <f>+#REF!</f>
        <v>#REF!</v>
      </c>
      <c r="J21" s="291" t="e">
        <f>+#REF!</f>
        <v>#REF!</v>
      </c>
      <c r="K21" s="290">
        <v>0</v>
      </c>
      <c r="L21" s="290">
        <v>0</v>
      </c>
      <c r="M21" s="290">
        <v>0</v>
      </c>
    </row>
    <row r="22" spans="1:15" x14ac:dyDescent="0.25">
      <c r="B22" s="289">
        <v>0</v>
      </c>
      <c r="C22" s="289" t="s">
        <v>44</v>
      </c>
      <c r="D22" s="289" t="e">
        <v>#REF!</v>
      </c>
      <c r="E22" s="460" t="s">
        <v>1794</v>
      </c>
      <c r="F22" s="291" t="e">
        <f>+#REF!</f>
        <v>#REF!</v>
      </c>
      <c r="G22" s="291" t="e">
        <f>+#REF!</f>
        <v>#REF!</v>
      </c>
      <c r="H22" s="291" t="e">
        <f>+#REF!</f>
        <v>#REF!</v>
      </c>
      <c r="I22" s="291" t="e">
        <f>+#REF!</f>
        <v>#REF!</v>
      </c>
      <c r="J22" s="291" t="e">
        <f>+#REF!</f>
        <v>#REF!</v>
      </c>
      <c r="K22" s="290">
        <v>0</v>
      </c>
      <c r="L22" s="290">
        <v>0</v>
      </c>
      <c r="M22" s="290">
        <v>0</v>
      </c>
    </row>
    <row r="24" spans="1:15" x14ac:dyDescent="0.25">
      <c r="A24" s="289">
        <v>5</v>
      </c>
      <c r="B24" s="289" t="e">
        <v>#REF!</v>
      </c>
      <c r="C24" s="289">
        <v>0</v>
      </c>
      <c r="D24" s="289">
        <v>-100</v>
      </c>
      <c r="E24" s="460" t="s">
        <v>1795</v>
      </c>
      <c r="F24" s="291" t="e">
        <f>+#REF!</f>
        <v>#REF!</v>
      </c>
      <c r="G24" s="291" t="e">
        <f>+#REF!</f>
        <v>#REF!</v>
      </c>
      <c r="H24" s="291" t="e">
        <f>+#REF!</f>
        <v>#REF!</v>
      </c>
      <c r="I24" s="291" t="e">
        <f>+#REF!</f>
        <v>#REF!</v>
      </c>
      <c r="J24" s="291" t="e">
        <f>+#REF!</f>
        <v>#REF!</v>
      </c>
      <c r="K24" s="290">
        <v>30</v>
      </c>
      <c r="L24" s="290">
        <v>30</v>
      </c>
      <c r="M24" s="290">
        <v>30</v>
      </c>
      <c r="N24" s="289">
        <v>1</v>
      </c>
    </row>
    <row r="25" spans="1:15" x14ac:dyDescent="0.25">
      <c r="B25" s="289"/>
      <c r="C25" s="289">
        <v>1005</v>
      </c>
      <c r="D25" s="289">
        <v>-101</v>
      </c>
      <c r="E25" s="460" t="s">
        <v>1796</v>
      </c>
      <c r="F25" s="291" t="e">
        <f>+#REF!</f>
        <v>#REF!</v>
      </c>
      <c r="G25" s="291" t="e">
        <f>+#REF!</f>
        <v>#REF!</v>
      </c>
      <c r="H25" s="291" t="e">
        <f>+#REF!</f>
        <v>#REF!</v>
      </c>
      <c r="I25" s="291" t="e">
        <f>+#REF!</f>
        <v>#REF!</v>
      </c>
      <c r="J25" s="291" t="e">
        <f>+#REF!</f>
        <v>#REF!</v>
      </c>
      <c r="K25" s="290">
        <v>0</v>
      </c>
      <c r="L25" s="290">
        <v>0</v>
      </c>
      <c r="M25" s="290">
        <v>0</v>
      </c>
      <c r="N25" s="289">
        <v>1</v>
      </c>
    </row>
    <row r="26" spans="1:15" x14ac:dyDescent="0.25">
      <c r="B26" s="289"/>
      <c r="C26" s="289"/>
      <c r="D26" s="289"/>
    </row>
    <row r="27" spans="1:15" x14ac:dyDescent="0.25">
      <c r="A27" s="289">
        <v>6</v>
      </c>
      <c r="B27" s="289" t="e">
        <v>#REF!</v>
      </c>
      <c r="C27" s="289">
        <v>0</v>
      </c>
      <c r="D27" s="289">
        <v>-100</v>
      </c>
      <c r="E27" s="460" t="s">
        <v>1797</v>
      </c>
      <c r="F27" s="291" t="e">
        <f>+#REF!</f>
        <v>#REF!</v>
      </c>
      <c r="G27" s="291" t="e">
        <f>+#REF!</f>
        <v>#REF!</v>
      </c>
      <c r="H27" s="291" t="e">
        <f>+#REF!</f>
        <v>#REF!</v>
      </c>
      <c r="I27" s="291" t="e">
        <f>+#REF!</f>
        <v>#REF!</v>
      </c>
      <c r="J27" s="291" t="e">
        <f>+#REF!</f>
        <v>#REF!</v>
      </c>
      <c r="K27" s="290">
        <v>30</v>
      </c>
      <c r="L27" s="290">
        <v>135</v>
      </c>
      <c r="M27" s="290">
        <v>135</v>
      </c>
      <c r="N27" s="289">
        <v>1</v>
      </c>
    </row>
    <row r="28" spans="1:15" x14ac:dyDescent="0.25">
      <c r="B28" s="289"/>
      <c r="C28" s="289">
        <v>1006</v>
      </c>
      <c r="D28" s="289">
        <v>-101</v>
      </c>
      <c r="E28" s="460" t="s">
        <v>1798</v>
      </c>
      <c r="F28" s="291" t="e">
        <f>+#REF!</f>
        <v>#REF!</v>
      </c>
      <c r="G28" s="291" t="e">
        <f>+#REF!</f>
        <v>#REF!</v>
      </c>
      <c r="H28" s="291" t="e">
        <f>+#REF!</f>
        <v>#REF!</v>
      </c>
      <c r="I28" s="291" t="e">
        <f>+#REF!</f>
        <v>#REF!</v>
      </c>
      <c r="J28" s="291" t="e">
        <f>+#REF!</f>
        <v>#REF!</v>
      </c>
      <c r="K28" s="290">
        <v>0</v>
      </c>
      <c r="L28" s="290">
        <v>0</v>
      </c>
      <c r="M28" s="290">
        <v>0</v>
      </c>
      <c r="O28" s="462"/>
    </row>
    <row r="29" spans="1:15" x14ac:dyDescent="0.25">
      <c r="B29" s="289"/>
      <c r="C29" s="289">
        <v>1006</v>
      </c>
      <c r="D29" s="289">
        <v>-102</v>
      </c>
      <c r="E29" s="460" t="s">
        <v>1799</v>
      </c>
      <c r="F29" s="291" t="e">
        <f>+#REF!</f>
        <v>#REF!</v>
      </c>
      <c r="G29" s="291" t="e">
        <f>+#REF!</f>
        <v>#REF!</v>
      </c>
      <c r="H29" s="291" t="e">
        <f>+#REF!</f>
        <v>#REF!</v>
      </c>
      <c r="I29" s="291" t="e">
        <f>+#REF!</f>
        <v>#REF!</v>
      </c>
      <c r="J29" s="291" t="e">
        <f>+#REF!</f>
        <v>#REF!</v>
      </c>
      <c r="K29" s="290">
        <v>0</v>
      </c>
      <c r="L29" s="290">
        <v>0</v>
      </c>
      <c r="M29" s="290">
        <v>0</v>
      </c>
      <c r="O29" s="462"/>
    </row>
    <row r="30" spans="1:15" x14ac:dyDescent="0.25">
      <c r="B30" s="289"/>
      <c r="C30" s="289">
        <v>1006</v>
      </c>
      <c r="D30" s="289">
        <v>-103</v>
      </c>
      <c r="E30" s="460" t="s">
        <v>1800</v>
      </c>
      <c r="F30" s="291" t="e">
        <f>+#REF!</f>
        <v>#REF!</v>
      </c>
      <c r="G30" s="291" t="e">
        <f>+#REF!</f>
        <v>#REF!</v>
      </c>
      <c r="H30" s="291" t="e">
        <f>+#REF!</f>
        <v>#REF!</v>
      </c>
      <c r="I30" s="291" t="e">
        <f>+#REF!</f>
        <v>#REF!</v>
      </c>
      <c r="J30" s="291" t="e">
        <f>+#REF!</f>
        <v>#REF!</v>
      </c>
      <c r="K30" s="290">
        <v>0</v>
      </c>
      <c r="L30" s="290">
        <v>0</v>
      </c>
      <c r="M30" s="290">
        <v>0</v>
      </c>
    </row>
    <row r="31" spans="1:15" x14ac:dyDescent="0.25">
      <c r="B31" s="289" t="e">
        <v>#REF!</v>
      </c>
      <c r="C31" s="289">
        <v>1006</v>
      </c>
      <c r="D31" s="289">
        <v>-104</v>
      </c>
      <c r="E31" s="460" t="s">
        <v>1801</v>
      </c>
      <c r="F31" s="291" t="e">
        <f>+#REF!</f>
        <v>#REF!</v>
      </c>
      <c r="G31" s="291" t="e">
        <f>+#REF!</f>
        <v>#REF!</v>
      </c>
      <c r="H31" s="291" t="e">
        <f>+#REF!</f>
        <v>#REF!</v>
      </c>
      <c r="I31" s="291" t="e">
        <f>+#REF!</f>
        <v>#REF!</v>
      </c>
      <c r="J31" s="291" t="e">
        <f>+#REF!</f>
        <v>#REF!</v>
      </c>
      <c r="K31" s="290">
        <v>30</v>
      </c>
      <c r="L31" s="290">
        <v>0</v>
      </c>
      <c r="M31" s="290">
        <v>0</v>
      </c>
      <c r="N31" s="289">
        <v>1</v>
      </c>
    </row>
    <row r="32" spans="1:15" x14ac:dyDescent="0.25">
      <c r="B32" s="289"/>
      <c r="C32" s="289">
        <v>1006</v>
      </c>
      <c r="D32" s="289" t="s">
        <v>47</v>
      </c>
      <c r="E32" s="460" t="s">
        <v>1802</v>
      </c>
      <c r="F32" s="291" t="e">
        <f>+#REF!</f>
        <v>#REF!</v>
      </c>
      <c r="G32" s="291" t="e">
        <f>+#REF!</f>
        <v>#REF!</v>
      </c>
      <c r="H32" s="291" t="e">
        <f>+#REF!</f>
        <v>#REF!</v>
      </c>
      <c r="I32" s="291" t="e">
        <f>+#REF!</f>
        <v>#REF!</v>
      </c>
      <c r="J32" s="291" t="e">
        <f>+#REF!</f>
        <v>#REF!</v>
      </c>
      <c r="K32" s="290">
        <v>45</v>
      </c>
      <c r="L32" s="290">
        <v>0</v>
      </c>
      <c r="M32" s="290">
        <v>0</v>
      </c>
      <c r="N32" s="289">
        <v>1</v>
      </c>
    </row>
    <row r="33" spans="2:15" x14ac:dyDescent="0.25">
      <c r="B33" s="289"/>
      <c r="C33" s="289">
        <v>1006</v>
      </c>
      <c r="D33" s="289">
        <v>-106</v>
      </c>
      <c r="E33" s="460" t="s">
        <v>1803</v>
      </c>
      <c r="F33" s="291" t="e">
        <f>+#REF!</f>
        <v>#REF!</v>
      </c>
      <c r="G33" s="291" t="e">
        <f>+#REF!</f>
        <v>#REF!</v>
      </c>
      <c r="H33" s="291" t="e">
        <f>+#REF!</f>
        <v>#REF!</v>
      </c>
      <c r="I33" s="291" t="e">
        <f>+#REF!</f>
        <v>#REF!</v>
      </c>
      <c r="J33" s="291" t="e">
        <f>+#REF!</f>
        <v>#REF!</v>
      </c>
      <c r="K33" s="290">
        <v>30</v>
      </c>
      <c r="L33" s="290">
        <v>0</v>
      </c>
      <c r="M33" s="290">
        <v>0</v>
      </c>
      <c r="O33" s="462"/>
    </row>
    <row r="34" spans="2:15" x14ac:dyDescent="0.25">
      <c r="B34" s="289"/>
      <c r="C34" s="289" t="e">
        <v>#REF!</v>
      </c>
      <c r="D34" s="289" t="e">
        <v>#REF!</v>
      </c>
      <c r="E34" s="460" t="e">
        <v>#REF!</v>
      </c>
      <c r="F34" s="291" t="e">
        <f>+#REF!</f>
        <v>#REF!</v>
      </c>
      <c r="G34" s="291" t="e">
        <f>+#REF!</f>
        <v>#REF!</v>
      </c>
      <c r="H34" s="291" t="e">
        <f>+#REF!</f>
        <v>#REF!</v>
      </c>
      <c r="I34" s="291" t="e">
        <f>+#REF!</f>
        <v>#REF!</v>
      </c>
      <c r="J34" s="291" t="e">
        <f>+#REF!</f>
        <v>#REF!</v>
      </c>
      <c r="K34" s="290" t="e">
        <v>#REF!</v>
      </c>
      <c r="L34" s="290" t="e">
        <v>#REF!</v>
      </c>
      <c r="M34" s="290" t="e">
        <v>#REF!</v>
      </c>
    </row>
    <row r="35" spans="2:15" x14ac:dyDescent="0.25">
      <c r="B35" s="289" t="e">
        <v>#REF!</v>
      </c>
      <c r="C35" s="289">
        <v>1006</v>
      </c>
      <c r="D35" s="289" t="s">
        <v>48</v>
      </c>
      <c r="E35" s="460" t="s">
        <v>1804</v>
      </c>
      <c r="F35" s="291" t="e">
        <f>+#REF!</f>
        <v>#REF!</v>
      </c>
      <c r="G35" s="291" t="e">
        <f>+#REF!</f>
        <v>#REF!</v>
      </c>
      <c r="H35" s="291" t="e">
        <f>+#REF!</f>
        <v>#REF!</v>
      </c>
      <c r="I35" s="291" t="e">
        <f>+#REF!</f>
        <v>#REF!</v>
      </c>
      <c r="J35" s="291" t="e">
        <f>+#REF!</f>
        <v>#REF!</v>
      </c>
      <c r="K35" s="290">
        <v>0</v>
      </c>
      <c r="L35" s="290">
        <v>0</v>
      </c>
      <c r="M35" s="290">
        <v>0</v>
      </c>
    </row>
    <row r="36" spans="2:15" x14ac:dyDescent="0.25">
      <c r="B36" s="289" t="e">
        <v>#REF!</v>
      </c>
      <c r="C36" s="289">
        <v>1006</v>
      </c>
      <c r="D36" s="289" t="s">
        <v>49</v>
      </c>
      <c r="E36" s="460" t="s">
        <v>50</v>
      </c>
      <c r="F36" s="291" t="e">
        <f>+#REF!</f>
        <v>#REF!</v>
      </c>
      <c r="G36" s="291" t="e">
        <f>+#REF!</f>
        <v>#REF!</v>
      </c>
      <c r="H36" s="291" t="e">
        <f>+#REF!</f>
        <v>#REF!</v>
      </c>
      <c r="I36" s="291" t="e">
        <f>+#REF!</f>
        <v>#REF!</v>
      </c>
      <c r="J36" s="291" t="e">
        <f>+#REF!</f>
        <v>#REF!</v>
      </c>
      <c r="K36" s="290">
        <v>0</v>
      </c>
      <c r="L36" s="290">
        <v>0</v>
      </c>
      <c r="M36" s="290">
        <v>0</v>
      </c>
    </row>
    <row r="37" spans="2:15" x14ac:dyDescent="0.25">
      <c r="B37" s="289" t="e">
        <v>#REF!</v>
      </c>
      <c r="C37" s="289">
        <v>1006</v>
      </c>
      <c r="D37" s="289" t="s">
        <v>51</v>
      </c>
      <c r="E37" s="460" t="s">
        <v>52</v>
      </c>
      <c r="F37" s="291" t="e">
        <f>+#REF!</f>
        <v>#REF!</v>
      </c>
      <c r="G37" s="291" t="e">
        <f>+#REF!</f>
        <v>#REF!</v>
      </c>
      <c r="H37" s="291" t="e">
        <f>+#REF!</f>
        <v>#REF!</v>
      </c>
      <c r="I37" s="291" t="e">
        <f>+#REF!</f>
        <v>#REF!</v>
      </c>
      <c r="J37" s="291" t="e">
        <f>+#REF!</f>
        <v>#REF!</v>
      </c>
      <c r="K37" s="290">
        <v>0</v>
      </c>
      <c r="L37" s="290">
        <v>0</v>
      </c>
      <c r="M37" s="290">
        <v>0</v>
      </c>
    </row>
    <row r="38" spans="2:15" x14ac:dyDescent="0.25">
      <c r="B38" s="289" t="e">
        <v>#REF!</v>
      </c>
      <c r="C38" s="289">
        <v>1006</v>
      </c>
      <c r="D38" s="289" t="s">
        <v>53</v>
      </c>
      <c r="E38" s="460" t="s">
        <v>54</v>
      </c>
      <c r="F38" s="291" t="e">
        <f>+#REF!</f>
        <v>#REF!</v>
      </c>
      <c r="G38" s="291" t="e">
        <f>+#REF!</f>
        <v>#REF!</v>
      </c>
      <c r="H38" s="291" t="e">
        <f>+#REF!</f>
        <v>#REF!</v>
      </c>
      <c r="I38" s="291" t="e">
        <f>+#REF!</f>
        <v>#REF!</v>
      </c>
      <c r="J38" s="291" t="e">
        <f>+#REF!</f>
        <v>#REF!</v>
      </c>
      <c r="K38" s="290">
        <v>0</v>
      </c>
      <c r="L38" s="290">
        <v>0</v>
      </c>
      <c r="M38" s="290">
        <v>0</v>
      </c>
    </row>
    <row r="39" spans="2:15" x14ac:dyDescent="0.25">
      <c r="B39" s="289" t="e">
        <v>#REF!</v>
      </c>
      <c r="C39" s="289">
        <v>1006</v>
      </c>
      <c r="D39" s="289" t="s">
        <v>55</v>
      </c>
      <c r="E39" s="460" t="s">
        <v>56</v>
      </c>
      <c r="F39" s="291" t="e">
        <f>+#REF!</f>
        <v>#REF!</v>
      </c>
      <c r="G39" s="291" t="e">
        <f>+#REF!</f>
        <v>#REF!</v>
      </c>
      <c r="H39" s="291" t="e">
        <f>+#REF!</f>
        <v>#REF!</v>
      </c>
      <c r="I39" s="291" t="e">
        <f>+#REF!</f>
        <v>#REF!</v>
      </c>
      <c r="J39" s="291" t="e">
        <f>+#REF!</f>
        <v>#REF!</v>
      </c>
      <c r="K39" s="290">
        <v>0</v>
      </c>
      <c r="L39" s="290">
        <v>0</v>
      </c>
      <c r="M39" s="290">
        <v>0</v>
      </c>
    </row>
    <row r="40" spans="2:15" x14ac:dyDescent="0.25">
      <c r="B40" s="289" t="e">
        <v>#REF!</v>
      </c>
      <c r="C40" s="289">
        <v>1006</v>
      </c>
      <c r="D40" s="289" t="s">
        <v>57</v>
      </c>
      <c r="E40" s="460" t="s">
        <v>58</v>
      </c>
      <c r="F40" s="291" t="e">
        <f>+#REF!</f>
        <v>#REF!</v>
      </c>
      <c r="G40" s="291" t="e">
        <f>+#REF!</f>
        <v>#REF!</v>
      </c>
      <c r="H40" s="291" t="e">
        <f>+#REF!</f>
        <v>#REF!</v>
      </c>
      <c r="I40" s="291" t="e">
        <f>+#REF!</f>
        <v>#REF!</v>
      </c>
      <c r="J40" s="291" t="e">
        <f>+#REF!</f>
        <v>#REF!</v>
      </c>
      <c r="K40" s="290">
        <v>0</v>
      </c>
      <c r="L40" s="290">
        <v>0</v>
      </c>
      <c r="M40" s="290">
        <v>0</v>
      </c>
    </row>
    <row r="41" spans="2:15" x14ac:dyDescent="0.25">
      <c r="B41" s="289" t="e">
        <v>#REF!</v>
      </c>
      <c r="C41" s="289">
        <v>1006</v>
      </c>
      <c r="D41" s="289" t="s">
        <v>59</v>
      </c>
      <c r="E41" s="460" t="s">
        <v>1805</v>
      </c>
      <c r="F41" s="291" t="e">
        <f>+#REF!</f>
        <v>#REF!</v>
      </c>
      <c r="G41" s="291" t="e">
        <f>+#REF!</f>
        <v>#REF!</v>
      </c>
      <c r="H41" s="291" t="e">
        <f>+#REF!</f>
        <v>#REF!</v>
      </c>
      <c r="I41" s="291" t="e">
        <f>+#REF!</f>
        <v>#REF!</v>
      </c>
      <c r="J41" s="291" t="e">
        <f>+#REF!</f>
        <v>#REF!</v>
      </c>
      <c r="K41" s="290">
        <v>0</v>
      </c>
      <c r="L41" s="290">
        <v>0</v>
      </c>
      <c r="M41" s="290">
        <v>0</v>
      </c>
    </row>
    <row r="42" spans="2:15" x14ac:dyDescent="0.25">
      <c r="B42" s="289" t="e">
        <v>#REF!</v>
      </c>
      <c r="C42" s="289">
        <v>1006</v>
      </c>
      <c r="D42" s="289" t="s">
        <v>60</v>
      </c>
      <c r="E42" s="460" t="s">
        <v>61</v>
      </c>
      <c r="F42" s="291" t="e">
        <f>+#REF!</f>
        <v>#REF!</v>
      </c>
      <c r="G42" s="291" t="e">
        <f>+#REF!</f>
        <v>#REF!</v>
      </c>
      <c r="H42" s="291" t="e">
        <f>+#REF!</f>
        <v>#REF!</v>
      </c>
      <c r="I42" s="291" t="e">
        <f>+#REF!</f>
        <v>#REF!</v>
      </c>
      <c r="J42" s="291" t="e">
        <f>+#REF!</f>
        <v>#REF!</v>
      </c>
      <c r="K42" s="290">
        <v>0</v>
      </c>
      <c r="L42" s="290">
        <v>0</v>
      </c>
      <c r="M42" s="290">
        <v>0</v>
      </c>
    </row>
    <row r="43" spans="2:15" x14ac:dyDescent="0.25">
      <c r="B43" s="289" t="e">
        <v>#REF!</v>
      </c>
      <c r="C43" s="289">
        <v>1006</v>
      </c>
      <c r="D43" s="289" t="s">
        <v>62</v>
      </c>
      <c r="E43" s="460" t="s">
        <v>1806</v>
      </c>
      <c r="F43" s="291" t="e">
        <f>+#REF!</f>
        <v>#REF!</v>
      </c>
      <c r="G43" s="291" t="e">
        <f>+#REF!</f>
        <v>#REF!</v>
      </c>
      <c r="H43" s="291" t="e">
        <f>+#REF!</f>
        <v>#REF!</v>
      </c>
      <c r="I43" s="291" t="e">
        <f>+#REF!</f>
        <v>#REF!</v>
      </c>
      <c r="J43" s="291" t="e">
        <f>+#REF!</f>
        <v>#REF!</v>
      </c>
      <c r="K43" s="290">
        <v>0</v>
      </c>
      <c r="L43" s="290">
        <v>0</v>
      </c>
      <c r="M43" s="290">
        <v>0</v>
      </c>
    </row>
    <row r="44" spans="2:15" x14ac:dyDescent="0.25">
      <c r="B44" s="289" t="e">
        <v>#REF!</v>
      </c>
      <c r="C44" s="289">
        <v>1006</v>
      </c>
      <c r="D44" s="289" t="s">
        <v>63</v>
      </c>
      <c r="E44" s="460" t="s">
        <v>64</v>
      </c>
      <c r="F44" s="291" t="e">
        <f>+#REF!</f>
        <v>#REF!</v>
      </c>
      <c r="G44" s="291" t="e">
        <f>+#REF!</f>
        <v>#REF!</v>
      </c>
      <c r="H44" s="291" t="e">
        <f>+#REF!</f>
        <v>#REF!</v>
      </c>
      <c r="I44" s="291" t="e">
        <f>+#REF!</f>
        <v>#REF!</v>
      </c>
      <c r="J44" s="291" t="e">
        <f>+#REF!</f>
        <v>#REF!</v>
      </c>
      <c r="K44" s="290">
        <v>0</v>
      </c>
      <c r="L44" s="290">
        <v>0</v>
      </c>
      <c r="M44" s="290">
        <v>0</v>
      </c>
    </row>
    <row r="45" spans="2:15" x14ac:dyDescent="0.25">
      <c r="B45" s="289" t="e">
        <v>#REF!</v>
      </c>
      <c r="C45" s="289">
        <v>1006</v>
      </c>
      <c r="D45" s="289" t="s">
        <v>65</v>
      </c>
      <c r="E45" s="460" t="s">
        <v>66</v>
      </c>
      <c r="F45" s="291" t="e">
        <f>+#REF!</f>
        <v>#REF!</v>
      </c>
      <c r="G45" s="291" t="e">
        <f>+#REF!</f>
        <v>#REF!</v>
      </c>
      <c r="H45" s="291" t="e">
        <f>+#REF!</f>
        <v>#REF!</v>
      </c>
      <c r="I45" s="291" t="e">
        <f>+#REF!</f>
        <v>#REF!</v>
      </c>
      <c r="J45" s="291" t="e">
        <f>+#REF!</f>
        <v>#REF!</v>
      </c>
      <c r="K45" s="290">
        <v>0</v>
      </c>
      <c r="L45" s="290">
        <v>0</v>
      </c>
      <c r="M45" s="290">
        <v>0</v>
      </c>
    </row>
    <row r="46" spans="2:15" x14ac:dyDescent="0.25">
      <c r="B46" s="289" t="e">
        <v>#REF!</v>
      </c>
      <c r="C46" s="289">
        <v>1006</v>
      </c>
      <c r="D46" s="289" t="s">
        <v>67</v>
      </c>
      <c r="E46" s="460" t="s">
        <v>68</v>
      </c>
      <c r="F46" s="291" t="e">
        <f>+#REF!</f>
        <v>#REF!</v>
      </c>
      <c r="G46" s="291" t="e">
        <f>+#REF!</f>
        <v>#REF!</v>
      </c>
      <c r="H46" s="291" t="e">
        <f>+#REF!</f>
        <v>#REF!</v>
      </c>
      <c r="I46" s="291" t="e">
        <f>+#REF!</f>
        <v>#REF!</v>
      </c>
      <c r="J46" s="291" t="e">
        <f>+#REF!</f>
        <v>#REF!</v>
      </c>
      <c r="K46" s="290">
        <v>0</v>
      </c>
      <c r="L46" s="290">
        <v>0</v>
      </c>
      <c r="M46" s="290">
        <v>0</v>
      </c>
      <c r="N46" s="289">
        <v>1</v>
      </c>
    </row>
    <row r="47" spans="2:15" x14ac:dyDescent="0.25">
      <c r="B47" s="289" t="e">
        <v>#REF!</v>
      </c>
      <c r="C47" s="289">
        <v>1006</v>
      </c>
      <c r="D47" s="289" t="s">
        <v>69</v>
      </c>
      <c r="E47" s="460" t="s">
        <v>70</v>
      </c>
      <c r="F47" s="291" t="e">
        <f>+#REF!</f>
        <v>#REF!</v>
      </c>
      <c r="G47" s="291" t="e">
        <f>+#REF!</f>
        <v>#REF!</v>
      </c>
      <c r="H47" s="291" t="e">
        <f>+#REF!</f>
        <v>#REF!</v>
      </c>
      <c r="I47" s="291" t="e">
        <f>+#REF!</f>
        <v>#REF!</v>
      </c>
      <c r="J47" s="291" t="e">
        <f>+#REF!</f>
        <v>#REF!</v>
      </c>
      <c r="K47" s="290">
        <v>0</v>
      </c>
      <c r="L47" s="290">
        <v>0</v>
      </c>
      <c r="M47" s="290">
        <v>0</v>
      </c>
      <c r="O47" s="462"/>
    </row>
    <row r="48" spans="2:15" x14ac:dyDescent="0.25">
      <c r="B48" s="289" t="e">
        <v>#REF!</v>
      </c>
      <c r="C48" s="289">
        <v>1006</v>
      </c>
      <c r="D48" s="289" t="s">
        <v>71</v>
      </c>
      <c r="E48" s="460" t="s">
        <v>72</v>
      </c>
      <c r="F48" s="291" t="e">
        <f>+#REF!</f>
        <v>#REF!</v>
      </c>
      <c r="G48" s="291" t="e">
        <f>+#REF!</f>
        <v>#REF!</v>
      </c>
      <c r="H48" s="291" t="e">
        <f>+#REF!</f>
        <v>#REF!</v>
      </c>
      <c r="I48" s="291" t="e">
        <f>+#REF!</f>
        <v>#REF!</v>
      </c>
      <c r="J48" s="291" t="e">
        <f>+#REF!</f>
        <v>#REF!</v>
      </c>
      <c r="K48" s="290">
        <v>0</v>
      </c>
      <c r="L48" s="290">
        <v>0</v>
      </c>
      <c r="M48" s="290">
        <v>0</v>
      </c>
      <c r="N48" s="289">
        <v>1</v>
      </c>
    </row>
    <row r="49" spans="1:15" x14ac:dyDescent="0.25">
      <c r="B49" s="289"/>
      <c r="C49" s="289"/>
      <c r="D49" s="289"/>
    </row>
    <row r="51" spans="1:15" x14ac:dyDescent="0.25">
      <c r="A51" s="289">
        <v>7</v>
      </c>
      <c r="B51" s="289" t="e">
        <v>#REF!</v>
      </c>
      <c r="C51" s="289" t="e">
        <v>#REF!</v>
      </c>
      <c r="D51" s="289" t="e">
        <v>#REF!</v>
      </c>
      <c r="E51" s="460" t="e">
        <v>#REF!</v>
      </c>
      <c r="F51" s="291" t="e">
        <f>+#REF!</f>
        <v>#REF!</v>
      </c>
      <c r="G51" s="291" t="e">
        <f>+#REF!</f>
        <v>#REF!</v>
      </c>
      <c r="H51" s="291" t="e">
        <f>+#REF!</f>
        <v>#REF!</v>
      </c>
      <c r="I51" s="291" t="e">
        <f>+#REF!</f>
        <v>#REF!</v>
      </c>
      <c r="J51" s="291" t="e">
        <f>+#REF!</f>
        <v>#REF!</v>
      </c>
      <c r="K51" s="290" t="e">
        <v>#REF!</v>
      </c>
      <c r="L51" s="290" t="e">
        <v>#REF!</v>
      </c>
      <c r="M51" s="290" t="e">
        <v>#REF!</v>
      </c>
    </row>
    <row r="52" spans="1:15" x14ac:dyDescent="0.25">
      <c r="B52" s="289"/>
      <c r="C52" s="289">
        <v>1007</v>
      </c>
      <c r="D52" s="289" t="s">
        <v>73</v>
      </c>
      <c r="E52" s="460" t="s">
        <v>1807</v>
      </c>
      <c r="F52" s="291" t="e">
        <f>+#REF!</f>
        <v>#REF!</v>
      </c>
      <c r="G52" s="291" t="e">
        <f>+#REF!</f>
        <v>#REF!</v>
      </c>
      <c r="H52" s="291" t="e">
        <f>+#REF!</f>
        <v>#REF!</v>
      </c>
      <c r="I52" s="291" t="e">
        <f>+#REF!</f>
        <v>#REF!</v>
      </c>
      <c r="J52" s="291" t="e">
        <f>+#REF!</f>
        <v>#REF!</v>
      </c>
      <c r="K52" s="290">
        <v>0</v>
      </c>
      <c r="L52" s="290">
        <v>420</v>
      </c>
      <c r="M52" s="290">
        <v>420</v>
      </c>
    </row>
    <row r="53" spans="1:15" x14ac:dyDescent="0.25">
      <c r="B53" s="289"/>
      <c r="C53" s="289">
        <v>1007</v>
      </c>
      <c r="D53" s="289" t="s">
        <v>74</v>
      </c>
      <c r="E53" s="460" t="s">
        <v>1808</v>
      </c>
      <c r="F53" s="291" t="e">
        <f>+#REF!</f>
        <v>#REF!</v>
      </c>
      <c r="G53" s="291" t="e">
        <f>+#REF!</f>
        <v>#REF!</v>
      </c>
      <c r="H53" s="291" t="e">
        <f>+#REF!</f>
        <v>#REF!</v>
      </c>
      <c r="I53" s="291" t="e">
        <f>+#REF!</f>
        <v>#REF!</v>
      </c>
      <c r="J53" s="291" t="e">
        <f>+#REF!</f>
        <v>#REF!</v>
      </c>
      <c r="K53" s="290">
        <v>0</v>
      </c>
      <c r="L53" s="290">
        <v>0</v>
      </c>
      <c r="M53" s="290">
        <v>0</v>
      </c>
    </row>
    <row r="54" spans="1:15" x14ac:dyDescent="0.25">
      <c r="B54" s="289"/>
      <c r="C54" s="289">
        <v>1007</v>
      </c>
      <c r="D54" s="289" t="s">
        <v>75</v>
      </c>
      <c r="E54" s="460" t="s">
        <v>1809</v>
      </c>
      <c r="F54" s="291" t="e">
        <f>+#REF!</f>
        <v>#REF!</v>
      </c>
      <c r="G54" s="291" t="e">
        <f>+#REF!</f>
        <v>#REF!</v>
      </c>
      <c r="H54" s="291" t="e">
        <f>+#REF!</f>
        <v>#REF!</v>
      </c>
      <c r="I54" s="291" t="e">
        <f>+#REF!</f>
        <v>#REF!</v>
      </c>
      <c r="J54" s="291" t="e">
        <f>+#REF!</f>
        <v>#REF!</v>
      </c>
      <c r="K54" s="290">
        <v>0</v>
      </c>
      <c r="L54" s="290">
        <v>0</v>
      </c>
      <c r="M54" s="290">
        <v>0</v>
      </c>
    </row>
    <row r="55" spans="1:15" x14ac:dyDescent="0.25">
      <c r="B55" s="289"/>
      <c r="C55" s="289">
        <v>1007</v>
      </c>
      <c r="D55" s="289" t="s">
        <v>76</v>
      </c>
      <c r="E55" s="460" t="s">
        <v>1810</v>
      </c>
      <c r="F55" s="291" t="e">
        <f>+#REF!</f>
        <v>#REF!</v>
      </c>
      <c r="G55" s="291" t="e">
        <f>+#REF!</f>
        <v>#REF!</v>
      </c>
      <c r="H55" s="291" t="e">
        <f>+#REF!</f>
        <v>#REF!</v>
      </c>
      <c r="I55" s="291" t="e">
        <f>+#REF!</f>
        <v>#REF!</v>
      </c>
      <c r="J55" s="291" t="e">
        <f>+#REF!</f>
        <v>#REF!</v>
      </c>
      <c r="K55" s="290">
        <v>0</v>
      </c>
      <c r="L55" s="290">
        <v>0</v>
      </c>
      <c r="M55" s="290">
        <v>0</v>
      </c>
    </row>
    <row r="56" spans="1:15" x14ac:dyDescent="0.25">
      <c r="B56" s="289"/>
      <c r="C56" s="289">
        <v>1007</v>
      </c>
      <c r="D56" s="289" t="s">
        <v>77</v>
      </c>
      <c r="E56" s="460" t="s">
        <v>1811</v>
      </c>
      <c r="F56" s="291" t="e">
        <f>+#REF!</f>
        <v>#REF!</v>
      </c>
      <c r="G56" s="291" t="e">
        <f>+#REF!</f>
        <v>#REF!</v>
      </c>
      <c r="H56" s="291" t="e">
        <f>+#REF!</f>
        <v>#REF!</v>
      </c>
      <c r="I56" s="291" t="e">
        <f>+#REF!</f>
        <v>#REF!</v>
      </c>
      <c r="J56" s="291" t="e">
        <f>+#REF!</f>
        <v>#REF!</v>
      </c>
      <c r="K56" s="290">
        <v>0</v>
      </c>
      <c r="L56" s="290">
        <v>0</v>
      </c>
      <c r="M56" s="290">
        <v>0</v>
      </c>
    </row>
    <row r="57" spans="1:15" x14ac:dyDescent="0.25">
      <c r="B57" s="289"/>
      <c r="C57" s="289" t="e">
        <v>#REF!</v>
      </c>
      <c r="D57" s="289" t="e">
        <v>#REF!</v>
      </c>
      <c r="E57" s="460" t="e">
        <v>#REF!</v>
      </c>
      <c r="F57" s="291" t="e">
        <f>+#REF!</f>
        <v>#REF!</v>
      </c>
      <c r="G57" s="291" t="e">
        <f>+#REF!</f>
        <v>#REF!</v>
      </c>
      <c r="H57" s="291" t="e">
        <f>+#REF!</f>
        <v>#REF!</v>
      </c>
      <c r="I57" s="291" t="e">
        <f>+#REF!</f>
        <v>#REF!</v>
      </c>
      <c r="J57" s="291" t="e">
        <f>+#REF!</f>
        <v>#REF!</v>
      </c>
      <c r="K57" s="290" t="e">
        <v>#REF!</v>
      </c>
      <c r="L57" s="290" t="e">
        <v>#REF!</v>
      </c>
      <c r="M57" s="290" t="e">
        <v>#REF!</v>
      </c>
    </row>
    <row r="58" spans="1:15" x14ac:dyDescent="0.25">
      <c r="B58" s="289"/>
      <c r="C58" s="289">
        <v>1007</v>
      </c>
      <c r="D58" s="289" t="s">
        <v>78</v>
      </c>
      <c r="E58" s="460" t="s">
        <v>1812</v>
      </c>
      <c r="F58" s="291" t="e">
        <f>+#REF!</f>
        <v>#REF!</v>
      </c>
      <c r="G58" s="291" t="e">
        <f>+#REF!</f>
        <v>#REF!</v>
      </c>
      <c r="H58" s="291" t="e">
        <f>+#REF!</f>
        <v>#REF!</v>
      </c>
      <c r="I58" s="291" t="e">
        <f>+#REF!</f>
        <v>#REF!</v>
      </c>
      <c r="J58" s="291" t="e">
        <f>+#REF!</f>
        <v>#REF!</v>
      </c>
      <c r="K58" s="290">
        <v>0</v>
      </c>
      <c r="L58" s="290">
        <v>0</v>
      </c>
      <c r="M58" s="290">
        <v>0</v>
      </c>
    </row>
    <row r="59" spans="1:15" x14ac:dyDescent="0.25">
      <c r="B59" s="289"/>
      <c r="C59" s="289">
        <v>1007</v>
      </c>
      <c r="D59" s="289" t="s">
        <v>79</v>
      </c>
      <c r="E59" s="460" t="s">
        <v>1813</v>
      </c>
      <c r="F59" s="291" t="e">
        <f>+#REF!</f>
        <v>#REF!</v>
      </c>
      <c r="G59" s="291" t="e">
        <f>+#REF!</f>
        <v>#REF!</v>
      </c>
      <c r="H59" s="291" t="e">
        <f>+#REF!</f>
        <v>#REF!</v>
      </c>
      <c r="I59" s="291" t="e">
        <f>+#REF!</f>
        <v>#REF!</v>
      </c>
      <c r="J59" s="291" t="e">
        <f>+#REF!</f>
        <v>#REF!</v>
      </c>
      <c r="K59" s="290">
        <v>30</v>
      </c>
      <c r="L59" s="290">
        <v>0</v>
      </c>
      <c r="M59" s="290">
        <v>0</v>
      </c>
    </row>
    <row r="60" spans="1:15" x14ac:dyDescent="0.25">
      <c r="B60" s="289"/>
      <c r="C60" s="289">
        <v>1007</v>
      </c>
      <c r="D60" s="289" t="s">
        <v>80</v>
      </c>
      <c r="E60" s="460" t="s">
        <v>1814</v>
      </c>
      <c r="F60" s="291" t="e">
        <f>+#REF!</f>
        <v>#REF!</v>
      </c>
      <c r="G60" s="291" t="e">
        <f>+#REF!</f>
        <v>#REF!</v>
      </c>
      <c r="H60" s="291" t="e">
        <f>+#REF!</f>
        <v>#REF!</v>
      </c>
      <c r="I60" s="291" t="e">
        <f>+#REF!</f>
        <v>#REF!</v>
      </c>
      <c r="J60" s="291" t="e">
        <f>+#REF!</f>
        <v>#REF!</v>
      </c>
      <c r="K60" s="290">
        <v>0</v>
      </c>
      <c r="L60" s="290">
        <v>0</v>
      </c>
      <c r="M60" s="290">
        <v>0</v>
      </c>
    </row>
    <row r="61" spans="1:15" x14ac:dyDescent="0.25">
      <c r="B61" s="289"/>
      <c r="C61" s="289">
        <v>1007</v>
      </c>
      <c r="D61" s="289" t="s">
        <v>81</v>
      </c>
      <c r="E61" s="460" t="s">
        <v>1815</v>
      </c>
      <c r="F61" s="291" t="e">
        <f>+#REF!</f>
        <v>#REF!</v>
      </c>
      <c r="G61" s="291" t="e">
        <f>+#REF!</f>
        <v>#REF!</v>
      </c>
      <c r="H61" s="291" t="e">
        <f>+#REF!</f>
        <v>#REF!</v>
      </c>
      <c r="I61" s="291" t="e">
        <f>+#REF!</f>
        <v>#REF!</v>
      </c>
      <c r="J61" s="291" t="e">
        <f>+#REF!</f>
        <v>#REF!</v>
      </c>
      <c r="K61" s="290">
        <v>0</v>
      </c>
      <c r="L61" s="290">
        <v>0</v>
      </c>
      <c r="M61" s="290">
        <v>0</v>
      </c>
    </row>
    <row r="62" spans="1:15" x14ac:dyDescent="0.25">
      <c r="B62" s="289"/>
      <c r="C62" s="289">
        <v>1007</v>
      </c>
      <c r="D62" s="289" t="s">
        <v>82</v>
      </c>
      <c r="E62" s="460" t="s">
        <v>1816</v>
      </c>
      <c r="F62" s="291" t="e">
        <f>+#REF!</f>
        <v>#REF!</v>
      </c>
      <c r="G62" s="291" t="e">
        <f>+#REF!</f>
        <v>#REF!</v>
      </c>
      <c r="H62" s="291" t="e">
        <f>+#REF!</f>
        <v>#REF!</v>
      </c>
      <c r="I62" s="291" t="e">
        <f>+#REF!</f>
        <v>#REF!</v>
      </c>
      <c r="J62" s="291" t="e">
        <f>+#REF!</f>
        <v>#REF!</v>
      </c>
      <c r="K62" s="290">
        <v>30</v>
      </c>
      <c r="L62" s="290">
        <v>0</v>
      </c>
      <c r="M62" s="290">
        <v>0</v>
      </c>
      <c r="O62" s="462"/>
    </row>
    <row r="63" spans="1:15" x14ac:dyDescent="0.25">
      <c r="B63" s="289"/>
      <c r="C63" s="289">
        <v>1007</v>
      </c>
      <c r="D63" s="289">
        <v>-101</v>
      </c>
      <c r="E63" s="460" t="s">
        <v>1817</v>
      </c>
      <c r="F63" s="291" t="e">
        <f>+#REF!</f>
        <v>#REF!</v>
      </c>
      <c r="G63" s="291" t="e">
        <f>+#REF!</f>
        <v>#REF!</v>
      </c>
      <c r="H63" s="291" t="e">
        <f>+#REF!</f>
        <v>#REF!</v>
      </c>
      <c r="I63" s="291" t="e">
        <f>+#REF!</f>
        <v>#REF!</v>
      </c>
      <c r="J63" s="291" t="e">
        <f>+#REF!</f>
        <v>#REF!</v>
      </c>
      <c r="K63" s="290">
        <v>20</v>
      </c>
      <c r="L63" s="290">
        <v>0</v>
      </c>
      <c r="M63" s="290">
        <v>0</v>
      </c>
      <c r="N63" s="289">
        <v>2</v>
      </c>
    </row>
    <row r="64" spans="1:15" x14ac:dyDescent="0.25">
      <c r="B64" s="289"/>
      <c r="C64" s="289">
        <v>1007</v>
      </c>
      <c r="D64" s="289">
        <v>-102</v>
      </c>
      <c r="E64" s="460" t="s">
        <v>1818</v>
      </c>
      <c r="F64" s="291" t="e">
        <f>+#REF!</f>
        <v>#REF!</v>
      </c>
      <c r="G64" s="291" t="e">
        <f>+#REF!</f>
        <v>#REF!</v>
      </c>
      <c r="H64" s="291" t="e">
        <f>+#REF!</f>
        <v>#REF!</v>
      </c>
      <c r="I64" s="291" t="e">
        <f>+#REF!</f>
        <v>#REF!</v>
      </c>
      <c r="J64" s="291" t="e">
        <f>+#REF!</f>
        <v>#REF!</v>
      </c>
      <c r="K64" s="290">
        <v>20</v>
      </c>
      <c r="L64" s="290">
        <v>0</v>
      </c>
      <c r="M64" s="290">
        <v>0</v>
      </c>
      <c r="N64" s="289">
        <v>1</v>
      </c>
    </row>
    <row r="65" spans="2:15" x14ac:dyDescent="0.25">
      <c r="B65" s="289"/>
      <c r="C65" s="289">
        <v>1007</v>
      </c>
      <c r="D65" s="289">
        <v>-103</v>
      </c>
      <c r="E65" s="460" t="s">
        <v>83</v>
      </c>
      <c r="F65" s="291" t="e">
        <f>+#REF!</f>
        <v>#REF!</v>
      </c>
      <c r="G65" s="291" t="e">
        <f>+#REF!</f>
        <v>#REF!</v>
      </c>
      <c r="H65" s="291" t="e">
        <f>+#REF!</f>
        <v>#REF!</v>
      </c>
      <c r="I65" s="291" t="e">
        <f>+#REF!</f>
        <v>#REF!</v>
      </c>
      <c r="J65" s="291" t="e">
        <f>+#REF!</f>
        <v>#REF!</v>
      </c>
      <c r="K65" s="290">
        <v>20</v>
      </c>
      <c r="L65" s="290">
        <v>0</v>
      </c>
      <c r="M65" s="290">
        <v>0</v>
      </c>
      <c r="N65" s="289">
        <v>1</v>
      </c>
    </row>
    <row r="66" spans="2:15" x14ac:dyDescent="0.25">
      <c r="B66" s="289"/>
      <c r="C66" s="289">
        <v>1007</v>
      </c>
      <c r="D66" s="289">
        <v>-104</v>
      </c>
      <c r="E66" s="460" t="s">
        <v>84</v>
      </c>
      <c r="F66" s="291" t="e">
        <f>+#REF!</f>
        <v>#REF!</v>
      </c>
      <c r="G66" s="291" t="e">
        <f>+#REF!</f>
        <v>#REF!</v>
      </c>
      <c r="H66" s="291" t="e">
        <f>+#REF!</f>
        <v>#REF!</v>
      </c>
      <c r="I66" s="291" t="e">
        <f>+#REF!</f>
        <v>#REF!</v>
      </c>
      <c r="J66" s="291" t="e">
        <f>+#REF!</f>
        <v>#REF!</v>
      </c>
      <c r="K66" s="290">
        <v>20</v>
      </c>
      <c r="L66" s="290">
        <v>0</v>
      </c>
      <c r="M66" s="290">
        <v>0</v>
      </c>
      <c r="N66" s="289">
        <v>1</v>
      </c>
    </row>
    <row r="67" spans="2:15" x14ac:dyDescent="0.25">
      <c r="B67" s="289"/>
      <c r="C67" s="289">
        <v>1007</v>
      </c>
      <c r="D67" s="289">
        <v>-105</v>
      </c>
      <c r="E67" s="460" t="s">
        <v>85</v>
      </c>
      <c r="F67" s="291" t="e">
        <f>+#REF!</f>
        <v>#REF!</v>
      </c>
      <c r="G67" s="291" t="e">
        <f>+#REF!</f>
        <v>#REF!</v>
      </c>
      <c r="H67" s="291" t="e">
        <f>+#REF!</f>
        <v>#REF!</v>
      </c>
      <c r="I67" s="291" t="e">
        <f>+#REF!</f>
        <v>#REF!</v>
      </c>
      <c r="J67" s="291" t="e">
        <f>+#REF!</f>
        <v>#REF!</v>
      </c>
      <c r="K67" s="290">
        <v>20</v>
      </c>
      <c r="L67" s="290">
        <v>0</v>
      </c>
      <c r="M67" s="290">
        <v>0</v>
      </c>
      <c r="N67" s="289">
        <v>1</v>
      </c>
    </row>
    <row r="68" spans="2:15" x14ac:dyDescent="0.25">
      <c r="B68" s="289"/>
      <c r="C68" s="289">
        <v>1007</v>
      </c>
      <c r="D68" s="289">
        <v>-106</v>
      </c>
      <c r="E68" s="460" t="s">
        <v>1819</v>
      </c>
      <c r="F68" s="291" t="e">
        <f>+#REF!</f>
        <v>#REF!</v>
      </c>
      <c r="G68" s="291" t="e">
        <f>+#REF!</f>
        <v>#REF!</v>
      </c>
      <c r="H68" s="291" t="e">
        <f>+#REF!</f>
        <v>#REF!</v>
      </c>
      <c r="I68" s="291" t="e">
        <f>+#REF!</f>
        <v>#REF!</v>
      </c>
      <c r="J68" s="291" t="e">
        <f>+#REF!</f>
        <v>#REF!</v>
      </c>
      <c r="K68" s="290">
        <v>20</v>
      </c>
      <c r="L68" s="290">
        <v>0</v>
      </c>
      <c r="M68" s="290">
        <v>0</v>
      </c>
      <c r="O68" s="462"/>
    </row>
    <row r="69" spans="2:15" x14ac:dyDescent="0.25">
      <c r="B69" s="289"/>
      <c r="C69" s="289">
        <v>1007</v>
      </c>
      <c r="D69" s="289">
        <v>-107</v>
      </c>
      <c r="E69" s="460" t="s">
        <v>86</v>
      </c>
      <c r="F69" s="291" t="e">
        <f>+#REF!</f>
        <v>#REF!</v>
      </c>
      <c r="G69" s="291" t="e">
        <f>+#REF!</f>
        <v>#REF!</v>
      </c>
      <c r="H69" s="291" t="e">
        <f>+#REF!</f>
        <v>#REF!</v>
      </c>
      <c r="I69" s="291" t="e">
        <f>+#REF!</f>
        <v>#REF!</v>
      </c>
      <c r="J69" s="291" t="e">
        <f>+#REF!</f>
        <v>#REF!</v>
      </c>
      <c r="K69" s="290">
        <v>20</v>
      </c>
      <c r="L69" s="290">
        <v>0</v>
      </c>
      <c r="M69" s="290">
        <v>0</v>
      </c>
      <c r="N69" s="289">
        <v>1</v>
      </c>
    </row>
    <row r="70" spans="2:15" x14ac:dyDescent="0.25">
      <c r="B70" s="289"/>
      <c r="C70" s="289">
        <v>1007</v>
      </c>
      <c r="D70" s="289">
        <v>-108</v>
      </c>
      <c r="E70" s="460" t="s">
        <v>87</v>
      </c>
      <c r="F70" s="291" t="e">
        <f>+#REF!</f>
        <v>#REF!</v>
      </c>
      <c r="G70" s="291" t="e">
        <f>+#REF!</f>
        <v>#REF!</v>
      </c>
      <c r="H70" s="291" t="e">
        <f>+#REF!</f>
        <v>#REF!</v>
      </c>
      <c r="I70" s="291" t="e">
        <f>+#REF!</f>
        <v>#REF!</v>
      </c>
      <c r="J70" s="291" t="e">
        <f>+#REF!</f>
        <v>#REF!</v>
      </c>
      <c r="K70" s="290">
        <v>20</v>
      </c>
      <c r="L70" s="290">
        <v>0</v>
      </c>
      <c r="M70" s="290">
        <v>0</v>
      </c>
      <c r="N70" s="289">
        <v>1</v>
      </c>
    </row>
    <row r="71" spans="2:15" x14ac:dyDescent="0.25">
      <c r="B71" s="289" t="e">
        <v>#REF!</v>
      </c>
      <c r="C71" s="289">
        <v>1007</v>
      </c>
      <c r="D71" s="289">
        <v>-109</v>
      </c>
      <c r="E71" s="460" t="s">
        <v>1820</v>
      </c>
      <c r="F71" s="291" t="e">
        <f>+#REF!</f>
        <v>#REF!</v>
      </c>
      <c r="G71" s="291" t="e">
        <f>+#REF!</f>
        <v>#REF!</v>
      </c>
      <c r="H71" s="291" t="e">
        <f>+#REF!</f>
        <v>#REF!</v>
      </c>
      <c r="I71" s="291" t="e">
        <f>+#REF!</f>
        <v>#REF!</v>
      </c>
      <c r="J71" s="291" t="e">
        <f>+#REF!</f>
        <v>#REF!</v>
      </c>
      <c r="K71" s="290">
        <v>0</v>
      </c>
      <c r="L71" s="290">
        <v>0</v>
      </c>
      <c r="M71" s="290">
        <v>0</v>
      </c>
      <c r="N71" s="289">
        <v>1</v>
      </c>
    </row>
    <row r="72" spans="2:15" x14ac:dyDescent="0.25">
      <c r="B72" s="289" t="e">
        <v>#REF!</v>
      </c>
      <c r="C72" s="289">
        <v>1007</v>
      </c>
      <c r="D72" s="460">
        <v>-110</v>
      </c>
      <c r="E72" s="460" t="s">
        <v>1821</v>
      </c>
      <c r="F72" s="291" t="e">
        <f>+#REF!</f>
        <v>#REF!</v>
      </c>
      <c r="G72" s="291" t="e">
        <f>+#REF!</f>
        <v>#REF!</v>
      </c>
      <c r="H72" s="291" t="e">
        <f>+#REF!</f>
        <v>#REF!</v>
      </c>
      <c r="I72" s="291" t="e">
        <f>+#REF!</f>
        <v>#REF!</v>
      </c>
      <c r="J72" s="291" t="e">
        <f>+#REF!</f>
        <v>#REF!</v>
      </c>
      <c r="K72" s="290">
        <v>0</v>
      </c>
      <c r="L72" s="290">
        <v>0</v>
      </c>
      <c r="M72" s="290">
        <v>0</v>
      </c>
    </row>
    <row r="73" spans="2:15" x14ac:dyDescent="0.25">
      <c r="B73" s="289" t="e">
        <v>#REF!</v>
      </c>
      <c r="C73" s="289">
        <v>1007</v>
      </c>
      <c r="D73" s="460">
        <v>-111</v>
      </c>
      <c r="E73" s="460" t="s">
        <v>1822</v>
      </c>
      <c r="F73" s="291" t="e">
        <f>+#REF!</f>
        <v>#REF!</v>
      </c>
      <c r="G73" s="291" t="e">
        <f>+#REF!</f>
        <v>#REF!</v>
      </c>
      <c r="H73" s="291" t="e">
        <f>+#REF!</f>
        <v>#REF!</v>
      </c>
      <c r="I73" s="291" t="e">
        <f>+#REF!</f>
        <v>#REF!</v>
      </c>
      <c r="J73" s="291" t="e">
        <f>+#REF!</f>
        <v>#REF!</v>
      </c>
      <c r="K73" s="290">
        <v>0</v>
      </c>
      <c r="L73" s="290">
        <v>0</v>
      </c>
      <c r="M73" s="290">
        <v>0</v>
      </c>
    </row>
    <row r="74" spans="2:15" x14ac:dyDescent="0.25">
      <c r="B74" s="289" t="e">
        <v>#REF!</v>
      </c>
      <c r="C74" s="289">
        <v>1007</v>
      </c>
      <c r="D74" s="460">
        <v>-112</v>
      </c>
      <c r="E74" s="460" t="s">
        <v>1823</v>
      </c>
      <c r="F74" s="291" t="e">
        <f>+#REF!</f>
        <v>#REF!</v>
      </c>
      <c r="G74" s="291" t="e">
        <f>+#REF!</f>
        <v>#REF!</v>
      </c>
      <c r="H74" s="291" t="e">
        <f>+#REF!</f>
        <v>#REF!</v>
      </c>
      <c r="I74" s="291" t="e">
        <f>+#REF!</f>
        <v>#REF!</v>
      </c>
      <c r="J74" s="291" t="e">
        <f>+#REF!</f>
        <v>#REF!</v>
      </c>
      <c r="K74" s="290">
        <v>0</v>
      </c>
      <c r="L74" s="290">
        <v>0</v>
      </c>
      <c r="M74" s="290">
        <v>0</v>
      </c>
    </row>
    <row r="75" spans="2:15" x14ac:dyDescent="0.25">
      <c r="B75" s="289" t="e">
        <v>#REF!</v>
      </c>
      <c r="C75" s="289">
        <v>1007</v>
      </c>
      <c r="D75" s="460">
        <v>-113</v>
      </c>
      <c r="E75" s="460" t="s">
        <v>1824</v>
      </c>
      <c r="F75" s="291" t="e">
        <f>+#REF!</f>
        <v>#REF!</v>
      </c>
      <c r="G75" s="291" t="e">
        <f>+#REF!</f>
        <v>#REF!</v>
      </c>
      <c r="H75" s="291" t="e">
        <f>+#REF!</f>
        <v>#REF!</v>
      </c>
      <c r="I75" s="291" t="e">
        <f>+#REF!</f>
        <v>#REF!</v>
      </c>
      <c r="J75" s="291" t="e">
        <f>+#REF!</f>
        <v>#REF!</v>
      </c>
      <c r="K75" s="290">
        <v>0</v>
      </c>
      <c r="L75" s="290">
        <v>0</v>
      </c>
      <c r="M75" s="290">
        <v>0</v>
      </c>
    </row>
    <row r="76" spans="2:15" x14ac:dyDescent="0.25">
      <c r="B76" s="289" t="e">
        <v>#REF!</v>
      </c>
      <c r="C76" s="289">
        <v>1007</v>
      </c>
      <c r="D76" s="460">
        <v>-114</v>
      </c>
      <c r="E76" s="460" t="s">
        <v>88</v>
      </c>
      <c r="F76" s="291" t="e">
        <f>+#REF!</f>
        <v>#REF!</v>
      </c>
      <c r="G76" s="291" t="e">
        <f>+#REF!</f>
        <v>#REF!</v>
      </c>
      <c r="H76" s="291" t="e">
        <f>+#REF!</f>
        <v>#REF!</v>
      </c>
      <c r="I76" s="291" t="e">
        <f>+#REF!</f>
        <v>#REF!</v>
      </c>
      <c r="J76" s="291" t="e">
        <f>+#REF!</f>
        <v>#REF!</v>
      </c>
      <c r="K76" s="290">
        <v>0</v>
      </c>
      <c r="L76" s="290">
        <v>0</v>
      </c>
      <c r="M76" s="290">
        <v>0</v>
      </c>
    </row>
    <row r="77" spans="2:15" x14ac:dyDescent="0.25">
      <c r="B77" s="289" t="e">
        <v>#REF!</v>
      </c>
      <c r="C77" s="289">
        <v>1007</v>
      </c>
      <c r="D77" s="460" t="s">
        <v>89</v>
      </c>
      <c r="E77" s="460" t="s">
        <v>90</v>
      </c>
      <c r="F77" s="291" t="e">
        <f>+#REF!</f>
        <v>#REF!</v>
      </c>
      <c r="G77" s="291" t="e">
        <f>+#REF!</f>
        <v>#REF!</v>
      </c>
      <c r="H77" s="291" t="e">
        <f>+#REF!</f>
        <v>#REF!</v>
      </c>
      <c r="I77" s="291" t="e">
        <f>+#REF!</f>
        <v>#REF!</v>
      </c>
      <c r="J77" s="291" t="e">
        <f>+#REF!</f>
        <v>#REF!</v>
      </c>
      <c r="K77" s="290">
        <v>0</v>
      </c>
      <c r="L77" s="290">
        <v>0</v>
      </c>
      <c r="M77" s="290">
        <v>0</v>
      </c>
    </row>
    <row r="78" spans="2:15" x14ac:dyDescent="0.25">
      <c r="B78" s="289" t="e">
        <v>#REF!</v>
      </c>
      <c r="C78" s="289">
        <v>1007</v>
      </c>
      <c r="D78" s="460" t="s">
        <v>91</v>
      </c>
      <c r="E78" s="460" t="s">
        <v>92</v>
      </c>
      <c r="F78" s="291" t="e">
        <f>+#REF!</f>
        <v>#REF!</v>
      </c>
      <c r="G78" s="291" t="e">
        <f>+#REF!</f>
        <v>#REF!</v>
      </c>
      <c r="H78" s="291" t="e">
        <f>+#REF!</f>
        <v>#REF!</v>
      </c>
      <c r="I78" s="291" t="e">
        <f>+#REF!</f>
        <v>#REF!</v>
      </c>
      <c r="J78" s="291" t="e">
        <f>+#REF!</f>
        <v>#REF!</v>
      </c>
      <c r="K78" s="290">
        <v>20</v>
      </c>
      <c r="L78" s="290">
        <v>0</v>
      </c>
      <c r="M78" s="290">
        <v>0</v>
      </c>
      <c r="O78" s="462"/>
    </row>
    <row r="79" spans="2:15" x14ac:dyDescent="0.25">
      <c r="B79" s="289" t="e">
        <v>#REF!</v>
      </c>
      <c r="C79" s="289">
        <v>1007</v>
      </c>
      <c r="D79" s="460" t="s">
        <v>93</v>
      </c>
      <c r="E79" s="460" t="s">
        <v>94</v>
      </c>
      <c r="F79" s="291" t="e">
        <f>+#REF!</f>
        <v>#REF!</v>
      </c>
      <c r="G79" s="291" t="e">
        <f>+#REF!</f>
        <v>#REF!</v>
      </c>
      <c r="H79" s="291" t="e">
        <f>+#REF!</f>
        <v>#REF!</v>
      </c>
      <c r="I79" s="291" t="e">
        <f>+#REF!</f>
        <v>#REF!</v>
      </c>
      <c r="J79" s="291" t="e">
        <f>+#REF!</f>
        <v>#REF!</v>
      </c>
      <c r="K79" s="290">
        <v>0</v>
      </c>
      <c r="L79" s="290">
        <v>0</v>
      </c>
      <c r="M79" s="290">
        <v>0</v>
      </c>
      <c r="N79" s="289">
        <v>1</v>
      </c>
    </row>
    <row r="80" spans="2:15" x14ac:dyDescent="0.25">
      <c r="B80" s="289" t="e">
        <v>#REF!</v>
      </c>
      <c r="C80" s="289">
        <v>1007</v>
      </c>
      <c r="D80" s="460" t="s">
        <v>95</v>
      </c>
      <c r="E80" s="460" t="s">
        <v>96</v>
      </c>
      <c r="F80" s="291" t="e">
        <f>+#REF!</f>
        <v>#REF!</v>
      </c>
      <c r="G80" s="291" t="e">
        <f>+#REF!</f>
        <v>#REF!</v>
      </c>
      <c r="H80" s="291" t="e">
        <f>+#REF!</f>
        <v>#REF!</v>
      </c>
      <c r="I80" s="291" t="e">
        <f>+#REF!</f>
        <v>#REF!</v>
      </c>
      <c r="J80" s="291" t="e">
        <f>+#REF!</f>
        <v>#REF!</v>
      </c>
      <c r="K80" s="290">
        <v>0</v>
      </c>
      <c r="L80" s="290">
        <v>0</v>
      </c>
      <c r="M80" s="290">
        <v>0</v>
      </c>
      <c r="N80" s="289">
        <v>1</v>
      </c>
    </row>
    <row r="81" spans="1:15" x14ac:dyDescent="0.25">
      <c r="B81" s="289" t="e">
        <v>#REF!</v>
      </c>
      <c r="C81" s="289">
        <v>1007</v>
      </c>
      <c r="D81" s="460">
        <v>-119</v>
      </c>
      <c r="E81" s="460" t="s">
        <v>1825</v>
      </c>
      <c r="F81" s="291" t="e">
        <f>+#REF!</f>
        <v>#REF!</v>
      </c>
      <c r="G81" s="291" t="e">
        <f>+#REF!</f>
        <v>#REF!</v>
      </c>
      <c r="H81" s="291" t="e">
        <f>+#REF!</f>
        <v>#REF!</v>
      </c>
      <c r="I81" s="291" t="e">
        <f>+#REF!</f>
        <v>#REF!</v>
      </c>
      <c r="J81" s="291" t="e">
        <f>+#REF!</f>
        <v>#REF!</v>
      </c>
      <c r="K81" s="290">
        <v>30</v>
      </c>
      <c r="L81" s="290">
        <v>0</v>
      </c>
      <c r="M81" s="290">
        <v>0</v>
      </c>
      <c r="N81" s="289">
        <v>1</v>
      </c>
    </row>
    <row r="82" spans="1:15" x14ac:dyDescent="0.25">
      <c r="B82" s="289" t="e">
        <v>#REF!</v>
      </c>
      <c r="C82" s="289">
        <v>1007</v>
      </c>
      <c r="D82" s="460" t="s">
        <v>97</v>
      </c>
      <c r="E82" s="460" t="s">
        <v>98</v>
      </c>
      <c r="F82" s="291" t="e">
        <f>+#REF!</f>
        <v>#REF!</v>
      </c>
      <c r="G82" s="291" t="e">
        <f>+#REF!</f>
        <v>#REF!</v>
      </c>
      <c r="H82" s="291" t="e">
        <f>+#REF!</f>
        <v>#REF!</v>
      </c>
      <c r="I82" s="291" t="e">
        <f>+#REF!</f>
        <v>#REF!</v>
      </c>
      <c r="J82" s="291" t="e">
        <f>+#REF!</f>
        <v>#REF!</v>
      </c>
      <c r="K82" s="290">
        <v>30</v>
      </c>
      <c r="L82" s="290">
        <v>0</v>
      </c>
      <c r="M82" s="290">
        <v>0</v>
      </c>
      <c r="N82" s="289">
        <v>1</v>
      </c>
    </row>
    <row r="83" spans="1:15" x14ac:dyDescent="0.25">
      <c r="B83" s="289" t="e">
        <v>#REF!</v>
      </c>
      <c r="C83" s="289">
        <v>1007</v>
      </c>
      <c r="D83" s="460" t="s">
        <v>99</v>
      </c>
      <c r="E83" s="460" t="s">
        <v>100</v>
      </c>
      <c r="F83" s="291" t="e">
        <f>+#REF!</f>
        <v>#REF!</v>
      </c>
      <c r="G83" s="291" t="e">
        <f>+#REF!</f>
        <v>#REF!</v>
      </c>
      <c r="H83" s="291" t="e">
        <f>+#REF!</f>
        <v>#REF!</v>
      </c>
      <c r="I83" s="291" t="e">
        <f>+#REF!</f>
        <v>#REF!</v>
      </c>
      <c r="J83" s="291" t="e">
        <f>+#REF!</f>
        <v>#REF!</v>
      </c>
      <c r="K83" s="290">
        <v>30</v>
      </c>
      <c r="L83" s="290">
        <v>0</v>
      </c>
      <c r="M83" s="290">
        <v>0</v>
      </c>
      <c r="N83" s="289">
        <v>1</v>
      </c>
    </row>
    <row r="84" spans="1:15" x14ac:dyDescent="0.25">
      <c r="B84" s="289" t="e">
        <v>#REF!</v>
      </c>
      <c r="C84" s="289">
        <v>1007</v>
      </c>
      <c r="D84" s="460" t="s">
        <v>101</v>
      </c>
      <c r="E84" s="460" t="s">
        <v>1826</v>
      </c>
      <c r="F84" s="291" t="e">
        <f>+#REF!</f>
        <v>#REF!</v>
      </c>
      <c r="G84" s="291" t="e">
        <f>+#REF!</f>
        <v>#REF!</v>
      </c>
      <c r="H84" s="291" t="e">
        <f>+#REF!</f>
        <v>#REF!</v>
      </c>
      <c r="I84" s="291" t="e">
        <f>+#REF!</f>
        <v>#REF!</v>
      </c>
      <c r="J84" s="291" t="e">
        <f>+#REF!</f>
        <v>#REF!</v>
      </c>
      <c r="K84" s="290">
        <v>20</v>
      </c>
      <c r="L84" s="290">
        <v>0</v>
      </c>
      <c r="M84" s="290">
        <v>0</v>
      </c>
      <c r="N84" s="289">
        <v>1</v>
      </c>
    </row>
    <row r="85" spans="1:15" x14ac:dyDescent="0.25">
      <c r="B85" s="289" t="e">
        <v>#REF!</v>
      </c>
      <c r="C85" s="289">
        <v>1007</v>
      </c>
      <c r="D85" s="460" t="s">
        <v>103</v>
      </c>
      <c r="E85" s="460" t="s">
        <v>1827</v>
      </c>
      <c r="F85" s="291" t="e">
        <f>+#REF!</f>
        <v>#REF!</v>
      </c>
      <c r="G85" s="291" t="e">
        <f>+#REF!</f>
        <v>#REF!</v>
      </c>
      <c r="H85" s="291" t="e">
        <f>+#REF!</f>
        <v>#REF!</v>
      </c>
      <c r="I85" s="291" t="e">
        <f>+#REF!</f>
        <v>#REF!</v>
      </c>
      <c r="J85" s="291" t="e">
        <f>+#REF!</f>
        <v>#REF!</v>
      </c>
      <c r="K85" s="290">
        <v>20</v>
      </c>
      <c r="L85" s="290">
        <v>0</v>
      </c>
      <c r="M85" s="290">
        <v>0</v>
      </c>
      <c r="N85" s="289">
        <v>1</v>
      </c>
    </row>
    <row r="86" spans="1:15" x14ac:dyDescent="0.25">
      <c r="B86" s="289" t="e">
        <v>#REF!</v>
      </c>
      <c r="C86" s="289">
        <v>1007</v>
      </c>
      <c r="D86" s="460" t="s">
        <v>104</v>
      </c>
      <c r="E86" s="460" t="s">
        <v>1828</v>
      </c>
      <c r="F86" s="291" t="e">
        <f>+#REF!</f>
        <v>#REF!</v>
      </c>
      <c r="G86" s="291" t="e">
        <f>+#REF!</f>
        <v>#REF!</v>
      </c>
      <c r="H86" s="291" t="e">
        <f>+#REF!</f>
        <v>#REF!</v>
      </c>
      <c r="I86" s="291" t="e">
        <f>+#REF!</f>
        <v>#REF!</v>
      </c>
      <c r="J86" s="291" t="e">
        <f>+#REF!</f>
        <v>#REF!</v>
      </c>
      <c r="K86" s="290">
        <v>20</v>
      </c>
      <c r="L86" s="290">
        <v>0</v>
      </c>
      <c r="M86" s="290">
        <v>0</v>
      </c>
    </row>
    <row r="87" spans="1:15" x14ac:dyDescent="0.25">
      <c r="K87" s="290">
        <v>30</v>
      </c>
      <c r="L87" s="290">
        <v>0</v>
      </c>
      <c r="M87" s="290">
        <v>0</v>
      </c>
    </row>
    <row r="89" spans="1:15" x14ac:dyDescent="0.25">
      <c r="A89" s="289">
        <v>8</v>
      </c>
      <c r="B89" s="289" t="e">
        <v>#REF!</v>
      </c>
      <c r="C89" s="289">
        <v>1008</v>
      </c>
      <c r="D89" s="289">
        <v>-100</v>
      </c>
      <c r="E89" s="460" t="s">
        <v>1829</v>
      </c>
      <c r="F89" s="291" t="e">
        <f>+#REF!</f>
        <v>#REF!</v>
      </c>
      <c r="G89" s="291" t="e">
        <f>+#REF!</f>
        <v>#REF!</v>
      </c>
      <c r="H89" s="291" t="e">
        <f>+#REF!</f>
        <v>#REF!</v>
      </c>
      <c r="I89" s="291" t="e">
        <f>+#REF!</f>
        <v>#REF!</v>
      </c>
      <c r="J89" s="291" t="e">
        <f>+#REF!</f>
        <v>#REF!</v>
      </c>
      <c r="K89" s="290">
        <v>0</v>
      </c>
      <c r="L89" s="290">
        <v>30</v>
      </c>
      <c r="M89" s="290">
        <v>30</v>
      </c>
    </row>
    <row r="90" spans="1:15" x14ac:dyDescent="0.25">
      <c r="B90" s="289"/>
      <c r="C90" s="289">
        <v>1008</v>
      </c>
      <c r="D90" s="289">
        <v>-102</v>
      </c>
      <c r="E90" s="460" t="s">
        <v>1830</v>
      </c>
      <c r="F90" s="291" t="e">
        <f>+#REF!</f>
        <v>#REF!</v>
      </c>
      <c r="G90" s="291" t="e">
        <f>+#REF!</f>
        <v>#REF!</v>
      </c>
      <c r="H90" s="291" t="e">
        <f>+#REF!</f>
        <v>#REF!</v>
      </c>
      <c r="I90" s="291" t="e">
        <f>+#REF!</f>
        <v>#REF!</v>
      </c>
      <c r="J90" s="291" t="e">
        <f>+#REF!</f>
        <v>#REF!</v>
      </c>
      <c r="K90" s="290">
        <v>30</v>
      </c>
      <c r="L90" s="290">
        <v>0</v>
      </c>
      <c r="M90" s="290">
        <v>0</v>
      </c>
      <c r="N90" s="289">
        <v>1</v>
      </c>
    </row>
    <row r="91" spans="1:15" x14ac:dyDescent="0.25">
      <c r="B91" s="289" t="e">
        <v>#REF!</v>
      </c>
      <c r="C91" s="289">
        <v>1008</v>
      </c>
      <c r="D91" s="289">
        <v>-104</v>
      </c>
      <c r="E91" s="460" t="s">
        <v>1831</v>
      </c>
      <c r="F91" s="291" t="e">
        <f>+#REF!</f>
        <v>#REF!</v>
      </c>
      <c r="G91" s="291" t="e">
        <f>+#REF!</f>
        <v>#REF!</v>
      </c>
      <c r="H91" s="291" t="e">
        <f>+#REF!</f>
        <v>#REF!</v>
      </c>
      <c r="I91" s="291" t="e">
        <f>+#REF!</f>
        <v>#REF!</v>
      </c>
      <c r="J91" s="291" t="e">
        <f>+#REF!</f>
        <v>#REF!</v>
      </c>
    </row>
    <row r="92" spans="1:15" x14ac:dyDescent="0.25">
      <c r="B92" s="289"/>
      <c r="C92" s="289"/>
      <c r="D92" s="289"/>
      <c r="E92" s="460"/>
    </row>
    <row r="93" spans="1:15" x14ac:dyDescent="0.25">
      <c r="A93" s="289">
        <v>9</v>
      </c>
      <c r="B93" s="289" t="e">
        <v>#REF!</v>
      </c>
      <c r="C93" s="289">
        <v>1009</v>
      </c>
      <c r="D93" s="289">
        <v>-100</v>
      </c>
      <c r="E93" s="460" t="s">
        <v>1832</v>
      </c>
      <c r="F93" s="291" t="e">
        <f>+#REF!</f>
        <v>#REF!</v>
      </c>
      <c r="G93" s="291" t="e">
        <f>+#REF!</f>
        <v>#REF!</v>
      </c>
      <c r="H93" s="291" t="e">
        <f>+#REF!</f>
        <v>#REF!</v>
      </c>
      <c r="I93" s="291" t="e">
        <f>+#REF!</f>
        <v>#REF!</v>
      </c>
      <c r="J93" s="291" t="e">
        <f>+#REF!</f>
        <v>#REF!</v>
      </c>
      <c r="K93" s="290">
        <v>0</v>
      </c>
      <c r="L93" s="290">
        <v>80</v>
      </c>
      <c r="M93" s="290">
        <v>80</v>
      </c>
    </row>
    <row r="94" spans="1:15" x14ac:dyDescent="0.25">
      <c r="B94" s="289"/>
      <c r="C94" s="289">
        <v>1009</v>
      </c>
      <c r="D94" s="289">
        <v>-102</v>
      </c>
      <c r="E94" s="460" t="s">
        <v>1833</v>
      </c>
      <c r="F94" s="291" t="e">
        <f>+#REF!</f>
        <v>#REF!</v>
      </c>
      <c r="G94" s="291" t="e">
        <f>+#REF!</f>
        <v>#REF!</v>
      </c>
      <c r="H94" s="291" t="e">
        <f>+#REF!</f>
        <v>#REF!</v>
      </c>
      <c r="I94" s="291" t="e">
        <f>+#REF!</f>
        <v>#REF!</v>
      </c>
      <c r="J94" s="291" t="e">
        <f>+#REF!</f>
        <v>#REF!</v>
      </c>
      <c r="K94" s="290">
        <v>0</v>
      </c>
      <c r="L94" s="290">
        <v>0</v>
      </c>
      <c r="M94" s="290">
        <v>0</v>
      </c>
    </row>
    <row r="95" spans="1:15" x14ac:dyDescent="0.25">
      <c r="B95" s="289" t="e">
        <v>#REF!</v>
      </c>
      <c r="C95" s="289">
        <v>1009</v>
      </c>
      <c r="D95" s="289">
        <v>-103</v>
      </c>
      <c r="E95" s="460" t="s">
        <v>109</v>
      </c>
      <c r="F95" s="291" t="e">
        <f>+#REF!</f>
        <v>#REF!</v>
      </c>
      <c r="G95" s="291" t="e">
        <f>+#REF!</f>
        <v>#REF!</v>
      </c>
      <c r="H95" s="291" t="e">
        <f>+#REF!</f>
        <v>#REF!</v>
      </c>
      <c r="I95" s="291" t="e">
        <f>+#REF!</f>
        <v>#REF!</v>
      </c>
      <c r="J95" s="291" t="e">
        <f>+#REF!</f>
        <v>#REF!</v>
      </c>
      <c r="K95" s="290">
        <v>0</v>
      </c>
      <c r="L95" s="290">
        <v>0</v>
      </c>
      <c r="M95" s="290">
        <v>0</v>
      </c>
      <c r="N95" s="289">
        <v>1</v>
      </c>
    </row>
    <row r="96" spans="1:15" x14ac:dyDescent="0.25">
      <c r="B96" s="289" t="e">
        <v>#REF!</v>
      </c>
      <c r="C96" s="289">
        <v>1009</v>
      </c>
      <c r="D96" s="289">
        <v>-104</v>
      </c>
      <c r="E96" s="460" t="s">
        <v>110</v>
      </c>
      <c r="F96" s="291" t="e">
        <f>+#REF!</f>
        <v>#REF!</v>
      </c>
      <c r="G96" s="291" t="e">
        <f>+#REF!</f>
        <v>#REF!</v>
      </c>
      <c r="H96" s="291" t="e">
        <f>+#REF!</f>
        <v>#REF!</v>
      </c>
      <c r="I96" s="291" t="e">
        <f>+#REF!</f>
        <v>#REF!</v>
      </c>
      <c r="J96" s="291" t="e">
        <f>+#REF!</f>
        <v>#REF!</v>
      </c>
      <c r="K96" s="290">
        <v>80</v>
      </c>
      <c r="L96" s="290">
        <v>0</v>
      </c>
      <c r="M96" s="290">
        <v>0</v>
      </c>
      <c r="O96" s="462"/>
    </row>
    <row r="97" spans="1:15" x14ac:dyDescent="0.25">
      <c r="B97" s="289"/>
      <c r="C97" s="289"/>
      <c r="D97" s="289"/>
      <c r="E97" s="460"/>
      <c r="K97" s="290" t="e">
        <v>#REF!</v>
      </c>
      <c r="L97" s="290" t="e">
        <v>#REF!</v>
      </c>
      <c r="M97" s="290" t="e">
        <v>#REF!</v>
      </c>
    </row>
    <row r="98" spans="1:15" x14ac:dyDescent="0.25">
      <c r="A98" s="289">
        <v>10</v>
      </c>
      <c r="B98" s="289" t="e">
        <v>#REF!</v>
      </c>
      <c r="C98" s="289">
        <v>1010</v>
      </c>
      <c r="D98" s="289">
        <v>-100</v>
      </c>
      <c r="E98" s="460" t="s">
        <v>1834</v>
      </c>
      <c r="F98" s="291" t="e">
        <f>+#REF!</f>
        <v>#REF!</v>
      </c>
      <c r="G98" s="291" t="e">
        <f>+#REF!</f>
        <v>#REF!</v>
      </c>
      <c r="H98" s="291" t="e">
        <f>+#REF!</f>
        <v>#REF!</v>
      </c>
      <c r="I98" s="291" t="e">
        <f>+#REF!</f>
        <v>#REF!</v>
      </c>
      <c r="J98" s="291" t="e">
        <f>+#REF!</f>
        <v>#REF!</v>
      </c>
      <c r="K98" s="290">
        <v>35</v>
      </c>
      <c r="L98" s="290">
        <v>135</v>
      </c>
      <c r="M98" s="290">
        <v>135</v>
      </c>
      <c r="N98" s="289">
        <v>1</v>
      </c>
    </row>
    <row r="99" spans="1:15" x14ac:dyDescent="0.25">
      <c r="B99" s="289"/>
      <c r="C99" s="289">
        <v>1010</v>
      </c>
      <c r="D99" s="289">
        <v>-101</v>
      </c>
      <c r="E99" s="460" t="s">
        <v>1835</v>
      </c>
      <c r="F99" s="291" t="e">
        <f>+#REF!</f>
        <v>#REF!</v>
      </c>
      <c r="G99" s="291" t="e">
        <f>+#REF!</f>
        <v>#REF!</v>
      </c>
      <c r="H99" s="291" t="e">
        <f>+#REF!</f>
        <v>#REF!</v>
      </c>
      <c r="I99" s="291" t="e">
        <f>+#REF!</f>
        <v>#REF!</v>
      </c>
      <c r="J99" s="291" t="e">
        <f>+#REF!</f>
        <v>#REF!</v>
      </c>
      <c r="K99" s="290">
        <v>25</v>
      </c>
      <c r="L99" s="290">
        <v>0</v>
      </c>
      <c r="M99" s="290">
        <v>0</v>
      </c>
      <c r="N99" s="289">
        <v>1</v>
      </c>
    </row>
    <row r="100" spans="1:15" x14ac:dyDescent="0.25">
      <c r="B100" s="289"/>
      <c r="C100" s="289">
        <v>1010</v>
      </c>
      <c r="D100" s="289">
        <v>-102</v>
      </c>
      <c r="E100" s="460" t="s">
        <v>1836</v>
      </c>
      <c r="F100" s="291" t="e">
        <f>+#REF!</f>
        <v>#REF!</v>
      </c>
      <c r="G100" s="291" t="e">
        <f>+#REF!</f>
        <v>#REF!</v>
      </c>
      <c r="H100" s="291" t="e">
        <f>+#REF!</f>
        <v>#REF!</v>
      </c>
      <c r="I100" s="291" t="e">
        <f>+#REF!</f>
        <v>#REF!</v>
      </c>
      <c r="J100" s="291" t="e">
        <f>+#REF!</f>
        <v>#REF!</v>
      </c>
      <c r="K100" s="290">
        <v>25</v>
      </c>
      <c r="L100" s="290">
        <v>0</v>
      </c>
      <c r="M100" s="290">
        <v>0</v>
      </c>
      <c r="N100" s="289">
        <v>1</v>
      </c>
    </row>
    <row r="101" spans="1:15" x14ac:dyDescent="0.25">
      <c r="B101" s="289"/>
      <c r="C101" s="289">
        <v>1010</v>
      </c>
      <c r="D101" s="289">
        <v>-103</v>
      </c>
      <c r="E101" s="460" t="s">
        <v>1837</v>
      </c>
      <c r="F101" s="291" t="e">
        <f>+#REF!</f>
        <v>#REF!</v>
      </c>
      <c r="G101" s="291" t="e">
        <f>+#REF!</f>
        <v>#REF!</v>
      </c>
      <c r="H101" s="291" t="e">
        <f>+#REF!</f>
        <v>#REF!</v>
      </c>
      <c r="I101" s="291" t="e">
        <f>+#REF!</f>
        <v>#REF!</v>
      </c>
      <c r="J101" s="291" t="e">
        <f>+#REF!</f>
        <v>#REF!</v>
      </c>
      <c r="K101" s="290">
        <v>50</v>
      </c>
      <c r="L101" s="290">
        <v>0</v>
      </c>
      <c r="M101" s="290">
        <v>0</v>
      </c>
      <c r="N101" s="289">
        <v>1</v>
      </c>
    </row>
    <row r="102" spans="1:15" x14ac:dyDescent="0.25">
      <c r="B102" s="289"/>
      <c r="C102" s="289"/>
      <c r="D102" s="289"/>
      <c r="E102" s="460"/>
    </row>
    <row r="103" spans="1:15" x14ac:dyDescent="0.25">
      <c r="A103" s="289">
        <v>11</v>
      </c>
      <c r="B103" s="289" t="e">
        <v>#REF!</v>
      </c>
      <c r="C103" s="289">
        <v>1011</v>
      </c>
      <c r="D103" s="289">
        <v>-100</v>
      </c>
      <c r="E103" s="460" t="s">
        <v>113</v>
      </c>
      <c r="F103" s="291" t="e">
        <f>+#REF!</f>
        <v>#REF!</v>
      </c>
      <c r="G103" s="291" t="e">
        <f>+#REF!</f>
        <v>#REF!</v>
      </c>
      <c r="H103" s="291" t="e">
        <f>+#REF!</f>
        <v>#REF!</v>
      </c>
      <c r="I103" s="291" t="e">
        <f>+#REF!</f>
        <v>#REF!</v>
      </c>
      <c r="J103" s="291" t="e">
        <f>+#REF!</f>
        <v>#REF!</v>
      </c>
      <c r="K103" s="290">
        <v>125</v>
      </c>
      <c r="L103" s="290">
        <v>0</v>
      </c>
      <c r="M103" s="290">
        <v>0</v>
      </c>
      <c r="N103" s="289">
        <v>1</v>
      </c>
    </row>
    <row r="104" spans="1:15" x14ac:dyDescent="0.25">
      <c r="B104" s="289"/>
      <c r="C104" s="289" t="e">
        <v>#REF!</v>
      </c>
      <c r="D104" s="289" t="e">
        <v>#REF!</v>
      </c>
      <c r="E104" s="460" t="e">
        <v>#REF!</v>
      </c>
      <c r="F104" s="291" t="e">
        <f>+#REF!</f>
        <v>#REF!</v>
      </c>
      <c r="G104" s="291" t="e">
        <f>+#REF!</f>
        <v>#REF!</v>
      </c>
      <c r="H104" s="291" t="e">
        <f>+#REF!</f>
        <v>#REF!</v>
      </c>
      <c r="I104" s="291" t="e">
        <f>+#REF!</f>
        <v>#REF!</v>
      </c>
      <c r="J104" s="291" t="e">
        <f>+#REF!</f>
        <v>#REF!</v>
      </c>
      <c r="K104" s="290" t="e">
        <v>#REF!</v>
      </c>
      <c r="L104" s="290" t="e">
        <v>#REF!</v>
      </c>
      <c r="M104" s="290" t="e">
        <v>#REF!</v>
      </c>
      <c r="O104" s="462"/>
    </row>
    <row r="105" spans="1:15" x14ac:dyDescent="0.25">
      <c r="B105" s="289"/>
      <c r="C105" s="289"/>
      <c r="D105" s="289"/>
      <c r="E105" s="460"/>
    </row>
    <row r="106" spans="1:15" x14ac:dyDescent="0.25">
      <c r="A106" s="289">
        <v>12</v>
      </c>
      <c r="B106" s="289" t="e">
        <v>#REF!</v>
      </c>
      <c r="C106" s="289">
        <v>1012</v>
      </c>
      <c r="D106" s="289" t="s">
        <v>120</v>
      </c>
      <c r="E106" s="460" t="s">
        <v>121</v>
      </c>
      <c r="F106" s="291" t="e">
        <f>+#REF!</f>
        <v>#REF!</v>
      </c>
      <c r="G106" s="291" t="e">
        <f>+#REF!</f>
        <v>#REF!</v>
      </c>
      <c r="H106" s="291" t="e">
        <f>+#REF!</f>
        <v>#REF!</v>
      </c>
      <c r="I106" s="291" t="e">
        <f>+#REF!</f>
        <v>#REF!</v>
      </c>
      <c r="J106" s="291" t="e">
        <f>+#REF!</f>
        <v>#REF!</v>
      </c>
      <c r="K106" s="290">
        <v>50</v>
      </c>
      <c r="L106" s="290">
        <v>50</v>
      </c>
      <c r="M106" s="290">
        <v>50</v>
      </c>
      <c r="N106" s="289">
        <v>1</v>
      </c>
    </row>
    <row r="107" spans="1:15" x14ac:dyDescent="0.25">
      <c r="B107" s="289"/>
      <c r="C107" s="289"/>
      <c r="D107" s="289"/>
      <c r="E107" s="460"/>
    </row>
    <row r="108" spans="1:15" x14ac:dyDescent="0.25">
      <c r="A108" s="289">
        <v>13</v>
      </c>
      <c r="B108" s="289" t="e">
        <v>#REF!</v>
      </c>
      <c r="C108" s="289">
        <v>1013</v>
      </c>
      <c r="D108" s="289">
        <v>-100</v>
      </c>
      <c r="E108" s="460" t="s">
        <v>124</v>
      </c>
      <c r="F108" s="291" t="e">
        <f>+#REF!</f>
        <v>#REF!</v>
      </c>
      <c r="G108" s="291" t="e">
        <f>+#REF!</f>
        <v>#REF!</v>
      </c>
      <c r="H108" s="291" t="e">
        <f>+#REF!</f>
        <v>#REF!</v>
      </c>
      <c r="I108" s="291" t="e">
        <f>+#REF!</f>
        <v>#REF!</v>
      </c>
      <c r="J108" s="291" t="e">
        <f>+#REF!</f>
        <v>#REF!</v>
      </c>
      <c r="K108" s="290">
        <v>100</v>
      </c>
      <c r="L108" s="290">
        <v>100</v>
      </c>
      <c r="M108" s="290">
        <v>100</v>
      </c>
    </row>
    <row r="109" spans="1:15" x14ac:dyDescent="0.25">
      <c r="B109" s="289"/>
      <c r="C109" s="289"/>
      <c r="D109" s="289"/>
      <c r="E109" s="460"/>
    </row>
    <row r="110" spans="1:15" x14ac:dyDescent="0.25">
      <c r="A110" s="289">
        <v>14</v>
      </c>
      <c r="B110" s="289" t="e">
        <v>#REF!</v>
      </c>
      <c r="C110" s="289">
        <v>1014</v>
      </c>
      <c r="D110" s="289">
        <v>0</v>
      </c>
      <c r="E110" s="460">
        <v>0</v>
      </c>
      <c r="F110" s="291" t="e">
        <f>+#REF!</f>
        <v>#REF!</v>
      </c>
      <c r="G110" s="291" t="e">
        <f>+#REF!</f>
        <v>#REF!</v>
      </c>
      <c r="H110" s="291" t="e">
        <f>+#REF!</f>
        <v>#REF!</v>
      </c>
      <c r="I110" s="291" t="e">
        <f>+#REF!</f>
        <v>#REF!</v>
      </c>
      <c r="J110" s="291" t="e">
        <f>+#REF!</f>
        <v>#REF!</v>
      </c>
      <c r="K110" s="290">
        <v>0</v>
      </c>
      <c r="L110" s="290">
        <v>50</v>
      </c>
      <c r="M110" s="290">
        <v>50</v>
      </c>
      <c r="N110" s="289">
        <v>1</v>
      </c>
    </row>
    <row r="111" spans="1:15" x14ac:dyDescent="0.25">
      <c r="B111" s="289"/>
      <c r="C111" s="289"/>
      <c r="D111" s="289"/>
      <c r="E111" s="460"/>
    </row>
    <row r="112" spans="1:15" x14ac:dyDescent="0.25">
      <c r="A112" s="289">
        <v>15</v>
      </c>
      <c r="B112" s="289" t="e">
        <v>#REF!</v>
      </c>
      <c r="C112" s="289">
        <v>1015</v>
      </c>
      <c r="D112" s="289" t="s">
        <v>120</v>
      </c>
      <c r="E112" s="460" t="s">
        <v>1780</v>
      </c>
      <c r="F112" s="291" t="e">
        <f>+#REF!</f>
        <v>#REF!</v>
      </c>
      <c r="G112" s="291" t="e">
        <f>+#REF!</f>
        <v>#REF!</v>
      </c>
      <c r="H112" s="291" t="e">
        <f>+#REF!</f>
        <v>#REF!</v>
      </c>
      <c r="I112" s="291" t="e">
        <f>+#REF!</f>
        <v>#REF!</v>
      </c>
      <c r="J112" s="291" t="e">
        <f>+#REF!</f>
        <v>#REF!</v>
      </c>
      <c r="K112" s="290">
        <v>0</v>
      </c>
      <c r="L112" s="290">
        <v>40</v>
      </c>
      <c r="M112" s="290">
        <v>40</v>
      </c>
      <c r="N112" s="289">
        <v>1</v>
      </c>
    </row>
    <row r="113" spans="1:15" x14ac:dyDescent="0.25">
      <c r="B113" s="289"/>
      <c r="C113" s="289"/>
      <c r="D113" s="289"/>
    </row>
    <row r="114" spans="1:15" x14ac:dyDescent="0.25">
      <c r="A114" s="289">
        <v>16</v>
      </c>
      <c r="B114" s="289" t="e">
        <v>#REF!</v>
      </c>
      <c r="C114" s="289">
        <v>0</v>
      </c>
      <c r="D114" s="460" t="e">
        <v>#REF!</v>
      </c>
      <c r="E114" s="460" t="e">
        <v>#REF!</v>
      </c>
      <c r="F114" s="291" t="e">
        <f>+#REF!</f>
        <v>#REF!</v>
      </c>
      <c r="G114" s="291" t="e">
        <f>+#REF!</f>
        <v>#REF!</v>
      </c>
      <c r="H114" s="291" t="e">
        <f>+#REF!</f>
        <v>#REF!</v>
      </c>
      <c r="I114" s="291" t="e">
        <f>+#REF!</f>
        <v>#REF!</v>
      </c>
      <c r="J114" s="291" t="e">
        <f>+#REF!</f>
        <v>#REF!</v>
      </c>
      <c r="K114" s="290" t="e">
        <v>#REF!</v>
      </c>
      <c r="L114" s="290">
        <v>510</v>
      </c>
      <c r="M114" s="290">
        <v>510</v>
      </c>
    </row>
    <row r="115" spans="1:15" x14ac:dyDescent="0.25">
      <c r="B115" s="289"/>
      <c r="C115" s="289">
        <v>1016</v>
      </c>
      <c r="D115" s="460" t="s">
        <v>127</v>
      </c>
      <c r="E115" s="460" t="s">
        <v>1838</v>
      </c>
      <c r="F115" s="291" t="e">
        <f>+#REF!</f>
        <v>#REF!</v>
      </c>
      <c r="G115" s="291" t="e">
        <f>+#REF!</f>
        <v>#REF!</v>
      </c>
      <c r="H115" s="291" t="e">
        <f>+#REF!</f>
        <v>#REF!</v>
      </c>
      <c r="I115" s="291" t="e">
        <f>+#REF!</f>
        <v>#REF!</v>
      </c>
      <c r="J115" s="291" t="e">
        <f>+#REF!</f>
        <v>#REF!</v>
      </c>
      <c r="K115" s="290">
        <v>0</v>
      </c>
      <c r="L115" s="290">
        <v>0</v>
      </c>
      <c r="M115" s="290">
        <v>0</v>
      </c>
    </row>
    <row r="116" spans="1:15" x14ac:dyDescent="0.25">
      <c r="B116" s="289"/>
      <c r="C116" s="289">
        <v>1016</v>
      </c>
      <c r="D116" s="460" t="s">
        <v>128</v>
      </c>
      <c r="E116" s="460" t="s">
        <v>1839</v>
      </c>
      <c r="F116" s="291" t="e">
        <f>+#REF!</f>
        <v>#REF!</v>
      </c>
      <c r="G116" s="291" t="e">
        <f>+#REF!</f>
        <v>#REF!</v>
      </c>
      <c r="H116" s="291" t="e">
        <f>+#REF!</f>
        <v>#REF!</v>
      </c>
      <c r="I116" s="291" t="e">
        <f>+#REF!</f>
        <v>#REF!</v>
      </c>
      <c r="J116" s="291" t="e">
        <f>+#REF!</f>
        <v>#REF!</v>
      </c>
      <c r="K116" s="290">
        <v>0</v>
      </c>
      <c r="L116" s="290">
        <v>0</v>
      </c>
      <c r="M116" s="290">
        <v>0</v>
      </c>
    </row>
    <row r="117" spans="1:15" x14ac:dyDescent="0.25">
      <c r="B117" s="289"/>
      <c r="C117" s="289">
        <v>1016</v>
      </c>
      <c r="D117" s="460" t="s">
        <v>129</v>
      </c>
      <c r="E117" s="460" t="s">
        <v>1840</v>
      </c>
      <c r="F117" s="291" t="e">
        <f>+#REF!</f>
        <v>#REF!</v>
      </c>
      <c r="G117" s="291" t="e">
        <f>+#REF!</f>
        <v>#REF!</v>
      </c>
      <c r="H117" s="291" t="e">
        <f>+#REF!</f>
        <v>#REF!</v>
      </c>
      <c r="I117" s="291" t="e">
        <f>+#REF!</f>
        <v>#REF!</v>
      </c>
      <c r="J117" s="291" t="e">
        <f>+#REF!</f>
        <v>#REF!</v>
      </c>
      <c r="K117" s="290">
        <v>0</v>
      </c>
      <c r="L117" s="290">
        <v>0</v>
      </c>
      <c r="M117" s="290">
        <v>0</v>
      </c>
    </row>
    <row r="118" spans="1:15" x14ac:dyDescent="0.25">
      <c r="B118" s="289"/>
      <c r="C118" s="289">
        <v>1016</v>
      </c>
      <c r="D118" s="460" t="s">
        <v>130</v>
      </c>
      <c r="E118" s="460" t="s">
        <v>1841</v>
      </c>
      <c r="F118" s="291" t="e">
        <f>+#REF!</f>
        <v>#REF!</v>
      </c>
      <c r="G118" s="291" t="e">
        <f>+#REF!</f>
        <v>#REF!</v>
      </c>
      <c r="H118" s="291" t="e">
        <f>+#REF!</f>
        <v>#REF!</v>
      </c>
      <c r="I118" s="291" t="e">
        <f>+#REF!</f>
        <v>#REF!</v>
      </c>
      <c r="J118" s="291" t="e">
        <f>+#REF!</f>
        <v>#REF!</v>
      </c>
      <c r="K118" s="290">
        <v>0</v>
      </c>
      <c r="L118" s="290">
        <v>0</v>
      </c>
      <c r="M118" s="290">
        <v>0</v>
      </c>
    </row>
    <row r="119" spans="1:15" x14ac:dyDescent="0.25">
      <c r="B119" s="289"/>
      <c r="C119" s="289">
        <v>1016</v>
      </c>
      <c r="D119" s="460" t="s">
        <v>131</v>
      </c>
      <c r="E119" s="460" t="s">
        <v>1842</v>
      </c>
      <c r="F119" s="291" t="e">
        <f>+#REF!</f>
        <v>#REF!</v>
      </c>
      <c r="G119" s="291" t="e">
        <f>+#REF!</f>
        <v>#REF!</v>
      </c>
      <c r="H119" s="291" t="e">
        <f>+#REF!</f>
        <v>#REF!</v>
      </c>
      <c r="I119" s="291" t="e">
        <f>+#REF!</f>
        <v>#REF!</v>
      </c>
      <c r="J119" s="291" t="e">
        <f>+#REF!</f>
        <v>#REF!</v>
      </c>
      <c r="K119" s="290">
        <v>0</v>
      </c>
      <c r="L119" s="290">
        <v>0</v>
      </c>
      <c r="M119" s="290">
        <v>0</v>
      </c>
    </row>
    <row r="120" spans="1:15" x14ac:dyDescent="0.25">
      <c r="B120" s="289"/>
      <c r="C120" s="289" t="e">
        <v>#REF!</v>
      </c>
      <c r="D120" s="460" t="e">
        <v>#REF!</v>
      </c>
      <c r="E120" s="460" t="e">
        <v>#REF!</v>
      </c>
      <c r="F120" s="291" t="e">
        <f>+#REF!</f>
        <v>#REF!</v>
      </c>
      <c r="G120" s="291" t="e">
        <f>+#REF!</f>
        <v>#REF!</v>
      </c>
      <c r="H120" s="291" t="e">
        <f>+#REF!</f>
        <v>#REF!</v>
      </c>
      <c r="I120" s="291" t="e">
        <f>+#REF!</f>
        <v>#REF!</v>
      </c>
      <c r="J120" s="291" t="e">
        <f>+#REF!</f>
        <v>#REF!</v>
      </c>
      <c r="K120" s="290" t="e">
        <v>#REF!</v>
      </c>
      <c r="L120" s="290" t="e">
        <v>#REF!</v>
      </c>
      <c r="M120" s="290" t="e">
        <v>#REF!</v>
      </c>
    </row>
    <row r="121" spans="1:15" x14ac:dyDescent="0.25">
      <c r="B121" s="289"/>
      <c r="C121" s="289">
        <v>1016</v>
      </c>
      <c r="D121" s="460" t="s">
        <v>132</v>
      </c>
      <c r="E121" s="460" t="s">
        <v>1843</v>
      </c>
      <c r="F121" s="291" t="e">
        <f>+#REF!</f>
        <v>#REF!</v>
      </c>
      <c r="G121" s="291" t="e">
        <f>+#REF!</f>
        <v>#REF!</v>
      </c>
      <c r="H121" s="291" t="e">
        <f>+#REF!</f>
        <v>#REF!</v>
      </c>
      <c r="I121" s="291" t="e">
        <f>+#REF!</f>
        <v>#REF!</v>
      </c>
      <c r="J121" s="291" t="e">
        <f>+#REF!</f>
        <v>#REF!</v>
      </c>
      <c r="K121" s="290">
        <v>20</v>
      </c>
      <c r="L121" s="290">
        <v>0</v>
      </c>
      <c r="M121" s="290">
        <v>0</v>
      </c>
      <c r="N121" s="289">
        <v>1</v>
      </c>
    </row>
    <row r="122" spans="1:15" x14ac:dyDescent="0.25">
      <c r="B122" s="289"/>
      <c r="C122" s="289">
        <v>1016</v>
      </c>
      <c r="D122" s="460" t="s">
        <v>133</v>
      </c>
      <c r="E122" s="460" t="s">
        <v>1844</v>
      </c>
      <c r="F122" s="291" t="e">
        <f>+#REF!</f>
        <v>#REF!</v>
      </c>
      <c r="G122" s="291" t="e">
        <f>+#REF!</f>
        <v>#REF!</v>
      </c>
      <c r="H122" s="291" t="e">
        <f>+#REF!</f>
        <v>#REF!</v>
      </c>
      <c r="I122" s="291" t="e">
        <f>+#REF!</f>
        <v>#REF!</v>
      </c>
      <c r="J122" s="291" t="e">
        <f>+#REF!</f>
        <v>#REF!</v>
      </c>
      <c r="K122" s="290">
        <v>20</v>
      </c>
      <c r="L122" s="290">
        <v>0</v>
      </c>
      <c r="M122" s="290">
        <v>0</v>
      </c>
      <c r="N122" s="289">
        <v>1</v>
      </c>
    </row>
    <row r="123" spans="1:15" x14ac:dyDescent="0.25">
      <c r="B123" s="289"/>
      <c r="C123" s="289">
        <v>1016</v>
      </c>
      <c r="D123" s="460" t="s">
        <v>134</v>
      </c>
      <c r="E123" s="460" t="s">
        <v>1845</v>
      </c>
      <c r="F123" s="291" t="e">
        <f>+#REF!</f>
        <v>#REF!</v>
      </c>
      <c r="G123" s="291" t="e">
        <f>+#REF!</f>
        <v>#REF!</v>
      </c>
      <c r="H123" s="291" t="e">
        <f>+#REF!</f>
        <v>#REF!</v>
      </c>
      <c r="I123" s="291" t="e">
        <f>+#REF!</f>
        <v>#REF!</v>
      </c>
      <c r="J123" s="291" t="e">
        <f>+#REF!</f>
        <v>#REF!</v>
      </c>
      <c r="K123" s="290">
        <v>20</v>
      </c>
      <c r="L123" s="290">
        <v>0</v>
      </c>
      <c r="M123" s="290">
        <v>0</v>
      </c>
      <c r="N123" s="289">
        <v>1</v>
      </c>
    </row>
    <row r="124" spans="1:15" x14ac:dyDescent="0.25">
      <c r="B124" s="289"/>
      <c r="C124" s="289">
        <v>1016</v>
      </c>
      <c r="D124" s="460" t="s">
        <v>135</v>
      </c>
      <c r="E124" s="460" t="s">
        <v>1846</v>
      </c>
      <c r="F124" s="291" t="e">
        <f>+#REF!</f>
        <v>#REF!</v>
      </c>
      <c r="G124" s="291" t="e">
        <f>+#REF!</f>
        <v>#REF!</v>
      </c>
      <c r="H124" s="291" t="e">
        <f>+#REF!</f>
        <v>#REF!</v>
      </c>
      <c r="I124" s="291" t="e">
        <f>+#REF!</f>
        <v>#REF!</v>
      </c>
      <c r="J124" s="291" t="e">
        <f>+#REF!</f>
        <v>#REF!</v>
      </c>
      <c r="K124" s="290">
        <v>20</v>
      </c>
      <c r="L124" s="290">
        <v>0</v>
      </c>
      <c r="M124" s="290">
        <v>0</v>
      </c>
      <c r="O124" s="462"/>
    </row>
    <row r="125" spans="1:15" x14ac:dyDescent="0.25">
      <c r="B125" s="289"/>
      <c r="C125" s="289">
        <v>1016</v>
      </c>
      <c r="D125" s="460" t="s">
        <v>136</v>
      </c>
      <c r="E125" s="460" t="s">
        <v>1847</v>
      </c>
      <c r="F125" s="291" t="e">
        <f>+#REF!</f>
        <v>#REF!</v>
      </c>
      <c r="G125" s="291" t="e">
        <f>+#REF!</f>
        <v>#REF!</v>
      </c>
      <c r="H125" s="291" t="e">
        <f>+#REF!</f>
        <v>#REF!</v>
      </c>
      <c r="I125" s="291" t="e">
        <f>+#REF!</f>
        <v>#REF!</v>
      </c>
      <c r="J125" s="291" t="e">
        <f>+#REF!</f>
        <v>#REF!</v>
      </c>
      <c r="K125" s="290">
        <v>20</v>
      </c>
      <c r="L125" s="290">
        <v>0</v>
      </c>
      <c r="M125" s="290">
        <v>0</v>
      </c>
      <c r="N125" s="289">
        <v>1</v>
      </c>
    </row>
    <row r="126" spans="1:15" x14ac:dyDescent="0.25">
      <c r="B126" s="289"/>
      <c r="C126" s="289">
        <v>1016</v>
      </c>
      <c r="D126" s="460" t="s">
        <v>137</v>
      </c>
      <c r="E126" s="460" t="s">
        <v>1848</v>
      </c>
      <c r="F126" s="291" t="e">
        <f>+#REF!</f>
        <v>#REF!</v>
      </c>
      <c r="G126" s="291" t="e">
        <f>+#REF!</f>
        <v>#REF!</v>
      </c>
      <c r="H126" s="291" t="e">
        <f>+#REF!</f>
        <v>#REF!</v>
      </c>
      <c r="I126" s="291" t="e">
        <f>+#REF!</f>
        <v>#REF!</v>
      </c>
      <c r="J126" s="291" t="e">
        <f>+#REF!</f>
        <v>#REF!</v>
      </c>
      <c r="K126" s="290">
        <v>100</v>
      </c>
      <c r="L126" s="290">
        <v>0</v>
      </c>
      <c r="M126" s="290">
        <v>0</v>
      </c>
      <c r="N126" s="289">
        <v>1</v>
      </c>
    </row>
    <row r="127" spans="1:15" x14ac:dyDescent="0.25">
      <c r="B127" s="289"/>
      <c r="C127" s="289">
        <v>1016</v>
      </c>
      <c r="D127" s="460" t="s">
        <v>138</v>
      </c>
      <c r="E127" s="460" t="s">
        <v>1849</v>
      </c>
      <c r="F127" s="291" t="e">
        <f>+#REF!</f>
        <v>#REF!</v>
      </c>
      <c r="G127" s="291" t="e">
        <f>+#REF!</f>
        <v>#REF!</v>
      </c>
      <c r="H127" s="291" t="e">
        <f>+#REF!</f>
        <v>#REF!</v>
      </c>
      <c r="I127" s="291" t="e">
        <f>+#REF!</f>
        <v>#REF!</v>
      </c>
      <c r="J127" s="291" t="e">
        <f>+#REF!</f>
        <v>#REF!</v>
      </c>
      <c r="K127" s="290">
        <v>30</v>
      </c>
      <c r="L127" s="290">
        <v>0</v>
      </c>
      <c r="M127" s="290">
        <v>0</v>
      </c>
      <c r="N127" s="289">
        <v>1</v>
      </c>
    </row>
    <row r="128" spans="1:15" x14ac:dyDescent="0.25">
      <c r="B128" s="289"/>
      <c r="C128" s="289">
        <v>1016</v>
      </c>
      <c r="D128" s="460" t="s">
        <v>139</v>
      </c>
      <c r="E128" s="460" t="s">
        <v>1850</v>
      </c>
      <c r="F128" s="291" t="e">
        <f>+#REF!</f>
        <v>#REF!</v>
      </c>
      <c r="G128" s="291" t="e">
        <f>+#REF!</f>
        <v>#REF!</v>
      </c>
      <c r="H128" s="291" t="e">
        <f>+#REF!</f>
        <v>#REF!</v>
      </c>
      <c r="I128" s="291" t="e">
        <f>+#REF!</f>
        <v>#REF!</v>
      </c>
      <c r="J128" s="291" t="e">
        <f>+#REF!</f>
        <v>#REF!</v>
      </c>
      <c r="K128" s="290">
        <v>30</v>
      </c>
      <c r="L128" s="290">
        <v>0</v>
      </c>
      <c r="M128" s="290">
        <v>0</v>
      </c>
      <c r="N128" s="289">
        <v>1</v>
      </c>
    </row>
    <row r="129" spans="1:15" x14ac:dyDescent="0.25">
      <c r="B129" s="289"/>
      <c r="C129" s="289">
        <v>1016</v>
      </c>
      <c r="D129" s="460" t="s">
        <v>140</v>
      </c>
      <c r="E129" s="460" t="s">
        <v>1851</v>
      </c>
      <c r="F129" s="291" t="e">
        <f>+#REF!</f>
        <v>#REF!</v>
      </c>
      <c r="G129" s="291" t="e">
        <f>+#REF!</f>
        <v>#REF!</v>
      </c>
      <c r="H129" s="291" t="e">
        <f>+#REF!</f>
        <v>#REF!</v>
      </c>
      <c r="I129" s="291" t="e">
        <f>+#REF!</f>
        <v>#REF!</v>
      </c>
      <c r="J129" s="291" t="e">
        <f>+#REF!</f>
        <v>#REF!</v>
      </c>
      <c r="K129" s="290">
        <v>30</v>
      </c>
      <c r="L129" s="290">
        <v>0</v>
      </c>
      <c r="M129" s="290">
        <v>0</v>
      </c>
      <c r="N129" s="289">
        <v>1</v>
      </c>
    </row>
    <row r="130" spans="1:15" x14ac:dyDescent="0.25">
      <c r="B130" s="289"/>
      <c r="C130" s="289">
        <v>1016</v>
      </c>
      <c r="D130" s="460" t="s">
        <v>47</v>
      </c>
      <c r="E130" s="460" t="s">
        <v>1852</v>
      </c>
      <c r="F130" s="291" t="e">
        <f>+#REF!</f>
        <v>#REF!</v>
      </c>
      <c r="G130" s="291" t="e">
        <f>+#REF!</f>
        <v>#REF!</v>
      </c>
      <c r="H130" s="291" t="e">
        <f>+#REF!</f>
        <v>#REF!</v>
      </c>
      <c r="I130" s="291" t="e">
        <f>+#REF!</f>
        <v>#REF!</v>
      </c>
      <c r="J130" s="291" t="e">
        <f>+#REF!</f>
        <v>#REF!</v>
      </c>
      <c r="K130" s="290">
        <v>20</v>
      </c>
      <c r="L130" s="290">
        <v>0</v>
      </c>
      <c r="M130" s="290">
        <v>0</v>
      </c>
      <c r="O130" s="462"/>
    </row>
    <row r="131" spans="1:15" x14ac:dyDescent="0.25">
      <c r="B131" s="289" t="e">
        <v>#REF!</v>
      </c>
      <c r="C131" s="289">
        <v>1016</v>
      </c>
      <c r="D131" s="460">
        <v>-106</v>
      </c>
      <c r="E131" s="460" t="s">
        <v>141</v>
      </c>
      <c r="F131" s="291" t="e">
        <f>+#REF!</f>
        <v>#REF!</v>
      </c>
      <c r="G131" s="291" t="e">
        <f>+#REF!</f>
        <v>#REF!</v>
      </c>
      <c r="H131" s="291" t="e">
        <f>+#REF!</f>
        <v>#REF!</v>
      </c>
      <c r="I131" s="291" t="e">
        <f>+#REF!</f>
        <v>#REF!</v>
      </c>
      <c r="J131" s="291" t="e">
        <f>+#REF!</f>
        <v>#REF!</v>
      </c>
      <c r="K131" s="290">
        <v>0</v>
      </c>
      <c r="L131" s="290">
        <v>0</v>
      </c>
      <c r="M131" s="290">
        <v>0</v>
      </c>
    </row>
    <row r="132" spans="1:15" x14ac:dyDescent="0.25">
      <c r="B132" s="289" t="e">
        <v>#REF!</v>
      </c>
      <c r="C132" s="289">
        <v>1016</v>
      </c>
      <c r="D132" s="460">
        <v>-107</v>
      </c>
      <c r="E132" s="460" t="s">
        <v>1853</v>
      </c>
      <c r="F132" s="291" t="e">
        <f>+#REF!</f>
        <v>#REF!</v>
      </c>
      <c r="G132" s="291" t="e">
        <f>+#REF!</f>
        <v>#REF!</v>
      </c>
      <c r="H132" s="291" t="e">
        <f>+#REF!</f>
        <v>#REF!</v>
      </c>
      <c r="I132" s="291" t="e">
        <f>+#REF!</f>
        <v>#REF!</v>
      </c>
      <c r="J132" s="291" t="e">
        <f>+#REF!</f>
        <v>#REF!</v>
      </c>
      <c r="K132" s="290">
        <v>30</v>
      </c>
      <c r="L132" s="290">
        <v>0</v>
      </c>
      <c r="M132" s="290">
        <v>0</v>
      </c>
      <c r="N132" s="289">
        <v>1</v>
      </c>
    </row>
    <row r="133" spans="1:15" x14ac:dyDescent="0.25">
      <c r="B133" s="289" t="e">
        <v>#REF!</v>
      </c>
      <c r="C133" s="289">
        <v>1016</v>
      </c>
      <c r="D133" s="460">
        <v>-108</v>
      </c>
      <c r="E133" s="460" t="s">
        <v>142</v>
      </c>
      <c r="F133" s="291" t="e">
        <f>+#REF!</f>
        <v>#REF!</v>
      </c>
      <c r="G133" s="291" t="e">
        <f>+#REF!</f>
        <v>#REF!</v>
      </c>
      <c r="H133" s="291" t="e">
        <f>+#REF!</f>
        <v>#REF!</v>
      </c>
      <c r="I133" s="291" t="e">
        <f>+#REF!</f>
        <v>#REF!</v>
      </c>
      <c r="J133" s="291" t="e">
        <f>+#REF!</f>
        <v>#REF!</v>
      </c>
      <c r="K133" s="290">
        <v>0</v>
      </c>
      <c r="L133" s="290">
        <v>0</v>
      </c>
      <c r="M133" s="290">
        <v>0</v>
      </c>
    </row>
    <row r="134" spans="1:15" x14ac:dyDescent="0.25">
      <c r="B134" s="289" t="e">
        <v>#REF!</v>
      </c>
      <c r="C134" s="289">
        <v>1016</v>
      </c>
      <c r="D134" s="460">
        <v>-109</v>
      </c>
      <c r="E134" s="460" t="s">
        <v>1854</v>
      </c>
      <c r="F134" s="291" t="e">
        <f>+#REF!</f>
        <v>#REF!</v>
      </c>
      <c r="G134" s="291" t="e">
        <f>+#REF!</f>
        <v>#REF!</v>
      </c>
      <c r="H134" s="291" t="e">
        <f>+#REF!</f>
        <v>#REF!</v>
      </c>
      <c r="I134" s="291" t="e">
        <f>+#REF!</f>
        <v>#REF!</v>
      </c>
      <c r="J134" s="291" t="e">
        <f>+#REF!</f>
        <v>#REF!</v>
      </c>
      <c r="K134" s="290">
        <v>30</v>
      </c>
      <c r="L134" s="290">
        <v>0</v>
      </c>
      <c r="M134" s="290">
        <v>0</v>
      </c>
      <c r="O134" s="462"/>
    </row>
    <row r="135" spans="1:15" x14ac:dyDescent="0.25">
      <c r="B135" s="289" t="e">
        <v>#REF!</v>
      </c>
      <c r="C135" s="289">
        <v>1016</v>
      </c>
      <c r="D135" s="460">
        <v>-110</v>
      </c>
      <c r="E135" s="460" t="s">
        <v>143</v>
      </c>
      <c r="F135" s="291" t="e">
        <f>+#REF!</f>
        <v>#REF!</v>
      </c>
      <c r="G135" s="291" t="e">
        <f>+#REF!</f>
        <v>#REF!</v>
      </c>
      <c r="H135" s="291" t="e">
        <f>+#REF!</f>
        <v>#REF!</v>
      </c>
      <c r="I135" s="291" t="e">
        <f>+#REF!</f>
        <v>#REF!</v>
      </c>
      <c r="J135" s="291" t="e">
        <f>+#REF!</f>
        <v>#REF!</v>
      </c>
      <c r="K135" s="290">
        <v>30</v>
      </c>
      <c r="L135" s="290">
        <v>0</v>
      </c>
      <c r="M135" s="290">
        <v>0</v>
      </c>
      <c r="O135" s="462"/>
    </row>
    <row r="136" spans="1:15" x14ac:dyDescent="0.25">
      <c r="B136" s="289" t="e">
        <v>#REF!</v>
      </c>
      <c r="C136" s="289">
        <v>1016</v>
      </c>
      <c r="D136" s="460">
        <v>-111</v>
      </c>
      <c r="E136" s="460" t="s">
        <v>1855</v>
      </c>
      <c r="F136" s="291" t="e">
        <f>+#REF!</f>
        <v>#REF!</v>
      </c>
      <c r="G136" s="291" t="e">
        <f>+#REF!</f>
        <v>#REF!</v>
      </c>
      <c r="H136" s="291" t="e">
        <f>+#REF!</f>
        <v>#REF!</v>
      </c>
      <c r="I136" s="291" t="e">
        <f>+#REF!</f>
        <v>#REF!</v>
      </c>
      <c r="J136" s="291" t="e">
        <f>+#REF!</f>
        <v>#REF!</v>
      </c>
      <c r="K136" s="290">
        <v>30</v>
      </c>
      <c r="L136" s="290">
        <v>0</v>
      </c>
      <c r="M136" s="290">
        <v>0</v>
      </c>
      <c r="N136" s="289">
        <v>1</v>
      </c>
    </row>
    <row r="137" spans="1:15" x14ac:dyDescent="0.25">
      <c r="B137" s="289" t="e">
        <v>#REF!</v>
      </c>
      <c r="C137" s="289">
        <v>1016</v>
      </c>
      <c r="D137" s="460" t="s">
        <v>144</v>
      </c>
      <c r="E137" s="460" t="s">
        <v>145</v>
      </c>
      <c r="F137" s="291" t="e">
        <f>+#REF!</f>
        <v>#REF!</v>
      </c>
      <c r="G137" s="291" t="e">
        <f>+#REF!</f>
        <v>#REF!</v>
      </c>
      <c r="H137" s="291" t="e">
        <f>+#REF!</f>
        <v>#REF!</v>
      </c>
      <c r="I137" s="291" t="e">
        <f>+#REF!</f>
        <v>#REF!</v>
      </c>
      <c r="J137" s="291" t="e">
        <f>+#REF!</f>
        <v>#REF!</v>
      </c>
      <c r="K137" s="290">
        <v>30</v>
      </c>
      <c r="L137" s="290">
        <v>0</v>
      </c>
      <c r="M137" s="290">
        <v>0</v>
      </c>
      <c r="O137" s="462"/>
    </row>
    <row r="138" spans="1:15" x14ac:dyDescent="0.25">
      <c r="B138" s="289" t="e">
        <v>#REF!</v>
      </c>
      <c r="C138" s="289">
        <v>1016</v>
      </c>
      <c r="D138" s="460">
        <v>-113</v>
      </c>
      <c r="E138" s="460" t="s">
        <v>146</v>
      </c>
      <c r="F138" s="291" t="e">
        <f>+#REF!</f>
        <v>#REF!</v>
      </c>
      <c r="G138" s="291" t="e">
        <f>+#REF!</f>
        <v>#REF!</v>
      </c>
      <c r="H138" s="291" t="e">
        <f>+#REF!</f>
        <v>#REF!</v>
      </c>
      <c r="I138" s="291" t="e">
        <f>+#REF!</f>
        <v>#REF!</v>
      </c>
      <c r="J138" s="291" t="e">
        <f>+#REF!</f>
        <v>#REF!</v>
      </c>
      <c r="K138" s="290">
        <v>30</v>
      </c>
      <c r="L138" s="290">
        <v>0</v>
      </c>
      <c r="M138" s="290">
        <v>0</v>
      </c>
      <c r="O138" s="462"/>
    </row>
    <row r="139" spans="1:15" x14ac:dyDescent="0.25">
      <c r="B139" s="289" t="e">
        <v>#REF!</v>
      </c>
      <c r="C139" s="289">
        <v>1016</v>
      </c>
      <c r="D139" s="460">
        <v>-114</v>
      </c>
      <c r="E139" s="460" t="s">
        <v>147</v>
      </c>
      <c r="F139" s="291" t="e">
        <f>+#REF!</f>
        <v>#REF!</v>
      </c>
      <c r="G139" s="291" t="e">
        <f>+#REF!</f>
        <v>#REF!</v>
      </c>
      <c r="H139" s="291" t="e">
        <f>+#REF!</f>
        <v>#REF!</v>
      </c>
      <c r="I139" s="291" t="e">
        <f>+#REF!</f>
        <v>#REF!</v>
      </c>
      <c r="J139" s="291" t="e">
        <f>+#REF!</f>
        <v>#REF!</v>
      </c>
      <c r="K139" s="290">
        <v>20</v>
      </c>
      <c r="L139" s="290">
        <v>0</v>
      </c>
      <c r="M139" s="290">
        <v>0</v>
      </c>
      <c r="O139" s="462"/>
    </row>
    <row r="141" spans="1:15" x14ac:dyDescent="0.25">
      <c r="A141" s="289">
        <v>17</v>
      </c>
      <c r="B141" s="289" t="e">
        <v>#REF!</v>
      </c>
      <c r="C141" s="289">
        <v>1017</v>
      </c>
      <c r="D141" s="289">
        <v>-100</v>
      </c>
      <c r="E141" s="460" t="s">
        <v>1856</v>
      </c>
      <c r="F141" s="291" t="e">
        <f>+#REF!</f>
        <v>#REF!</v>
      </c>
      <c r="G141" s="291" t="e">
        <f>+#REF!</f>
        <v>#REF!</v>
      </c>
      <c r="H141" s="291" t="e">
        <f>+#REF!</f>
        <v>#REF!</v>
      </c>
      <c r="I141" s="291" t="e">
        <f>+#REF!</f>
        <v>#REF!</v>
      </c>
      <c r="J141" s="291" t="e">
        <f>+#REF!</f>
        <v>#REF!</v>
      </c>
      <c r="K141" s="290">
        <v>30</v>
      </c>
      <c r="L141" s="290">
        <v>150</v>
      </c>
      <c r="M141" s="290">
        <v>150</v>
      </c>
      <c r="O141" s="462"/>
    </row>
    <row r="142" spans="1:15" x14ac:dyDescent="0.25">
      <c r="B142" s="289"/>
      <c r="C142" s="289">
        <v>1017</v>
      </c>
      <c r="D142" s="289">
        <v>-101</v>
      </c>
      <c r="E142" s="460" t="s">
        <v>1857</v>
      </c>
      <c r="F142" s="291" t="e">
        <f>+#REF!</f>
        <v>#REF!</v>
      </c>
      <c r="G142" s="291" t="e">
        <f>+#REF!</f>
        <v>#REF!</v>
      </c>
      <c r="H142" s="291" t="e">
        <f>+#REF!</f>
        <v>#REF!</v>
      </c>
      <c r="I142" s="291" t="e">
        <f>+#REF!</f>
        <v>#REF!</v>
      </c>
      <c r="J142" s="291" t="e">
        <f>+#REF!</f>
        <v>#REF!</v>
      </c>
      <c r="K142" s="290">
        <v>30</v>
      </c>
      <c r="L142" s="290">
        <v>0</v>
      </c>
      <c r="M142" s="290">
        <v>0</v>
      </c>
      <c r="N142" s="289">
        <v>1</v>
      </c>
    </row>
    <row r="143" spans="1:15" x14ac:dyDescent="0.25">
      <c r="B143" s="289"/>
      <c r="C143" s="289">
        <v>1017</v>
      </c>
      <c r="D143" s="289">
        <v>-102</v>
      </c>
      <c r="E143" s="460" t="s">
        <v>1858</v>
      </c>
      <c r="F143" s="291" t="e">
        <f>+#REF!</f>
        <v>#REF!</v>
      </c>
      <c r="G143" s="291" t="e">
        <f>+#REF!</f>
        <v>#REF!</v>
      </c>
      <c r="H143" s="291" t="e">
        <f>+#REF!</f>
        <v>#REF!</v>
      </c>
      <c r="I143" s="291" t="e">
        <f>+#REF!</f>
        <v>#REF!</v>
      </c>
      <c r="J143" s="291" t="e">
        <f>+#REF!</f>
        <v>#REF!</v>
      </c>
      <c r="K143" s="290">
        <v>30</v>
      </c>
      <c r="L143" s="290">
        <v>0</v>
      </c>
      <c r="M143" s="290">
        <v>0</v>
      </c>
      <c r="N143" s="289">
        <v>1</v>
      </c>
    </row>
    <row r="144" spans="1:15" x14ac:dyDescent="0.25">
      <c r="B144" s="289"/>
      <c r="C144" s="289">
        <v>1017</v>
      </c>
      <c r="D144" s="289">
        <v>-103</v>
      </c>
      <c r="E144" s="460" t="s">
        <v>1859</v>
      </c>
      <c r="F144" s="291" t="e">
        <f>+#REF!</f>
        <v>#REF!</v>
      </c>
      <c r="G144" s="291" t="e">
        <f>+#REF!</f>
        <v>#REF!</v>
      </c>
      <c r="H144" s="291" t="e">
        <f>+#REF!</f>
        <v>#REF!</v>
      </c>
      <c r="I144" s="291" t="e">
        <f>+#REF!</f>
        <v>#REF!</v>
      </c>
      <c r="J144" s="291" t="e">
        <f>+#REF!</f>
        <v>#REF!</v>
      </c>
      <c r="K144" s="290">
        <v>30</v>
      </c>
      <c r="L144" s="290">
        <v>0</v>
      </c>
      <c r="M144" s="290">
        <v>0</v>
      </c>
      <c r="N144" s="289">
        <v>1</v>
      </c>
    </row>
    <row r="145" spans="1:14" x14ac:dyDescent="0.25">
      <c r="B145" s="289"/>
      <c r="C145" s="289">
        <v>1017</v>
      </c>
      <c r="D145" s="289">
        <v>-104</v>
      </c>
      <c r="E145" s="460" t="s">
        <v>1860</v>
      </c>
      <c r="F145" s="291" t="e">
        <f>+#REF!</f>
        <v>#REF!</v>
      </c>
      <c r="G145" s="291" t="e">
        <f>+#REF!</f>
        <v>#REF!</v>
      </c>
      <c r="H145" s="291" t="e">
        <f>+#REF!</f>
        <v>#REF!</v>
      </c>
      <c r="I145" s="291" t="e">
        <f>+#REF!</f>
        <v>#REF!</v>
      </c>
      <c r="J145" s="291" t="e">
        <f>+#REF!</f>
        <v>#REF!</v>
      </c>
      <c r="K145" s="290">
        <v>0</v>
      </c>
      <c r="L145" s="290">
        <v>0</v>
      </c>
      <c r="M145" s="290">
        <v>0</v>
      </c>
    </row>
    <row r="146" spans="1:14" x14ac:dyDescent="0.25">
      <c r="B146" s="289"/>
      <c r="C146" s="289">
        <v>1017</v>
      </c>
      <c r="D146" s="289">
        <v>-105</v>
      </c>
      <c r="E146" s="460" t="s">
        <v>1861</v>
      </c>
      <c r="F146" s="291" t="e">
        <f>+#REF!</f>
        <v>#REF!</v>
      </c>
      <c r="G146" s="291" t="e">
        <f>+#REF!</f>
        <v>#REF!</v>
      </c>
      <c r="H146" s="291" t="e">
        <f>+#REF!</f>
        <v>#REF!</v>
      </c>
      <c r="I146" s="291" t="e">
        <f>+#REF!</f>
        <v>#REF!</v>
      </c>
      <c r="J146" s="291" t="e">
        <f>+#REF!</f>
        <v>#REF!</v>
      </c>
      <c r="K146" s="290">
        <v>0</v>
      </c>
      <c r="L146" s="290">
        <v>0</v>
      </c>
      <c r="M146" s="290">
        <v>0</v>
      </c>
    </row>
    <row r="147" spans="1:14" x14ac:dyDescent="0.25">
      <c r="B147" s="289"/>
      <c r="C147" s="289">
        <v>1017</v>
      </c>
      <c r="D147" s="289">
        <v>-106</v>
      </c>
      <c r="E147" s="460" t="s">
        <v>150</v>
      </c>
      <c r="F147" s="291" t="e">
        <f>+#REF!</f>
        <v>#REF!</v>
      </c>
      <c r="G147" s="291" t="e">
        <f>+#REF!</f>
        <v>#REF!</v>
      </c>
      <c r="H147" s="291" t="e">
        <f>+#REF!</f>
        <v>#REF!</v>
      </c>
      <c r="I147" s="291" t="e">
        <f>+#REF!</f>
        <v>#REF!</v>
      </c>
      <c r="J147" s="291" t="e">
        <f>+#REF!</f>
        <v>#REF!</v>
      </c>
      <c r="K147" s="290">
        <v>0</v>
      </c>
      <c r="L147" s="290">
        <v>0</v>
      </c>
      <c r="M147" s="290">
        <v>0</v>
      </c>
    </row>
    <row r="148" spans="1:14" ht="30" customHeight="1" x14ac:dyDescent="0.25">
      <c r="B148" s="289" t="e">
        <v>#REF!</v>
      </c>
      <c r="C148" s="289">
        <v>1017</v>
      </c>
      <c r="D148" s="289">
        <v>-107</v>
      </c>
      <c r="E148" s="463" t="s">
        <v>1862</v>
      </c>
      <c r="F148" s="291" t="e">
        <f>+#REF!</f>
        <v>#REF!</v>
      </c>
      <c r="G148" s="291" t="e">
        <f>+#REF!</f>
        <v>#REF!</v>
      </c>
      <c r="H148" s="291" t="e">
        <f>+#REF!</f>
        <v>#REF!</v>
      </c>
      <c r="I148" s="291" t="e">
        <f>+#REF!</f>
        <v>#REF!</v>
      </c>
      <c r="J148" s="291" t="e">
        <f>+#REF!</f>
        <v>#REF!</v>
      </c>
      <c r="K148" s="290">
        <v>30</v>
      </c>
      <c r="L148" s="290">
        <v>0</v>
      </c>
      <c r="M148" s="290">
        <v>0</v>
      </c>
      <c r="N148" s="289">
        <v>1</v>
      </c>
    </row>
    <row r="149" spans="1:14" x14ac:dyDescent="0.25">
      <c r="B149" s="289"/>
      <c r="C149" s="289"/>
      <c r="D149" s="289"/>
      <c r="E149" s="460"/>
    </row>
    <row r="150" spans="1:14" x14ac:dyDescent="0.25">
      <c r="A150" s="289">
        <v>18</v>
      </c>
      <c r="B150" s="289" t="e">
        <v>#REF!</v>
      </c>
      <c r="C150" s="289">
        <v>1018</v>
      </c>
      <c r="D150" s="289">
        <v>-100</v>
      </c>
      <c r="E150" s="460" t="s">
        <v>1781</v>
      </c>
      <c r="F150" s="291" t="e">
        <f>+#REF!</f>
        <v>#REF!</v>
      </c>
      <c r="G150" s="291" t="e">
        <f>+#REF!</f>
        <v>#REF!</v>
      </c>
      <c r="H150" s="291" t="e">
        <f>+#REF!</f>
        <v>#REF!</v>
      </c>
      <c r="I150" s="291" t="e">
        <f>+#REF!</f>
        <v>#REF!</v>
      </c>
      <c r="J150" s="291" t="e">
        <f>+#REF!</f>
        <v>#REF!</v>
      </c>
      <c r="K150" s="290">
        <v>50</v>
      </c>
      <c r="L150" s="290">
        <v>50</v>
      </c>
      <c r="M150" s="290">
        <v>50</v>
      </c>
      <c r="N150" s="289">
        <v>1</v>
      </c>
    </row>
    <row r="151" spans="1:14" x14ac:dyDescent="0.25">
      <c r="B151" s="289"/>
      <c r="C151" s="289"/>
      <c r="D151" s="289"/>
      <c r="E151" s="460"/>
    </row>
    <row r="152" spans="1:14" x14ac:dyDescent="0.25">
      <c r="A152" s="289">
        <v>19</v>
      </c>
      <c r="B152" s="289" t="e">
        <v>#REF!</v>
      </c>
      <c r="C152" s="289">
        <v>1019</v>
      </c>
      <c r="D152" s="289">
        <v>-100</v>
      </c>
      <c r="E152" s="460" t="s">
        <v>154</v>
      </c>
      <c r="F152" s="291" t="e">
        <f>+#REF!</f>
        <v>#REF!</v>
      </c>
      <c r="G152" s="291" t="e">
        <f>+#REF!</f>
        <v>#REF!</v>
      </c>
      <c r="H152" s="291" t="e">
        <f>+#REF!</f>
        <v>#REF!</v>
      </c>
      <c r="I152" s="291" t="e">
        <f>+#REF!</f>
        <v>#REF!</v>
      </c>
      <c r="J152" s="291" t="e">
        <f>+#REF!</f>
        <v>#REF!</v>
      </c>
      <c r="K152" s="290">
        <v>150</v>
      </c>
      <c r="L152" s="290">
        <v>150</v>
      </c>
      <c r="M152" s="290">
        <v>150</v>
      </c>
      <c r="N152" s="289">
        <v>1</v>
      </c>
    </row>
    <row r="154" spans="1:14" x14ac:dyDescent="0.25">
      <c r="A154" s="289">
        <v>20</v>
      </c>
      <c r="B154" s="289" t="e">
        <v>#REF!</v>
      </c>
      <c r="C154" s="289" t="e">
        <v>#REF!</v>
      </c>
      <c r="D154" s="289" t="e">
        <v>#REF!</v>
      </c>
      <c r="E154" s="460" t="e">
        <v>#REF!</v>
      </c>
      <c r="F154" s="291" t="e">
        <f>+#REF!</f>
        <v>#REF!</v>
      </c>
      <c r="G154" s="291" t="e">
        <f>+#REF!</f>
        <v>#REF!</v>
      </c>
      <c r="H154" s="291" t="e">
        <f>+#REF!</f>
        <v>#REF!</v>
      </c>
      <c r="I154" s="291" t="e">
        <f>+#REF!</f>
        <v>#REF!</v>
      </c>
      <c r="J154" s="291" t="e">
        <f>+#REF!</f>
        <v>#REF!</v>
      </c>
      <c r="K154" s="290" t="e">
        <v>#REF!</v>
      </c>
      <c r="L154" s="290">
        <v>135</v>
      </c>
      <c r="M154" s="290">
        <v>135</v>
      </c>
    </row>
    <row r="155" spans="1:14" x14ac:dyDescent="0.25">
      <c r="B155" s="289"/>
      <c r="C155" s="289">
        <v>1020</v>
      </c>
      <c r="D155" s="289">
        <v>-101</v>
      </c>
      <c r="E155" s="460" t="s">
        <v>815</v>
      </c>
      <c r="F155" s="291" t="e">
        <f>+#REF!</f>
        <v>#REF!</v>
      </c>
      <c r="G155" s="291" t="e">
        <f>+#REF!</f>
        <v>#REF!</v>
      </c>
      <c r="H155" s="291" t="e">
        <f>+#REF!</f>
        <v>#REF!</v>
      </c>
      <c r="I155" s="291" t="e">
        <f>+#REF!</f>
        <v>#REF!</v>
      </c>
      <c r="J155" s="291" t="e">
        <f>+#REF!</f>
        <v>#REF!</v>
      </c>
      <c r="K155" s="290">
        <v>30</v>
      </c>
      <c r="L155" s="290">
        <v>0</v>
      </c>
      <c r="M155" s="290">
        <v>0</v>
      </c>
      <c r="N155" s="289">
        <v>1</v>
      </c>
    </row>
    <row r="156" spans="1:14" x14ac:dyDescent="0.25">
      <c r="B156" s="289" t="e">
        <v>#REF!</v>
      </c>
      <c r="C156" s="289">
        <v>1020</v>
      </c>
      <c r="D156" s="289" t="s">
        <v>138</v>
      </c>
      <c r="E156" s="460" t="s">
        <v>1863</v>
      </c>
      <c r="F156" s="291" t="e">
        <f>+#REF!</f>
        <v>#REF!</v>
      </c>
      <c r="G156" s="291" t="e">
        <f>+#REF!</f>
        <v>#REF!</v>
      </c>
      <c r="H156" s="291" t="e">
        <f>+#REF!</f>
        <v>#REF!</v>
      </c>
      <c r="I156" s="291" t="e">
        <f>+#REF!</f>
        <v>#REF!</v>
      </c>
      <c r="J156" s="291" t="e">
        <f>+#REF!</f>
        <v>#REF!</v>
      </c>
      <c r="K156" s="290">
        <v>30</v>
      </c>
      <c r="L156" s="290">
        <v>0</v>
      </c>
      <c r="M156" s="290">
        <v>0</v>
      </c>
      <c r="N156" s="289">
        <v>1</v>
      </c>
    </row>
    <row r="157" spans="1:14" x14ac:dyDescent="0.25">
      <c r="B157" s="289" t="e">
        <v>#REF!</v>
      </c>
      <c r="C157" s="289">
        <v>1020</v>
      </c>
      <c r="D157" s="289">
        <v>-103</v>
      </c>
      <c r="E157" s="460" t="s">
        <v>1864</v>
      </c>
      <c r="F157" s="291" t="e">
        <f>+#REF!</f>
        <v>#REF!</v>
      </c>
      <c r="G157" s="291" t="e">
        <f>+#REF!</f>
        <v>#REF!</v>
      </c>
      <c r="H157" s="291" t="e">
        <f>+#REF!</f>
        <v>#REF!</v>
      </c>
      <c r="I157" s="291" t="e">
        <f>+#REF!</f>
        <v>#REF!</v>
      </c>
      <c r="J157" s="291" t="e">
        <f>+#REF!</f>
        <v>#REF!</v>
      </c>
      <c r="K157" s="290">
        <v>50</v>
      </c>
      <c r="L157" s="290">
        <v>0</v>
      </c>
      <c r="M157" s="290">
        <v>0</v>
      </c>
      <c r="N157" s="289">
        <v>1</v>
      </c>
    </row>
    <row r="158" spans="1:14" x14ac:dyDescent="0.25">
      <c r="B158" s="289" t="e">
        <v>#REF!</v>
      </c>
      <c r="C158" s="289">
        <v>1020</v>
      </c>
      <c r="D158" s="289">
        <v>-104</v>
      </c>
      <c r="E158" s="460" t="s">
        <v>1865</v>
      </c>
      <c r="F158" s="291" t="e">
        <f>+#REF!</f>
        <v>#REF!</v>
      </c>
      <c r="G158" s="291" t="e">
        <f>+#REF!</f>
        <v>#REF!</v>
      </c>
      <c r="H158" s="291" t="e">
        <f>+#REF!</f>
        <v>#REF!</v>
      </c>
      <c r="I158" s="291" t="e">
        <f>+#REF!</f>
        <v>#REF!</v>
      </c>
      <c r="J158" s="291" t="e">
        <f>+#REF!</f>
        <v>#REF!</v>
      </c>
      <c r="K158" s="290">
        <v>0</v>
      </c>
      <c r="L158" s="290">
        <v>0</v>
      </c>
      <c r="M158" s="290">
        <v>0</v>
      </c>
    </row>
    <row r="159" spans="1:14" x14ac:dyDescent="0.25">
      <c r="B159" s="289" t="e">
        <v>#REF!</v>
      </c>
      <c r="C159" s="289">
        <v>1020</v>
      </c>
      <c r="D159" s="289" t="s">
        <v>47</v>
      </c>
      <c r="E159" s="460" t="s">
        <v>155</v>
      </c>
      <c r="F159" s="291" t="e">
        <f>+#REF!</f>
        <v>#REF!</v>
      </c>
      <c r="G159" s="291" t="e">
        <f>+#REF!</f>
        <v>#REF!</v>
      </c>
      <c r="H159" s="291" t="e">
        <f>+#REF!</f>
        <v>#REF!</v>
      </c>
      <c r="I159" s="291" t="e">
        <f>+#REF!</f>
        <v>#REF!</v>
      </c>
      <c r="J159" s="291" t="e">
        <f>+#REF!</f>
        <v>#REF!</v>
      </c>
      <c r="K159" s="290">
        <v>0</v>
      </c>
      <c r="L159" s="290">
        <v>0</v>
      </c>
      <c r="M159" s="290">
        <v>0</v>
      </c>
    </row>
    <row r="160" spans="1:14" x14ac:dyDescent="0.25">
      <c r="B160" s="289" t="e">
        <v>#REF!</v>
      </c>
      <c r="C160" s="289">
        <v>1020</v>
      </c>
      <c r="D160" s="289" t="s">
        <v>156</v>
      </c>
      <c r="E160" s="460" t="s">
        <v>1866</v>
      </c>
      <c r="F160" s="291" t="e">
        <f>+#REF!</f>
        <v>#REF!</v>
      </c>
      <c r="G160" s="291" t="e">
        <f>+#REF!</f>
        <v>#REF!</v>
      </c>
      <c r="H160" s="291" t="e">
        <f>+#REF!</f>
        <v>#REF!</v>
      </c>
      <c r="I160" s="291" t="e">
        <f>+#REF!</f>
        <v>#REF!</v>
      </c>
      <c r="J160" s="291" t="e">
        <f>+#REF!</f>
        <v>#REF!</v>
      </c>
      <c r="K160" s="290">
        <v>25</v>
      </c>
      <c r="L160" s="290">
        <v>0</v>
      </c>
      <c r="M160" s="290">
        <v>0</v>
      </c>
      <c r="N160" s="289">
        <v>1</v>
      </c>
    </row>
    <row r="161" spans="1:14" x14ac:dyDescent="0.25">
      <c r="B161" s="289" t="e">
        <v>#REF!</v>
      </c>
      <c r="C161" s="289">
        <v>1020</v>
      </c>
      <c r="D161" s="289">
        <v>-107</v>
      </c>
      <c r="E161" s="460" t="s">
        <v>157</v>
      </c>
      <c r="F161" s="291" t="e">
        <f>+#REF!</f>
        <v>#REF!</v>
      </c>
      <c r="G161" s="291" t="e">
        <f>+#REF!</f>
        <v>#REF!</v>
      </c>
      <c r="H161" s="291" t="e">
        <f>+#REF!</f>
        <v>#REF!</v>
      </c>
      <c r="I161" s="291" t="e">
        <f>+#REF!</f>
        <v>#REF!</v>
      </c>
      <c r="J161" s="291" t="e">
        <f>+#REF!</f>
        <v>#REF!</v>
      </c>
      <c r="K161" s="290">
        <v>0</v>
      </c>
      <c r="L161" s="290">
        <v>0</v>
      </c>
      <c r="M161" s="290">
        <v>0</v>
      </c>
      <c r="N161" s="289">
        <v>1</v>
      </c>
    </row>
    <row r="162" spans="1:14" x14ac:dyDescent="0.25">
      <c r="B162" s="289" t="e">
        <v>#REF!</v>
      </c>
      <c r="C162" s="289">
        <v>1020</v>
      </c>
      <c r="D162" s="289">
        <v>-108</v>
      </c>
      <c r="E162" s="460" t="s">
        <v>1867</v>
      </c>
      <c r="F162" s="291" t="e">
        <f>+#REF!</f>
        <v>#REF!</v>
      </c>
      <c r="G162" s="291" t="e">
        <f>+#REF!</f>
        <v>#REF!</v>
      </c>
      <c r="H162" s="291" t="e">
        <f>+#REF!</f>
        <v>#REF!</v>
      </c>
      <c r="I162" s="291" t="e">
        <f>+#REF!</f>
        <v>#REF!</v>
      </c>
      <c r="J162" s="291" t="e">
        <f>+#REF!</f>
        <v>#REF!</v>
      </c>
      <c r="K162" s="290">
        <v>0</v>
      </c>
      <c r="L162" s="290">
        <v>0</v>
      </c>
      <c r="M162" s="290">
        <v>0</v>
      </c>
    </row>
    <row r="163" spans="1:14" x14ac:dyDescent="0.25">
      <c r="B163" s="289" t="e">
        <v>#REF!</v>
      </c>
      <c r="C163" s="289">
        <v>1020</v>
      </c>
      <c r="D163" s="289">
        <v>-109</v>
      </c>
      <c r="E163" s="460" t="s">
        <v>158</v>
      </c>
      <c r="F163" s="291" t="e">
        <f>+#REF!</f>
        <v>#REF!</v>
      </c>
      <c r="G163" s="291" t="e">
        <f>+#REF!</f>
        <v>#REF!</v>
      </c>
      <c r="H163" s="291" t="e">
        <f>+#REF!</f>
        <v>#REF!</v>
      </c>
      <c r="I163" s="291" t="e">
        <f>+#REF!</f>
        <v>#REF!</v>
      </c>
      <c r="J163" s="291" t="e">
        <f>+#REF!</f>
        <v>#REF!</v>
      </c>
      <c r="K163" s="290">
        <v>0</v>
      </c>
      <c r="L163" s="290">
        <v>0</v>
      </c>
      <c r="M163" s="290">
        <v>0</v>
      </c>
      <c r="N163" s="289">
        <v>1</v>
      </c>
    </row>
    <row r="165" spans="1:14" x14ac:dyDescent="0.25">
      <c r="A165" s="289">
        <v>21</v>
      </c>
      <c r="B165" s="289" t="e">
        <v>#REF!</v>
      </c>
      <c r="C165" s="289">
        <v>0</v>
      </c>
      <c r="D165" s="289">
        <v>0</v>
      </c>
      <c r="E165" s="460">
        <v>0</v>
      </c>
      <c r="F165" s="291" t="e">
        <f>+#REF!</f>
        <v>#REF!</v>
      </c>
      <c r="G165" s="291" t="e">
        <f>+#REF!</f>
        <v>#REF!</v>
      </c>
      <c r="H165" s="291" t="e">
        <f>+#REF!</f>
        <v>#REF!</v>
      </c>
      <c r="I165" s="291" t="e">
        <f>+#REF!</f>
        <v>#REF!</v>
      </c>
      <c r="J165" s="291" t="e">
        <f>+#REF!</f>
        <v>#REF!</v>
      </c>
      <c r="K165" s="290">
        <v>25</v>
      </c>
      <c r="L165" s="290">
        <v>25</v>
      </c>
      <c r="M165" s="290">
        <v>25</v>
      </c>
      <c r="N165" s="289">
        <v>1</v>
      </c>
    </row>
    <row r="166" spans="1:14" x14ac:dyDescent="0.25">
      <c r="B166" s="289"/>
      <c r="C166" s="289"/>
      <c r="D166" s="289"/>
      <c r="E166" s="460"/>
    </row>
    <row r="167" spans="1:14" x14ac:dyDescent="0.25">
      <c r="A167" s="289">
        <v>22</v>
      </c>
      <c r="B167" s="289" t="e">
        <v>#REF!</v>
      </c>
      <c r="C167" s="289">
        <v>1022</v>
      </c>
      <c r="D167" s="289">
        <v>-100</v>
      </c>
      <c r="E167" s="460" t="s">
        <v>1782</v>
      </c>
      <c r="F167" s="291" t="e">
        <f>+#REF!</f>
        <v>#REF!</v>
      </c>
      <c r="G167" s="291" t="e">
        <f>+#REF!</f>
        <v>#REF!</v>
      </c>
      <c r="H167" s="291" t="e">
        <f>+#REF!</f>
        <v>#REF!</v>
      </c>
      <c r="I167" s="291" t="e">
        <f>+#REF!</f>
        <v>#REF!</v>
      </c>
      <c r="J167" s="291" t="e">
        <f>+#REF!</f>
        <v>#REF!</v>
      </c>
      <c r="K167" s="290">
        <v>20</v>
      </c>
      <c r="L167" s="290">
        <v>20</v>
      </c>
      <c r="M167" s="290">
        <v>20</v>
      </c>
      <c r="N167" s="289">
        <v>1</v>
      </c>
    </row>
    <row r="168" spans="1:14" x14ac:dyDescent="0.25">
      <c r="A168" s="289" t="e">
        <v>#REF!</v>
      </c>
      <c r="B168" s="289" t="e">
        <v>#REF!</v>
      </c>
      <c r="C168" s="289" t="e">
        <v>#REF!</v>
      </c>
      <c r="D168" s="289" t="e">
        <v>#REF!</v>
      </c>
      <c r="E168" s="460" t="e">
        <v>#REF!</v>
      </c>
      <c r="F168" s="291" t="e">
        <f>+#REF!</f>
        <v>#REF!</v>
      </c>
      <c r="G168" s="291" t="e">
        <f>+#REF!</f>
        <v>#REF!</v>
      </c>
      <c r="H168" s="291" t="e">
        <f>+#REF!</f>
        <v>#REF!</v>
      </c>
      <c r="I168" s="291" t="e">
        <f>+#REF!</f>
        <v>#REF!</v>
      </c>
      <c r="J168" s="291" t="e">
        <f>+#REF!</f>
        <v>#REF!</v>
      </c>
    </row>
    <row r="169" spans="1:14" x14ac:dyDescent="0.25">
      <c r="B169" s="289"/>
      <c r="F169" s="291" t="e">
        <f>+#REF!</f>
        <v>#REF!</v>
      </c>
      <c r="G169" s="291" t="e">
        <f>+#REF!</f>
        <v>#REF!</v>
      </c>
      <c r="H169" s="291" t="e">
        <f>+#REF!</f>
        <v>#REF!</v>
      </c>
      <c r="I169" s="291" t="e">
        <f>+#REF!</f>
        <v>#REF!</v>
      </c>
      <c r="J169" s="291" t="e">
        <f>+#REF!</f>
        <v>#REF!</v>
      </c>
    </row>
    <row r="171" spans="1:14" ht="118.8" x14ac:dyDescent="0.25">
      <c r="B171" s="368" t="s">
        <v>787</v>
      </c>
    </row>
  </sheetData>
  <printOptions horizontalCentered="1" gridLines="1"/>
  <pageMargins left="0.45" right="0.45" top="0.75" bottom="0.5" header="0.3" footer="0.3"/>
  <pageSetup scale="85" orientation="landscape" r:id="rId1"/>
  <headerFooter>
    <oddHeader>&amp;L&amp;F&amp;C&amp;A&amp;R&amp;D</oddHeader>
    <oddFooter>&amp;L&amp;8&amp;Z&amp;F&amp;R&amp;P OF &amp;N</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C36B1-2F7E-45A3-8F2B-88BBEB965975}">
  <sheetPr codeName="Sheet22"/>
  <dimension ref="A1:S194"/>
  <sheetViews>
    <sheetView zoomScaleNormal="100" zoomScaleSheetLayoutView="100" workbookViewId="0">
      <selection activeCell="G22" sqref="G22"/>
    </sheetView>
  </sheetViews>
  <sheetFormatPr defaultRowHeight="15.6" x14ac:dyDescent="0.3"/>
  <cols>
    <col min="1" max="1" width="9.109375" style="1"/>
    <col min="2" max="2" width="3.5546875" style="2" customWidth="1"/>
    <col min="3" max="3" width="31.6640625" style="3" customWidth="1"/>
    <col min="4" max="4" width="10" style="2" bestFit="1" customWidth="1"/>
    <col min="5" max="5" width="9.109375" style="2" bestFit="1" customWidth="1"/>
    <col min="6" max="6" width="15.6640625" customWidth="1"/>
    <col min="7" max="7" width="15.109375" style="1" bestFit="1" customWidth="1"/>
    <col min="8" max="8" width="38.5546875" style="5" customWidth="1"/>
    <col min="9" max="9" width="11.88671875" customWidth="1"/>
    <col min="10" max="10" width="10.88671875" style="1" customWidth="1"/>
    <col min="11" max="11" width="9.33203125" style="1" customWidth="1"/>
    <col min="12" max="12" width="8.109375" style="1" customWidth="1"/>
    <col min="13" max="13" width="8.109375" customWidth="1"/>
    <col min="14" max="14" width="8.6640625" customWidth="1"/>
    <col min="15" max="15" width="7" customWidth="1"/>
    <col min="16" max="16" width="9.33203125" style="1" customWidth="1"/>
    <col min="17" max="17" width="13.44140625" style="1" customWidth="1"/>
    <col min="18" max="18" width="12.6640625" style="1" customWidth="1"/>
    <col min="19" max="19" width="11.5546875" style="1" customWidth="1"/>
    <col min="229" max="229" width="3.5546875" customWidth="1"/>
    <col min="230" max="230" width="31.6640625" customWidth="1"/>
    <col min="231" max="231" width="10" bestFit="1" customWidth="1"/>
    <col min="233" max="233" width="21.5546875" customWidth="1"/>
    <col min="234" max="234" width="17" bestFit="1" customWidth="1"/>
    <col min="235" max="235" width="46.33203125" bestFit="1" customWidth="1"/>
    <col min="236" max="236" width="11.88671875" customWidth="1"/>
    <col min="237" max="237" width="10.88671875" customWidth="1"/>
    <col min="238" max="238" width="9.33203125" customWidth="1"/>
    <col min="239" max="239" width="8.109375" customWidth="1"/>
    <col min="240" max="249" width="0" hidden="1" customWidth="1"/>
    <col min="250" max="250" width="8.5546875" customWidth="1"/>
    <col min="251" max="251" width="7.109375" customWidth="1"/>
    <col min="252" max="265" width="6.44140625" customWidth="1"/>
    <col min="266" max="266" width="6" customWidth="1"/>
    <col min="267" max="267" width="5.6640625" customWidth="1"/>
    <col min="268" max="268" width="6.109375" customWidth="1"/>
    <col min="269" max="269" width="5.109375" customWidth="1"/>
    <col min="270" max="270" width="6.109375" customWidth="1"/>
    <col min="271" max="271" width="5.5546875" customWidth="1"/>
    <col min="272" max="272" width="8.44140625" customWidth="1"/>
    <col min="273" max="273" width="8" customWidth="1"/>
    <col min="274" max="274" width="24.6640625" customWidth="1"/>
    <col min="275" max="275" width="19.33203125" customWidth="1"/>
    <col min="485" max="485" width="3.5546875" customWidth="1"/>
    <col min="486" max="486" width="31.6640625" customWidth="1"/>
    <col min="487" max="487" width="10" bestFit="1" customWidth="1"/>
    <col min="489" max="489" width="21.5546875" customWidth="1"/>
    <col min="490" max="490" width="17" bestFit="1" customWidth="1"/>
    <col min="491" max="491" width="46.33203125" bestFit="1" customWidth="1"/>
    <col min="492" max="492" width="11.88671875" customWidth="1"/>
    <col min="493" max="493" width="10.88671875" customWidth="1"/>
    <col min="494" max="494" width="9.33203125" customWidth="1"/>
    <col min="495" max="495" width="8.109375" customWidth="1"/>
    <col min="496" max="505" width="0" hidden="1" customWidth="1"/>
    <col min="506" max="506" width="8.5546875" customWidth="1"/>
    <col min="507" max="507" width="7.109375" customWidth="1"/>
    <col min="508" max="521" width="6.44140625" customWidth="1"/>
    <col min="522" max="522" width="6" customWidth="1"/>
    <col min="523" max="523" width="5.6640625" customWidth="1"/>
    <col min="524" max="524" width="6.109375" customWidth="1"/>
    <col min="525" max="525" width="5.109375" customWidth="1"/>
    <col min="526" max="526" width="6.109375" customWidth="1"/>
    <col min="527" max="527" width="5.5546875" customWidth="1"/>
    <col min="528" max="528" width="8.44140625" customWidth="1"/>
    <col min="529" max="529" width="8" customWidth="1"/>
    <col min="530" max="530" width="24.6640625" customWidth="1"/>
    <col min="531" max="531" width="19.33203125" customWidth="1"/>
    <col min="741" max="741" width="3.5546875" customWidth="1"/>
    <col min="742" max="742" width="31.6640625" customWidth="1"/>
    <col min="743" max="743" width="10" bestFit="1" customWidth="1"/>
    <col min="745" max="745" width="21.5546875" customWidth="1"/>
    <col min="746" max="746" width="17" bestFit="1" customWidth="1"/>
    <col min="747" max="747" width="46.33203125" bestFit="1" customWidth="1"/>
    <col min="748" max="748" width="11.88671875" customWidth="1"/>
    <col min="749" max="749" width="10.88671875" customWidth="1"/>
    <col min="750" max="750" width="9.33203125" customWidth="1"/>
    <col min="751" max="751" width="8.109375" customWidth="1"/>
    <col min="752" max="761" width="0" hidden="1" customWidth="1"/>
    <col min="762" max="762" width="8.5546875" customWidth="1"/>
    <col min="763" max="763" width="7.109375" customWidth="1"/>
    <col min="764" max="777" width="6.44140625" customWidth="1"/>
    <col min="778" max="778" width="6" customWidth="1"/>
    <col min="779" max="779" width="5.6640625" customWidth="1"/>
    <col min="780" max="780" width="6.109375" customWidth="1"/>
    <col min="781" max="781" width="5.109375" customWidth="1"/>
    <col min="782" max="782" width="6.109375" customWidth="1"/>
    <col min="783" max="783" width="5.5546875" customWidth="1"/>
    <col min="784" max="784" width="8.44140625" customWidth="1"/>
    <col min="785" max="785" width="8" customWidth="1"/>
    <col min="786" max="786" width="24.6640625" customWidth="1"/>
    <col min="787" max="787" width="19.33203125" customWidth="1"/>
    <col min="997" max="997" width="3.5546875" customWidth="1"/>
    <col min="998" max="998" width="31.6640625" customWidth="1"/>
    <col min="999" max="999" width="10" bestFit="1" customWidth="1"/>
    <col min="1001" max="1001" width="21.5546875" customWidth="1"/>
    <col min="1002" max="1002" width="17" bestFit="1" customWidth="1"/>
    <col min="1003" max="1003" width="46.33203125" bestFit="1" customWidth="1"/>
    <col min="1004" max="1004" width="11.88671875" customWidth="1"/>
    <col min="1005" max="1005" width="10.88671875" customWidth="1"/>
    <col min="1006" max="1006" width="9.33203125" customWidth="1"/>
    <col min="1007" max="1007" width="8.109375" customWidth="1"/>
    <col min="1008" max="1017" width="0" hidden="1" customWidth="1"/>
    <col min="1018" max="1018" width="8.5546875" customWidth="1"/>
    <col min="1019" max="1019" width="7.109375" customWidth="1"/>
    <col min="1020" max="1033" width="6.44140625" customWidth="1"/>
    <col min="1034" max="1034" width="6" customWidth="1"/>
    <col min="1035" max="1035" width="5.6640625" customWidth="1"/>
    <col min="1036" max="1036" width="6.109375" customWidth="1"/>
    <col min="1037" max="1037" width="5.109375" customWidth="1"/>
    <col min="1038" max="1038" width="6.109375" customWidth="1"/>
    <col min="1039" max="1039" width="5.5546875" customWidth="1"/>
    <col min="1040" max="1040" width="8.44140625" customWidth="1"/>
    <col min="1041" max="1041" width="8" customWidth="1"/>
    <col min="1042" max="1042" width="24.6640625" customWidth="1"/>
    <col min="1043" max="1043" width="19.33203125" customWidth="1"/>
    <col min="1253" max="1253" width="3.5546875" customWidth="1"/>
    <col min="1254" max="1254" width="31.6640625" customWidth="1"/>
    <col min="1255" max="1255" width="10" bestFit="1" customWidth="1"/>
    <col min="1257" max="1257" width="21.5546875" customWidth="1"/>
    <col min="1258" max="1258" width="17" bestFit="1" customWidth="1"/>
    <col min="1259" max="1259" width="46.33203125" bestFit="1" customWidth="1"/>
    <col min="1260" max="1260" width="11.88671875" customWidth="1"/>
    <col min="1261" max="1261" width="10.88671875" customWidth="1"/>
    <col min="1262" max="1262" width="9.33203125" customWidth="1"/>
    <col min="1263" max="1263" width="8.109375" customWidth="1"/>
    <col min="1264" max="1273" width="0" hidden="1" customWidth="1"/>
    <col min="1274" max="1274" width="8.5546875" customWidth="1"/>
    <col min="1275" max="1275" width="7.109375" customWidth="1"/>
    <col min="1276" max="1289" width="6.44140625" customWidth="1"/>
    <col min="1290" max="1290" width="6" customWidth="1"/>
    <col min="1291" max="1291" width="5.6640625" customWidth="1"/>
    <col min="1292" max="1292" width="6.109375" customWidth="1"/>
    <col min="1293" max="1293" width="5.109375" customWidth="1"/>
    <col min="1294" max="1294" width="6.109375" customWidth="1"/>
    <col min="1295" max="1295" width="5.5546875" customWidth="1"/>
    <col min="1296" max="1296" width="8.44140625" customWidth="1"/>
    <col min="1297" max="1297" width="8" customWidth="1"/>
    <col min="1298" max="1298" width="24.6640625" customWidth="1"/>
    <col min="1299" max="1299" width="19.33203125" customWidth="1"/>
    <col min="1509" max="1509" width="3.5546875" customWidth="1"/>
    <col min="1510" max="1510" width="31.6640625" customWidth="1"/>
    <col min="1511" max="1511" width="10" bestFit="1" customWidth="1"/>
    <col min="1513" max="1513" width="21.5546875" customWidth="1"/>
    <col min="1514" max="1514" width="17" bestFit="1" customWidth="1"/>
    <col min="1515" max="1515" width="46.33203125" bestFit="1" customWidth="1"/>
    <col min="1516" max="1516" width="11.88671875" customWidth="1"/>
    <col min="1517" max="1517" width="10.88671875" customWidth="1"/>
    <col min="1518" max="1518" width="9.33203125" customWidth="1"/>
    <col min="1519" max="1519" width="8.109375" customWidth="1"/>
    <col min="1520" max="1529" width="0" hidden="1" customWidth="1"/>
    <col min="1530" max="1530" width="8.5546875" customWidth="1"/>
    <col min="1531" max="1531" width="7.109375" customWidth="1"/>
    <col min="1532" max="1545" width="6.44140625" customWidth="1"/>
    <col min="1546" max="1546" width="6" customWidth="1"/>
    <col min="1547" max="1547" width="5.6640625" customWidth="1"/>
    <col min="1548" max="1548" width="6.109375" customWidth="1"/>
    <col min="1549" max="1549" width="5.109375" customWidth="1"/>
    <col min="1550" max="1550" width="6.109375" customWidth="1"/>
    <col min="1551" max="1551" width="5.5546875" customWidth="1"/>
    <col min="1552" max="1552" width="8.44140625" customWidth="1"/>
    <col min="1553" max="1553" width="8" customWidth="1"/>
    <col min="1554" max="1554" width="24.6640625" customWidth="1"/>
    <col min="1555" max="1555" width="19.33203125" customWidth="1"/>
    <col min="1765" max="1765" width="3.5546875" customWidth="1"/>
    <col min="1766" max="1766" width="31.6640625" customWidth="1"/>
    <col min="1767" max="1767" width="10" bestFit="1" customWidth="1"/>
    <col min="1769" max="1769" width="21.5546875" customWidth="1"/>
    <col min="1770" max="1770" width="17" bestFit="1" customWidth="1"/>
    <col min="1771" max="1771" width="46.33203125" bestFit="1" customWidth="1"/>
    <col min="1772" max="1772" width="11.88671875" customWidth="1"/>
    <col min="1773" max="1773" width="10.88671875" customWidth="1"/>
    <col min="1774" max="1774" width="9.33203125" customWidth="1"/>
    <col min="1775" max="1775" width="8.109375" customWidth="1"/>
    <col min="1776" max="1785" width="0" hidden="1" customWidth="1"/>
    <col min="1786" max="1786" width="8.5546875" customWidth="1"/>
    <col min="1787" max="1787" width="7.109375" customWidth="1"/>
    <col min="1788" max="1801" width="6.44140625" customWidth="1"/>
    <col min="1802" max="1802" width="6" customWidth="1"/>
    <col min="1803" max="1803" width="5.6640625" customWidth="1"/>
    <col min="1804" max="1804" width="6.109375" customWidth="1"/>
    <col min="1805" max="1805" width="5.109375" customWidth="1"/>
    <col min="1806" max="1806" width="6.109375" customWidth="1"/>
    <col min="1807" max="1807" width="5.5546875" customWidth="1"/>
    <col min="1808" max="1808" width="8.44140625" customWidth="1"/>
    <col min="1809" max="1809" width="8" customWidth="1"/>
    <col min="1810" max="1810" width="24.6640625" customWidth="1"/>
    <col min="1811" max="1811" width="19.33203125" customWidth="1"/>
    <col min="2021" max="2021" width="3.5546875" customWidth="1"/>
    <col min="2022" max="2022" width="31.6640625" customWidth="1"/>
    <col min="2023" max="2023" width="10" bestFit="1" customWidth="1"/>
    <col min="2025" max="2025" width="21.5546875" customWidth="1"/>
    <col min="2026" max="2026" width="17" bestFit="1" customWidth="1"/>
    <col min="2027" max="2027" width="46.33203125" bestFit="1" customWidth="1"/>
    <col min="2028" max="2028" width="11.88671875" customWidth="1"/>
    <col min="2029" max="2029" width="10.88671875" customWidth="1"/>
    <col min="2030" max="2030" width="9.33203125" customWidth="1"/>
    <col min="2031" max="2031" width="8.109375" customWidth="1"/>
    <col min="2032" max="2041" width="0" hidden="1" customWidth="1"/>
    <col min="2042" max="2042" width="8.5546875" customWidth="1"/>
    <col min="2043" max="2043" width="7.109375" customWidth="1"/>
    <col min="2044" max="2057" width="6.44140625" customWidth="1"/>
    <col min="2058" max="2058" width="6" customWidth="1"/>
    <col min="2059" max="2059" width="5.6640625" customWidth="1"/>
    <col min="2060" max="2060" width="6.109375" customWidth="1"/>
    <col min="2061" max="2061" width="5.109375" customWidth="1"/>
    <col min="2062" max="2062" width="6.109375" customWidth="1"/>
    <col min="2063" max="2063" width="5.5546875" customWidth="1"/>
    <col min="2064" max="2064" width="8.44140625" customWidth="1"/>
    <col min="2065" max="2065" width="8" customWidth="1"/>
    <col min="2066" max="2066" width="24.6640625" customWidth="1"/>
    <col min="2067" max="2067" width="19.33203125" customWidth="1"/>
    <col min="2277" max="2277" width="3.5546875" customWidth="1"/>
    <col min="2278" max="2278" width="31.6640625" customWidth="1"/>
    <col min="2279" max="2279" width="10" bestFit="1" customWidth="1"/>
    <col min="2281" max="2281" width="21.5546875" customWidth="1"/>
    <col min="2282" max="2282" width="17" bestFit="1" customWidth="1"/>
    <col min="2283" max="2283" width="46.33203125" bestFit="1" customWidth="1"/>
    <col min="2284" max="2284" width="11.88671875" customWidth="1"/>
    <col min="2285" max="2285" width="10.88671875" customWidth="1"/>
    <col min="2286" max="2286" width="9.33203125" customWidth="1"/>
    <col min="2287" max="2287" width="8.109375" customWidth="1"/>
    <col min="2288" max="2297" width="0" hidden="1" customWidth="1"/>
    <col min="2298" max="2298" width="8.5546875" customWidth="1"/>
    <col min="2299" max="2299" width="7.109375" customWidth="1"/>
    <col min="2300" max="2313" width="6.44140625" customWidth="1"/>
    <col min="2314" max="2314" width="6" customWidth="1"/>
    <col min="2315" max="2315" width="5.6640625" customWidth="1"/>
    <col min="2316" max="2316" width="6.109375" customWidth="1"/>
    <col min="2317" max="2317" width="5.109375" customWidth="1"/>
    <col min="2318" max="2318" width="6.109375" customWidth="1"/>
    <col min="2319" max="2319" width="5.5546875" customWidth="1"/>
    <col min="2320" max="2320" width="8.44140625" customWidth="1"/>
    <col min="2321" max="2321" width="8" customWidth="1"/>
    <col min="2322" max="2322" width="24.6640625" customWidth="1"/>
    <col min="2323" max="2323" width="19.33203125" customWidth="1"/>
    <col min="2533" max="2533" width="3.5546875" customWidth="1"/>
    <col min="2534" max="2534" width="31.6640625" customWidth="1"/>
    <col min="2535" max="2535" width="10" bestFit="1" customWidth="1"/>
    <col min="2537" max="2537" width="21.5546875" customWidth="1"/>
    <col min="2538" max="2538" width="17" bestFit="1" customWidth="1"/>
    <col min="2539" max="2539" width="46.33203125" bestFit="1" customWidth="1"/>
    <col min="2540" max="2540" width="11.88671875" customWidth="1"/>
    <col min="2541" max="2541" width="10.88671875" customWidth="1"/>
    <col min="2542" max="2542" width="9.33203125" customWidth="1"/>
    <col min="2543" max="2543" width="8.109375" customWidth="1"/>
    <col min="2544" max="2553" width="0" hidden="1" customWidth="1"/>
    <col min="2554" max="2554" width="8.5546875" customWidth="1"/>
    <col min="2555" max="2555" width="7.109375" customWidth="1"/>
    <col min="2556" max="2569" width="6.44140625" customWidth="1"/>
    <col min="2570" max="2570" width="6" customWidth="1"/>
    <col min="2571" max="2571" width="5.6640625" customWidth="1"/>
    <col min="2572" max="2572" width="6.109375" customWidth="1"/>
    <col min="2573" max="2573" width="5.109375" customWidth="1"/>
    <col min="2574" max="2574" width="6.109375" customWidth="1"/>
    <col min="2575" max="2575" width="5.5546875" customWidth="1"/>
    <col min="2576" max="2576" width="8.44140625" customWidth="1"/>
    <col min="2577" max="2577" width="8" customWidth="1"/>
    <col min="2578" max="2578" width="24.6640625" customWidth="1"/>
    <col min="2579" max="2579" width="19.33203125" customWidth="1"/>
    <col min="2789" max="2789" width="3.5546875" customWidth="1"/>
    <col min="2790" max="2790" width="31.6640625" customWidth="1"/>
    <col min="2791" max="2791" width="10" bestFit="1" customWidth="1"/>
    <col min="2793" max="2793" width="21.5546875" customWidth="1"/>
    <col min="2794" max="2794" width="17" bestFit="1" customWidth="1"/>
    <col min="2795" max="2795" width="46.33203125" bestFit="1" customWidth="1"/>
    <col min="2796" max="2796" width="11.88671875" customWidth="1"/>
    <col min="2797" max="2797" width="10.88671875" customWidth="1"/>
    <col min="2798" max="2798" width="9.33203125" customWidth="1"/>
    <col min="2799" max="2799" width="8.109375" customWidth="1"/>
    <col min="2800" max="2809" width="0" hidden="1" customWidth="1"/>
    <col min="2810" max="2810" width="8.5546875" customWidth="1"/>
    <col min="2811" max="2811" width="7.109375" customWidth="1"/>
    <col min="2812" max="2825" width="6.44140625" customWidth="1"/>
    <col min="2826" max="2826" width="6" customWidth="1"/>
    <col min="2827" max="2827" width="5.6640625" customWidth="1"/>
    <col min="2828" max="2828" width="6.109375" customWidth="1"/>
    <col min="2829" max="2829" width="5.109375" customWidth="1"/>
    <col min="2830" max="2830" width="6.109375" customWidth="1"/>
    <col min="2831" max="2831" width="5.5546875" customWidth="1"/>
    <col min="2832" max="2832" width="8.44140625" customWidth="1"/>
    <col min="2833" max="2833" width="8" customWidth="1"/>
    <col min="2834" max="2834" width="24.6640625" customWidth="1"/>
    <col min="2835" max="2835" width="19.33203125" customWidth="1"/>
    <col min="3045" max="3045" width="3.5546875" customWidth="1"/>
    <col min="3046" max="3046" width="31.6640625" customWidth="1"/>
    <col min="3047" max="3047" width="10" bestFit="1" customWidth="1"/>
    <col min="3049" max="3049" width="21.5546875" customWidth="1"/>
    <col min="3050" max="3050" width="17" bestFit="1" customWidth="1"/>
    <col min="3051" max="3051" width="46.33203125" bestFit="1" customWidth="1"/>
    <col min="3052" max="3052" width="11.88671875" customWidth="1"/>
    <col min="3053" max="3053" width="10.88671875" customWidth="1"/>
    <col min="3054" max="3054" width="9.33203125" customWidth="1"/>
    <col min="3055" max="3055" width="8.109375" customWidth="1"/>
    <col min="3056" max="3065" width="0" hidden="1" customWidth="1"/>
    <col min="3066" max="3066" width="8.5546875" customWidth="1"/>
    <col min="3067" max="3067" width="7.109375" customWidth="1"/>
    <col min="3068" max="3081" width="6.44140625" customWidth="1"/>
    <col min="3082" max="3082" width="6" customWidth="1"/>
    <col min="3083" max="3083" width="5.6640625" customWidth="1"/>
    <col min="3084" max="3084" width="6.109375" customWidth="1"/>
    <col min="3085" max="3085" width="5.109375" customWidth="1"/>
    <col min="3086" max="3086" width="6.109375" customWidth="1"/>
    <col min="3087" max="3087" width="5.5546875" customWidth="1"/>
    <col min="3088" max="3088" width="8.44140625" customWidth="1"/>
    <col min="3089" max="3089" width="8" customWidth="1"/>
    <col min="3090" max="3090" width="24.6640625" customWidth="1"/>
    <col min="3091" max="3091" width="19.33203125" customWidth="1"/>
    <col min="3301" max="3301" width="3.5546875" customWidth="1"/>
    <col min="3302" max="3302" width="31.6640625" customWidth="1"/>
    <col min="3303" max="3303" width="10" bestFit="1" customWidth="1"/>
    <col min="3305" max="3305" width="21.5546875" customWidth="1"/>
    <col min="3306" max="3306" width="17" bestFit="1" customWidth="1"/>
    <col min="3307" max="3307" width="46.33203125" bestFit="1" customWidth="1"/>
    <col min="3308" max="3308" width="11.88671875" customWidth="1"/>
    <col min="3309" max="3309" width="10.88671875" customWidth="1"/>
    <col min="3310" max="3310" width="9.33203125" customWidth="1"/>
    <col min="3311" max="3311" width="8.109375" customWidth="1"/>
    <col min="3312" max="3321" width="0" hidden="1" customWidth="1"/>
    <col min="3322" max="3322" width="8.5546875" customWidth="1"/>
    <col min="3323" max="3323" width="7.109375" customWidth="1"/>
    <col min="3324" max="3337" width="6.44140625" customWidth="1"/>
    <col min="3338" max="3338" width="6" customWidth="1"/>
    <col min="3339" max="3339" width="5.6640625" customWidth="1"/>
    <col min="3340" max="3340" width="6.109375" customWidth="1"/>
    <col min="3341" max="3341" width="5.109375" customWidth="1"/>
    <col min="3342" max="3342" width="6.109375" customWidth="1"/>
    <col min="3343" max="3343" width="5.5546875" customWidth="1"/>
    <col min="3344" max="3344" width="8.44140625" customWidth="1"/>
    <col min="3345" max="3345" width="8" customWidth="1"/>
    <col min="3346" max="3346" width="24.6640625" customWidth="1"/>
    <col min="3347" max="3347" width="19.33203125" customWidth="1"/>
    <col min="3557" max="3557" width="3.5546875" customWidth="1"/>
    <col min="3558" max="3558" width="31.6640625" customWidth="1"/>
    <col min="3559" max="3559" width="10" bestFit="1" customWidth="1"/>
    <col min="3561" max="3561" width="21.5546875" customWidth="1"/>
    <col min="3562" max="3562" width="17" bestFit="1" customWidth="1"/>
    <col min="3563" max="3563" width="46.33203125" bestFit="1" customWidth="1"/>
    <col min="3564" max="3564" width="11.88671875" customWidth="1"/>
    <col min="3565" max="3565" width="10.88671875" customWidth="1"/>
    <col min="3566" max="3566" width="9.33203125" customWidth="1"/>
    <col min="3567" max="3567" width="8.109375" customWidth="1"/>
    <col min="3568" max="3577" width="0" hidden="1" customWidth="1"/>
    <col min="3578" max="3578" width="8.5546875" customWidth="1"/>
    <col min="3579" max="3579" width="7.109375" customWidth="1"/>
    <col min="3580" max="3593" width="6.44140625" customWidth="1"/>
    <col min="3594" max="3594" width="6" customWidth="1"/>
    <col min="3595" max="3595" width="5.6640625" customWidth="1"/>
    <col min="3596" max="3596" width="6.109375" customWidth="1"/>
    <col min="3597" max="3597" width="5.109375" customWidth="1"/>
    <col min="3598" max="3598" width="6.109375" customWidth="1"/>
    <col min="3599" max="3599" width="5.5546875" customWidth="1"/>
    <col min="3600" max="3600" width="8.44140625" customWidth="1"/>
    <col min="3601" max="3601" width="8" customWidth="1"/>
    <col min="3602" max="3602" width="24.6640625" customWidth="1"/>
    <col min="3603" max="3603" width="19.33203125" customWidth="1"/>
    <col min="3813" max="3813" width="3.5546875" customWidth="1"/>
    <col min="3814" max="3814" width="31.6640625" customWidth="1"/>
    <col min="3815" max="3815" width="10" bestFit="1" customWidth="1"/>
    <col min="3817" max="3817" width="21.5546875" customWidth="1"/>
    <col min="3818" max="3818" width="17" bestFit="1" customWidth="1"/>
    <col min="3819" max="3819" width="46.33203125" bestFit="1" customWidth="1"/>
    <col min="3820" max="3820" width="11.88671875" customWidth="1"/>
    <col min="3821" max="3821" width="10.88671875" customWidth="1"/>
    <col min="3822" max="3822" width="9.33203125" customWidth="1"/>
    <col min="3823" max="3823" width="8.109375" customWidth="1"/>
    <col min="3824" max="3833" width="0" hidden="1" customWidth="1"/>
    <col min="3834" max="3834" width="8.5546875" customWidth="1"/>
    <col min="3835" max="3835" width="7.109375" customWidth="1"/>
    <col min="3836" max="3849" width="6.44140625" customWidth="1"/>
    <col min="3850" max="3850" width="6" customWidth="1"/>
    <col min="3851" max="3851" width="5.6640625" customWidth="1"/>
    <col min="3852" max="3852" width="6.109375" customWidth="1"/>
    <col min="3853" max="3853" width="5.109375" customWidth="1"/>
    <col min="3854" max="3854" width="6.109375" customWidth="1"/>
    <col min="3855" max="3855" width="5.5546875" customWidth="1"/>
    <col min="3856" max="3856" width="8.44140625" customWidth="1"/>
    <col min="3857" max="3857" width="8" customWidth="1"/>
    <col min="3858" max="3858" width="24.6640625" customWidth="1"/>
    <col min="3859" max="3859" width="19.33203125" customWidth="1"/>
    <col min="4069" max="4069" width="3.5546875" customWidth="1"/>
    <col min="4070" max="4070" width="31.6640625" customWidth="1"/>
    <col min="4071" max="4071" width="10" bestFit="1" customWidth="1"/>
    <col min="4073" max="4073" width="21.5546875" customWidth="1"/>
    <col min="4074" max="4074" width="17" bestFit="1" customWidth="1"/>
    <col min="4075" max="4075" width="46.33203125" bestFit="1" customWidth="1"/>
    <col min="4076" max="4076" width="11.88671875" customWidth="1"/>
    <col min="4077" max="4077" width="10.88671875" customWidth="1"/>
    <col min="4078" max="4078" width="9.33203125" customWidth="1"/>
    <col min="4079" max="4079" width="8.109375" customWidth="1"/>
    <col min="4080" max="4089" width="0" hidden="1" customWidth="1"/>
    <col min="4090" max="4090" width="8.5546875" customWidth="1"/>
    <col min="4091" max="4091" width="7.109375" customWidth="1"/>
    <col min="4092" max="4105" width="6.44140625" customWidth="1"/>
    <col min="4106" max="4106" width="6" customWidth="1"/>
    <col min="4107" max="4107" width="5.6640625" customWidth="1"/>
    <col min="4108" max="4108" width="6.109375" customWidth="1"/>
    <col min="4109" max="4109" width="5.109375" customWidth="1"/>
    <col min="4110" max="4110" width="6.109375" customWidth="1"/>
    <col min="4111" max="4111" width="5.5546875" customWidth="1"/>
    <col min="4112" max="4112" width="8.44140625" customWidth="1"/>
    <col min="4113" max="4113" width="8" customWidth="1"/>
    <col min="4114" max="4114" width="24.6640625" customWidth="1"/>
    <col min="4115" max="4115" width="19.33203125" customWidth="1"/>
    <col min="4325" max="4325" width="3.5546875" customWidth="1"/>
    <col min="4326" max="4326" width="31.6640625" customWidth="1"/>
    <col min="4327" max="4327" width="10" bestFit="1" customWidth="1"/>
    <col min="4329" max="4329" width="21.5546875" customWidth="1"/>
    <col min="4330" max="4330" width="17" bestFit="1" customWidth="1"/>
    <col min="4331" max="4331" width="46.33203125" bestFit="1" customWidth="1"/>
    <col min="4332" max="4332" width="11.88671875" customWidth="1"/>
    <col min="4333" max="4333" width="10.88671875" customWidth="1"/>
    <col min="4334" max="4334" width="9.33203125" customWidth="1"/>
    <col min="4335" max="4335" width="8.109375" customWidth="1"/>
    <col min="4336" max="4345" width="0" hidden="1" customWidth="1"/>
    <col min="4346" max="4346" width="8.5546875" customWidth="1"/>
    <col min="4347" max="4347" width="7.109375" customWidth="1"/>
    <col min="4348" max="4361" width="6.44140625" customWidth="1"/>
    <col min="4362" max="4362" width="6" customWidth="1"/>
    <col min="4363" max="4363" width="5.6640625" customWidth="1"/>
    <col min="4364" max="4364" width="6.109375" customWidth="1"/>
    <col min="4365" max="4365" width="5.109375" customWidth="1"/>
    <col min="4366" max="4366" width="6.109375" customWidth="1"/>
    <col min="4367" max="4367" width="5.5546875" customWidth="1"/>
    <col min="4368" max="4368" width="8.44140625" customWidth="1"/>
    <col min="4369" max="4369" width="8" customWidth="1"/>
    <col min="4370" max="4370" width="24.6640625" customWidth="1"/>
    <col min="4371" max="4371" width="19.33203125" customWidth="1"/>
    <col min="4581" max="4581" width="3.5546875" customWidth="1"/>
    <col min="4582" max="4582" width="31.6640625" customWidth="1"/>
    <col min="4583" max="4583" width="10" bestFit="1" customWidth="1"/>
    <col min="4585" max="4585" width="21.5546875" customWidth="1"/>
    <col min="4586" max="4586" width="17" bestFit="1" customWidth="1"/>
    <col min="4587" max="4587" width="46.33203125" bestFit="1" customWidth="1"/>
    <col min="4588" max="4588" width="11.88671875" customWidth="1"/>
    <col min="4589" max="4589" width="10.88671875" customWidth="1"/>
    <col min="4590" max="4590" width="9.33203125" customWidth="1"/>
    <col min="4591" max="4591" width="8.109375" customWidth="1"/>
    <col min="4592" max="4601" width="0" hidden="1" customWidth="1"/>
    <col min="4602" max="4602" width="8.5546875" customWidth="1"/>
    <col min="4603" max="4603" width="7.109375" customWidth="1"/>
    <col min="4604" max="4617" width="6.44140625" customWidth="1"/>
    <col min="4618" max="4618" width="6" customWidth="1"/>
    <col min="4619" max="4619" width="5.6640625" customWidth="1"/>
    <col min="4620" max="4620" width="6.109375" customWidth="1"/>
    <col min="4621" max="4621" width="5.109375" customWidth="1"/>
    <col min="4622" max="4622" width="6.109375" customWidth="1"/>
    <col min="4623" max="4623" width="5.5546875" customWidth="1"/>
    <col min="4624" max="4624" width="8.44140625" customWidth="1"/>
    <col min="4625" max="4625" width="8" customWidth="1"/>
    <col min="4626" max="4626" width="24.6640625" customWidth="1"/>
    <col min="4627" max="4627" width="19.33203125" customWidth="1"/>
    <col min="4837" max="4837" width="3.5546875" customWidth="1"/>
    <col min="4838" max="4838" width="31.6640625" customWidth="1"/>
    <col min="4839" max="4839" width="10" bestFit="1" customWidth="1"/>
    <col min="4841" max="4841" width="21.5546875" customWidth="1"/>
    <col min="4842" max="4842" width="17" bestFit="1" customWidth="1"/>
    <col min="4843" max="4843" width="46.33203125" bestFit="1" customWidth="1"/>
    <col min="4844" max="4844" width="11.88671875" customWidth="1"/>
    <col min="4845" max="4845" width="10.88671875" customWidth="1"/>
    <col min="4846" max="4846" width="9.33203125" customWidth="1"/>
    <col min="4847" max="4847" width="8.109375" customWidth="1"/>
    <col min="4848" max="4857" width="0" hidden="1" customWidth="1"/>
    <col min="4858" max="4858" width="8.5546875" customWidth="1"/>
    <col min="4859" max="4859" width="7.109375" customWidth="1"/>
    <col min="4860" max="4873" width="6.44140625" customWidth="1"/>
    <col min="4874" max="4874" width="6" customWidth="1"/>
    <col min="4875" max="4875" width="5.6640625" customWidth="1"/>
    <col min="4876" max="4876" width="6.109375" customWidth="1"/>
    <col min="4877" max="4877" width="5.109375" customWidth="1"/>
    <col min="4878" max="4878" width="6.109375" customWidth="1"/>
    <col min="4879" max="4879" width="5.5546875" customWidth="1"/>
    <col min="4880" max="4880" width="8.44140625" customWidth="1"/>
    <col min="4881" max="4881" width="8" customWidth="1"/>
    <col min="4882" max="4882" width="24.6640625" customWidth="1"/>
    <col min="4883" max="4883" width="19.33203125" customWidth="1"/>
    <col min="5093" max="5093" width="3.5546875" customWidth="1"/>
    <col min="5094" max="5094" width="31.6640625" customWidth="1"/>
    <col min="5095" max="5095" width="10" bestFit="1" customWidth="1"/>
    <col min="5097" max="5097" width="21.5546875" customWidth="1"/>
    <col min="5098" max="5098" width="17" bestFit="1" customWidth="1"/>
    <col min="5099" max="5099" width="46.33203125" bestFit="1" customWidth="1"/>
    <col min="5100" max="5100" width="11.88671875" customWidth="1"/>
    <col min="5101" max="5101" width="10.88671875" customWidth="1"/>
    <col min="5102" max="5102" width="9.33203125" customWidth="1"/>
    <col min="5103" max="5103" width="8.109375" customWidth="1"/>
    <col min="5104" max="5113" width="0" hidden="1" customWidth="1"/>
    <col min="5114" max="5114" width="8.5546875" customWidth="1"/>
    <col min="5115" max="5115" width="7.109375" customWidth="1"/>
    <col min="5116" max="5129" width="6.44140625" customWidth="1"/>
    <col min="5130" max="5130" width="6" customWidth="1"/>
    <col min="5131" max="5131" width="5.6640625" customWidth="1"/>
    <col min="5132" max="5132" width="6.109375" customWidth="1"/>
    <col min="5133" max="5133" width="5.109375" customWidth="1"/>
    <col min="5134" max="5134" width="6.109375" customWidth="1"/>
    <col min="5135" max="5135" width="5.5546875" customWidth="1"/>
    <col min="5136" max="5136" width="8.44140625" customWidth="1"/>
    <col min="5137" max="5137" width="8" customWidth="1"/>
    <col min="5138" max="5138" width="24.6640625" customWidth="1"/>
    <col min="5139" max="5139" width="19.33203125" customWidth="1"/>
    <col min="5349" max="5349" width="3.5546875" customWidth="1"/>
    <col min="5350" max="5350" width="31.6640625" customWidth="1"/>
    <col min="5351" max="5351" width="10" bestFit="1" customWidth="1"/>
    <col min="5353" max="5353" width="21.5546875" customWidth="1"/>
    <col min="5354" max="5354" width="17" bestFit="1" customWidth="1"/>
    <col min="5355" max="5355" width="46.33203125" bestFit="1" customWidth="1"/>
    <col min="5356" max="5356" width="11.88671875" customWidth="1"/>
    <col min="5357" max="5357" width="10.88671875" customWidth="1"/>
    <col min="5358" max="5358" width="9.33203125" customWidth="1"/>
    <col min="5359" max="5359" width="8.109375" customWidth="1"/>
    <col min="5360" max="5369" width="0" hidden="1" customWidth="1"/>
    <col min="5370" max="5370" width="8.5546875" customWidth="1"/>
    <col min="5371" max="5371" width="7.109375" customWidth="1"/>
    <col min="5372" max="5385" width="6.44140625" customWidth="1"/>
    <col min="5386" max="5386" width="6" customWidth="1"/>
    <col min="5387" max="5387" width="5.6640625" customWidth="1"/>
    <col min="5388" max="5388" width="6.109375" customWidth="1"/>
    <col min="5389" max="5389" width="5.109375" customWidth="1"/>
    <col min="5390" max="5390" width="6.109375" customWidth="1"/>
    <col min="5391" max="5391" width="5.5546875" customWidth="1"/>
    <col min="5392" max="5392" width="8.44140625" customWidth="1"/>
    <col min="5393" max="5393" width="8" customWidth="1"/>
    <col min="5394" max="5394" width="24.6640625" customWidth="1"/>
    <col min="5395" max="5395" width="19.33203125" customWidth="1"/>
    <col min="5605" max="5605" width="3.5546875" customWidth="1"/>
    <col min="5606" max="5606" width="31.6640625" customWidth="1"/>
    <col min="5607" max="5607" width="10" bestFit="1" customWidth="1"/>
    <col min="5609" max="5609" width="21.5546875" customWidth="1"/>
    <col min="5610" max="5610" width="17" bestFit="1" customWidth="1"/>
    <col min="5611" max="5611" width="46.33203125" bestFit="1" customWidth="1"/>
    <col min="5612" max="5612" width="11.88671875" customWidth="1"/>
    <col min="5613" max="5613" width="10.88671875" customWidth="1"/>
    <col min="5614" max="5614" width="9.33203125" customWidth="1"/>
    <col min="5615" max="5615" width="8.109375" customWidth="1"/>
    <col min="5616" max="5625" width="0" hidden="1" customWidth="1"/>
    <col min="5626" max="5626" width="8.5546875" customWidth="1"/>
    <col min="5627" max="5627" width="7.109375" customWidth="1"/>
    <col min="5628" max="5641" width="6.44140625" customWidth="1"/>
    <col min="5642" max="5642" width="6" customWidth="1"/>
    <col min="5643" max="5643" width="5.6640625" customWidth="1"/>
    <col min="5644" max="5644" width="6.109375" customWidth="1"/>
    <col min="5645" max="5645" width="5.109375" customWidth="1"/>
    <col min="5646" max="5646" width="6.109375" customWidth="1"/>
    <col min="5647" max="5647" width="5.5546875" customWidth="1"/>
    <col min="5648" max="5648" width="8.44140625" customWidth="1"/>
    <col min="5649" max="5649" width="8" customWidth="1"/>
    <col min="5650" max="5650" width="24.6640625" customWidth="1"/>
    <col min="5651" max="5651" width="19.33203125" customWidth="1"/>
    <col min="5861" max="5861" width="3.5546875" customWidth="1"/>
    <col min="5862" max="5862" width="31.6640625" customWidth="1"/>
    <col min="5863" max="5863" width="10" bestFit="1" customWidth="1"/>
    <col min="5865" max="5865" width="21.5546875" customWidth="1"/>
    <col min="5866" max="5866" width="17" bestFit="1" customWidth="1"/>
    <col min="5867" max="5867" width="46.33203125" bestFit="1" customWidth="1"/>
    <col min="5868" max="5868" width="11.88671875" customWidth="1"/>
    <col min="5869" max="5869" width="10.88671875" customWidth="1"/>
    <col min="5870" max="5870" width="9.33203125" customWidth="1"/>
    <col min="5871" max="5871" width="8.109375" customWidth="1"/>
    <col min="5872" max="5881" width="0" hidden="1" customWidth="1"/>
    <col min="5882" max="5882" width="8.5546875" customWidth="1"/>
    <col min="5883" max="5883" width="7.109375" customWidth="1"/>
    <col min="5884" max="5897" width="6.44140625" customWidth="1"/>
    <col min="5898" max="5898" width="6" customWidth="1"/>
    <col min="5899" max="5899" width="5.6640625" customWidth="1"/>
    <col min="5900" max="5900" width="6.109375" customWidth="1"/>
    <col min="5901" max="5901" width="5.109375" customWidth="1"/>
    <col min="5902" max="5902" width="6.109375" customWidth="1"/>
    <col min="5903" max="5903" width="5.5546875" customWidth="1"/>
    <col min="5904" max="5904" width="8.44140625" customWidth="1"/>
    <col min="5905" max="5905" width="8" customWidth="1"/>
    <col min="5906" max="5906" width="24.6640625" customWidth="1"/>
    <col min="5907" max="5907" width="19.33203125" customWidth="1"/>
    <col min="6117" max="6117" width="3.5546875" customWidth="1"/>
    <col min="6118" max="6118" width="31.6640625" customWidth="1"/>
    <col min="6119" max="6119" width="10" bestFit="1" customWidth="1"/>
    <col min="6121" max="6121" width="21.5546875" customWidth="1"/>
    <col min="6122" max="6122" width="17" bestFit="1" customWidth="1"/>
    <col min="6123" max="6123" width="46.33203125" bestFit="1" customWidth="1"/>
    <col min="6124" max="6124" width="11.88671875" customWidth="1"/>
    <col min="6125" max="6125" width="10.88671875" customWidth="1"/>
    <col min="6126" max="6126" width="9.33203125" customWidth="1"/>
    <col min="6127" max="6127" width="8.109375" customWidth="1"/>
    <col min="6128" max="6137" width="0" hidden="1" customWidth="1"/>
    <col min="6138" max="6138" width="8.5546875" customWidth="1"/>
    <col min="6139" max="6139" width="7.109375" customWidth="1"/>
    <col min="6140" max="6153" width="6.44140625" customWidth="1"/>
    <col min="6154" max="6154" width="6" customWidth="1"/>
    <col min="6155" max="6155" width="5.6640625" customWidth="1"/>
    <col min="6156" max="6156" width="6.109375" customWidth="1"/>
    <col min="6157" max="6157" width="5.109375" customWidth="1"/>
    <col min="6158" max="6158" width="6.109375" customWidth="1"/>
    <col min="6159" max="6159" width="5.5546875" customWidth="1"/>
    <col min="6160" max="6160" width="8.44140625" customWidth="1"/>
    <col min="6161" max="6161" width="8" customWidth="1"/>
    <col min="6162" max="6162" width="24.6640625" customWidth="1"/>
    <col min="6163" max="6163" width="19.33203125" customWidth="1"/>
    <col min="6373" max="6373" width="3.5546875" customWidth="1"/>
    <col min="6374" max="6374" width="31.6640625" customWidth="1"/>
    <col min="6375" max="6375" width="10" bestFit="1" customWidth="1"/>
    <col min="6377" max="6377" width="21.5546875" customWidth="1"/>
    <col min="6378" max="6378" width="17" bestFit="1" customWidth="1"/>
    <col min="6379" max="6379" width="46.33203125" bestFit="1" customWidth="1"/>
    <col min="6380" max="6380" width="11.88671875" customWidth="1"/>
    <col min="6381" max="6381" width="10.88671875" customWidth="1"/>
    <col min="6382" max="6382" width="9.33203125" customWidth="1"/>
    <col min="6383" max="6383" width="8.109375" customWidth="1"/>
    <col min="6384" max="6393" width="0" hidden="1" customWidth="1"/>
    <col min="6394" max="6394" width="8.5546875" customWidth="1"/>
    <col min="6395" max="6395" width="7.109375" customWidth="1"/>
    <col min="6396" max="6409" width="6.44140625" customWidth="1"/>
    <col min="6410" max="6410" width="6" customWidth="1"/>
    <col min="6411" max="6411" width="5.6640625" customWidth="1"/>
    <col min="6412" max="6412" width="6.109375" customWidth="1"/>
    <col min="6413" max="6413" width="5.109375" customWidth="1"/>
    <col min="6414" max="6414" width="6.109375" customWidth="1"/>
    <col min="6415" max="6415" width="5.5546875" customWidth="1"/>
    <col min="6416" max="6416" width="8.44140625" customWidth="1"/>
    <col min="6417" max="6417" width="8" customWidth="1"/>
    <col min="6418" max="6418" width="24.6640625" customWidth="1"/>
    <col min="6419" max="6419" width="19.33203125" customWidth="1"/>
    <col min="6629" max="6629" width="3.5546875" customWidth="1"/>
    <col min="6630" max="6630" width="31.6640625" customWidth="1"/>
    <col min="6631" max="6631" width="10" bestFit="1" customWidth="1"/>
    <col min="6633" max="6633" width="21.5546875" customWidth="1"/>
    <col min="6634" max="6634" width="17" bestFit="1" customWidth="1"/>
    <col min="6635" max="6635" width="46.33203125" bestFit="1" customWidth="1"/>
    <col min="6636" max="6636" width="11.88671875" customWidth="1"/>
    <col min="6637" max="6637" width="10.88671875" customWidth="1"/>
    <col min="6638" max="6638" width="9.33203125" customWidth="1"/>
    <col min="6639" max="6639" width="8.109375" customWidth="1"/>
    <col min="6640" max="6649" width="0" hidden="1" customWidth="1"/>
    <col min="6650" max="6650" width="8.5546875" customWidth="1"/>
    <col min="6651" max="6651" width="7.109375" customWidth="1"/>
    <col min="6652" max="6665" width="6.44140625" customWidth="1"/>
    <col min="6666" max="6666" width="6" customWidth="1"/>
    <col min="6667" max="6667" width="5.6640625" customWidth="1"/>
    <col min="6668" max="6668" width="6.109375" customWidth="1"/>
    <col min="6669" max="6669" width="5.109375" customWidth="1"/>
    <col min="6670" max="6670" width="6.109375" customWidth="1"/>
    <col min="6671" max="6671" width="5.5546875" customWidth="1"/>
    <col min="6672" max="6672" width="8.44140625" customWidth="1"/>
    <col min="6673" max="6673" width="8" customWidth="1"/>
    <col min="6674" max="6674" width="24.6640625" customWidth="1"/>
    <col min="6675" max="6675" width="19.33203125" customWidth="1"/>
    <col min="6885" max="6885" width="3.5546875" customWidth="1"/>
    <col min="6886" max="6886" width="31.6640625" customWidth="1"/>
    <col min="6887" max="6887" width="10" bestFit="1" customWidth="1"/>
    <col min="6889" max="6889" width="21.5546875" customWidth="1"/>
    <col min="6890" max="6890" width="17" bestFit="1" customWidth="1"/>
    <col min="6891" max="6891" width="46.33203125" bestFit="1" customWidth="1"/>
    <col min="6892" max="6892" width="11.88671875" customWidth="1"/>
    <col min="6893" max="6893" width="10.88671875" customWidth="1"/>
    <col min="6894" max="6894" width="9.33203125" customWidth="1"/>
    <col min="6895" max="6895" width="8.109375" customWidth="1"/>
    <col min="6896" max="6905" width="0" hidden="1" customWidth="1"/>
    <col min="6906" max="6906" width="8.5546875" customWidth="1"/>
    <col min="6907" max="6907" width="7.109375" customWidth="1"/>
    <col min="6908" max="6921" width="6.44140625" customWidth="1"/>
    <col min="6922" max="6922" width="6" customWidth="1"/>
    <col min="6923" max="6923" width="5.6640625" customWidth="1"/>
    <col min="6924" max="6924" width="6.109375" customWidth="1"/>
    <col min="6925" max="6925" width="5.109375" customWidth="1"/>
    <col min="6926" max="6926" width="6.109375" customWidth="1"/>
    <col min="6927" max="6927" width="5.5546875" customWidth="1"/>
    <col min="6928" max="6928" width="8.44140625" customWidth="1"/>
    <col min="6929" max="6929" width="8" customWidth="1"/>
    <col min="6930" max="6930" width="24.6640625" customWidth="1"/>
    <col min="6931" max="6931" width="19.33203125" customWidth="1"/>
    <col min="7141" max="7141" width="3.5546875" customWidth="1"/>
    <col min="7142" max="7142" width="31.6640625" customWidth="1"/>
    <col min="7143" max="7143" width="10" bestFit="1" customWidth="1"/>
    <col min="7145" max="7145" width="21.5546875" customWidth="1"/>
    <col min="7146" max="7146" width="17" bestFit="1" customWidth="1"/>
    <col min="7147" max="7147" width="46.33203125" bestFit="1" customWidth="1"/>
    <col min="7148" max="7148" width="11.88671875" customWidth="1"/>
    <col min="7149" max="7149" width="10.88671875" customWidth="1"/>
    <col min="7150" max="7150" width="9.33203125" customWidth="1"/>
    <col min="7151" max="7151" width="8.109375" customWidth="1"/>
    <col min="7152" max="7161" width="0" hidden="1" customWidth="1"/>
    <col min="7162" max="7162" width="8.5546875" customWidth="1"/>
    <col min="7163" max="7163" width="7.109375" customWidth="1"/>
    <col min="7164" max="7177" width="6.44140625" customWidth="1"/>
    <col min="7178" max="7178" width="6" customWidth="1"/>
    <col min="7179" max="7179" width="5.6640625" customWidth="1"/>
    <col min="7180" max="7180" width="6.109375" customWidth="1"/>
    <col min="7181" max="7181" width="5.109375" customWidth="1"/>
    <col min="7182" max="7182" width="6.109375" customWidth="1"/>
    <col min="7183" max="7183" width="5.5546875" customWidth="1"/>
    <col min="7184" max="7184" width="8.44140625" customWidth="1"/>
    <col min="7185" max="7185" width="8" customWidth="1"/>
    <col min="7186" max="7186" width="24.6640625" customWidth="1"/>
    <col min="7187" max="7187" width="19.33203125" customWidth="1"/>
    <col min="7397" max="7397" width="3.5546875" customWidth="1"/>
    <col min="7398" max="7398" width="31.6640625" customWidth="1"/>
    <col min="7399" max="7399" width="10" bestFit="1" customWidth="1"/>
    <col min="7401" max="7401" width="21.5546875" customWidth="1"/>
    <col min="7402" max="7402" width="17" bestFit="1" customWidth="1"/>
    <col min="7403" max="7403" width="46.33203125" bestFit="1" customWidth="1"/>
    <col min="7404" max="7404" width="11.88671875" customWidth="1"/>
    <col min="7405" max="7405" width="10.88671875" customWidth="1"/>
    <col min="7406" max="7406" width="9.33203125" customWidth="1"/>
    <col min="7407" max="7407" width="8.109375" customWidth="1"/>
    <col min="7408" max="7417" width="0" hidden="1" customWidth="1"/>
    <col min="7418" max="7418" width="8.5546875" customWidth="1"/>
    <col min="7419" max="7419" width="7.109375" customWidth="1"/>
    <col min="7420" max="7433" width="6.44140625" customWidth="1"/>
    <col min="7434" max="7434" width="6" customWidth="1"/>
    <col min="7435" max="7435" width="5.6640625" customWidth="1"/>
    <col min="7436" max="7436" width="6.109375" customWidth="1"/>
    <col min="7437" max="7437" width="5.109375" customWidth="1"/>
    <col min="7438" max="7438" width="6.109375" customWidth="1"/>
    <col min="7439" max="7439" width="5.5546875" customWidth="1"/>
    <col min="7440" max="7440" width="8.44140625" customWidth="1"/>
    <col min="7441" max="7441" width="8" customWidth="1"/>
    <col min="7442" max="7442" width="24.6640625" customWidth="1"/>
    <col min="7443" max="7443" width="19.33203125" customWidth="1"/>
    <col min="7653" max="7653" width="3.5546875" customWidth="1"/>
    <col min="7654" max="7654" width="31.6640625" customWidth="1"/>
    <col min="7655" max="7655" width="10" bestFit="1" customWidth="1"/>
    <col min="7657" max="7657" width="21.5546875" customWidth="1"/>
    <col min="7658" max="7658" width="17" bestFit="1" customWidth="1"/>
    <col min="7659" max="7659" width="46.33203125" bestFit="1" customWidth="1"/>
    <col min="7660" max="7660" width="11.88671875" customWidth="1"/>
    <col min="7661" max="7661" width="10.88671875" customWidth="1"/>
    <col min="7662" max="7662" width="9.33203125" customWidth="1"/>
    <col min="7663" max="7663" width="8.109375" customWidth="1"/>
    <col min="7664" max="7673" width="0" hidden="1" customWidth="1"/>
    <col min="7674" max="7674" width="8.5546875" customWidth="1"/>
    <col min="7675" max="7675" width="7.109375" customWidth="1"/>
    <col min="7676" max="7689" width="6.44140625" customWidth="1"/>
    <col min="7690" max="7690" width="6" customWidth="1"/>
    <col min="7691" max="7691" width="5.6640625" customWidth="1"/>
    <col min="7692" max="7692" width="6.109375" customWidth="1"/>
    <col min="7693" max="7693" width="5.109375" customWidth="1"/>
    <col min="7694" max="7694" width="6.109375" customWidth="1"/>
    <col min="7695" max="7695" width="5.5546875" customWidth="1"/>
    <col min="7696" max="7696" width="8.44140625" customWidth="1"/>
    <col min="7697" max="7697" width="8" customWidth="1"/>
    <col min="7698" max="7698" width="24.6640625" customWidth="1"/>
    <col min="7699" max="7699" width="19.33203125" customWidth="1"/>
    <col min="7909" max="7909" width="3.5546875" customWidth="1"/>
    <col min="7910" max="7910" width="31.6640625" customWidth="1"/>
    <col min="7911" max="7911" width="10" bestFit="1" customWidth="1"/>
    <col min="7913" max="7913" width="21.5546875" customWidth="1"/>
    <col min="7914" max="7914" width="17" bestFit="1" customWidth="1"/>
    <col min="7915" max="7915" width="46.33203125" bestFit="1" customWidth="1"/>
    <col min="7916" max="7916" width="11.88671875" customWidth="1"/>
    <col min="7917" max="7917" width="10.88671875" customWidth="1"/>
    <col min="7918" max="7918" width="9.33203125" customWidth="1"/>
    <col min="7919" max="7919" width="8.109375" customWidth="1"/>
    <col min="7920" max="7929" width="0" hidden="1" customWidth="1"/>
    <col min="7930" max="7930" width="8.5546875" customWidth="1"/>
    <col min="7931" max="7931" width="7.109375" customWidth="1"/>
    <col min="7932" max="7945" width="6.44140625" customWidth="1"/>
    <col min="7946" max="7946" width="6" customWidth="1"/>
    <col min="7947" max="7947" width="5.6640625" customWidth="1"/>
    <col min="7948" max="7948" width="6.109375" customWidth="1"/>
    <col min="7949" max="7949" width="5.109375" customWidth="1"/>
    <col min="7950" max="7950" width="6.109375" customWidth="1"/>
    <col min="7951" max="7951" width="5.5546875" customWidth="1"/>
    <col min="7952" max="7952" width="8.44140625" customWidth="1"/>
    <col min="7953" max="7953" width="8" customWidth="1"/>
    <col min="7954" max="7954" width="24.6640625" customWidth="1"/>
    <col min="7955" max="7955" width="19.33203125" customWidth="1"/>
    <col min="8165" max="8165" width="3.5546875" customWidth="1"/>
    <col min="8166" max="8166" width="31.6640625" customWidth="1"/>
    <col min="8167" max="8167" width="10" bestFit="1" customWidth="1"/>
    <col min="8169" max="8169" width="21.5546875" customWidth="1"/>
    <col min="8170" max="8170" width="17" bestFit="1" customWidth="1"/>
    <col min="8171" max="8171" width="46.33203125" bestFit="1" customWidth="1"/>
    <col min="8172" max="8172" width="11.88671875" customWidth="1"/>
    <col min="8173" max="8173" width="10.88671875" customWidth="1"/>
    <col min="8174" max="8174" width="9.33203125" customWidth="1"/>
    <col min="8175" max="8175" width="8.109375" customWidth="1"/>
    <col min="8176" max="8185" width="0" hidden="1" customWidth="1"/>
    <col min="8186" max="8186" width="8.5546875" customWidth="1"/>
    <col min="8187" max="8187" width="7.109375" customWidth="1"/>
    <col min="8188" max="8201" width="6.44140625" customWidth="1"/>
    <col min="8202" max="8202" width="6" customWidth="1"/>
    <col min="8203" max="8203" width="5.6640625" customWidth="1"/>
    <col min="8204" max="8204" width="6.109375" customWidth="1"/>
    <col min="8205" max="8205" width="5.109375" customWidth="1"/>
    <col min="8206" max="8206" width="6.109375" customWidth="1"/>
    <col min="8207" max="8207" width="5.5546875" customWidth="1"/>
    <col min="8208" max="8208" width="8.44140625" customWidth="1"/>
    <col min="8209" max="8209" width="8" customWidth="1"/>
    <col min="8210" max="8210" width="24.6640625" customWidth="1"/>
    <col min="8211" max="8211" width="19.33203125" customWidth="1"/>
    <col min="8421" max="8421" width="3.5546875" customWidth="1"/>
    <col min="8422" max="8422" width="31.6640625" customWidth="1"/>
    <col min="8423" max="8423" width="10" bestFit="1" customWidth="1"/>
    <col min="8425" max="8425" width="21.5546875" customWidth="1"/>
    <col min="8426" max="8426" width="17" bestFit="1" customWidth="1"/>
    <col min="8427" max="8427" width="46.33203125" bestFit="1" customWidth="1"/>
    <col min="8428" max="8428" width="11.88671875" customWidth="1"/>
    <col min="8429" max="8429" width="10.88671875" customWidth="1"/>
    <col min="8430" max="8430" width="9.33203125" customWidth="1"/>
    <col min="8431" max="8431" width="8.109375" customWidth="1"/>
    <col min="8432" max="8441" width="0" hidden="1" customWidth="1"/>
    <col min="8442" max="8442" width="8.5546875" customWidth="1"/>
    <col min="8443" max="8443" width="7.109375" customWidth="1"/>
    <col min="8444" max="8457" width="6.44140625" customWidth="1"/>
    <col min="8458" max="8458" width="6" customWidth="1"/>
    <col min="8459" max="8459" width="5.6640625" customWidth="1"/>
    <col min="8460" max="8460" width="6.109375" customWidth="1"/>
    <col min="8461" max="8461" width="5.109375" customWidth="1"/>
    <col min="8462" max="8462" width="6.109375" customWidth="1"/>
    <col min="8463" max="8463" width="5.5546875" customWidth="1"/>
    <col min="8464" max="8464" width="8.44140625" customWidth="1"/>
    <col min="8465" max="8465" width="8" customWidth="1"/>
    <col min="8466" max="8466" width="24.6640625" customWidth="1"/>
    <col min="8467" max="8467" width="19.33203125" customWidth="1"/>
    <col min="8677" max="8677" width="3.5546875" customWidth="1"/>
    <col min="8678" max="8678" width="31.6640625" customWidth="1"/>
    <col min="8679" max="8679" width="10" bestFit="1" customWidth="1"/>
    <col min="8681" max="8681" width="21.5546875" customWidth="1"/>
    <col min="8682" max="8682" width="17" bestFit="1" customWidth="1"/>
    <col min="8683" max="8683" width="46.33203125" bestFit="1" customWidth="1"/>
    <col min="8684" max="8684" width="11.88671875" customWidth="1"/>
    <col min="8685" max="8685" width="10.88671875" customWidth="1"/>
    <col min="8686" max="8686" width="9.33203125" customWidth="1"/>
    <col min="8687" max="8687" width="8.109375" customWidth="1"/>
    <col min="8688" max="8697" width="0" hidden="1" customWidth="1"/>
    <col min="8698" max="8698" width="8.5546875" customWidth="1"/>
    <col min="8699" max="8699" width="7.109375" customWidth="1"/>
    <col min="8700" max="8713" width="6.44140625" customWidth="1"/>
    <col min="8714" max="8714" width="6" customWidth="1"/>
    <col min="8715" max="8715" width="5.6640625" customWidth="1"/>
    <col min="8716" max="8716" width="6.109375" customWidth="1"/>
    <col min="8717" max="8717" width="5.109375" customWidth="1"/>
    <col min="8718" max="8718" width="6.109375" customWidth="1"/>
    <col min="8719" max="8719" width="5.5546875" customWidth="1"/>
    <col min="8720" max="8720" width="8.44140625" customWidth="1"/>
    <col min="8721" max="8721" width="8" customWidth="1"/>
    <col min="8722" max="8722" width="24.6640625" customWidth="1"/>
    <col min="8723" max="8723" width="19.33203125" customWidth="1"/>
    <col min="8933" max="8933" width="3.5546875" customWidth="1"/>
    <col min="8934" max="8934" width="31.6640625" customWidth="1"/>
    <col min="8935" max="8935" width="10" bestFit="1" customWidth="1"/>
    <col min="8937" max="8937" width="21.5546875" customWidth="1"/>
    <col min="8938" max="8938" width="17" bestFit="1" customWidth="1"/>
    <col min="8939" max="8939" width="46.33203125" bestFit="1" customWidth="1"/>
    <col min="8940" max="8940" width="11.88671875" customWidth="1"/>
    <col min="8941" max="8941" width="10.88671875" customWidth="1"/>
    <col min="8942" max="8942" width="9.33203125" customWidth="1"/>
    <col min="8943" max="8943" width="8.109375" customWidth="1"/>
    <col min="8944" max="8953" width="0" hidden="1" customWidth="1"/>
    <col min="8954" max="8954" width="8.5546875" customWidth="1"/>
    <col min="8955" max="8955" width="7.109375" customWidth="1"/>
    <col min="8956" max="8969" width="6.44140625" customWidth="1"/>
    <col min="8970" max="8970" width="6" customWidth="1"/>
    <col min="8971" max="8971" width="5.6640625" customWidth="1"/>
    <col min="8972" max="8972" width="6.109375" customWidth="1"/>
    <col min="8973" max="8973" width="5.109375" customWidth="1"/>
    <col min="8974" max="8974" width="6.109375" customWidth="1"/>
    <col min="8975" max="8975" width="5.5546875" customWidth="1"/>
    <col min="8976" max="8976" width="8.44140625" customWidth="1"/>
    <col min="8977" max="8977" width="8" customWidth="1"/>
    <col min="8978" max="8978" width="24.6640625" customWidth="1"/>
    <col min="8979" max="8979" width="19.33203125" customWidth="1"/>
    <col min="9189" max="9189" width="3.5546875" customWidth="1"/>
    <col min="9190" max="9190" width="31.6640625" customWidth="1"/>
    <col min="9191" max="9191" width="10" bestFit="1" customWidth="1"/>
    <col min="9193" max="9193" width="21.5546875" customWidth="1"/>
    <col min="9194" max="9194" width="17" bestFit="1" customWidth="1"/>
    <col min="9195" max="9195" width="46.33203125" bestFit="1" customWidth="1"/>
    <col min="9196" max="9196" width="11.88671875" customWidth="1"/>
    <col min="9197" max="9197" width="10.88671875" customWidth="1"/>
    <col min="9198" max="9198" width="9.33203125" customWidth="1"/>
    <col min="9199" max="9199" width="8.109375" customWidth="1"/>
    <col min="9200" max="9209" width="0" hidden="1" customWidth="1"/>
    <col min="9210" max="9210" width="8.5546875" customWidth="1"/>
    <col min="9211" max="9211" width="7.109375" customWidth="1"/>
    <col min="9212" max="9225" width="6.44140625" customWidth="1"/>
    <col min="9226" max="9226" width="6" customWidth="1"/>
    <col min="9227" max="9227" width="5.6640625" customWidth="1"/>
    <col min="9228" max="9228" width="6.109375" customWidth="1"/>
    <col min="9229" max="9229" width="5.109375" customWidth="1"/>
    <col min="9230" max="9230" width="6.109375" customWidth="1"/>
    <col min="9231" max="9231" width="5.5546875" customWidth="1"/>
    <col min="9232" max="9232" width="8.44140625" customWidth="1"/>
    <col min="9233" max="9233" width="8" customWidth="1"/>
    <col min="9234" max="9234" width="24.6640625" customWidth="1"/>
    <col min="9235" max="9235" width="19.33203125" customWidth="1"/>
    <col min="9445" max="9445" width="3.5546875" customWidth="1"/>
    <col min="9446" max="9446" width="31.6640625" customWidth="1"/>
    <col min="9447" max="9447" width="10" bestFit="1" customWidth="1"/>
    <col min="9449" max="9449" width="21.5546875" customWidth="1"/>
    <col min="9450" max="9450" width="17" bestFit="1" customWidth="1"/>
    <col min="9451" max="9451" width="46.33203125" bestFit="1" customWidth="1"/>
    <col min="9452" max="9452" width="11.88671875" customWidth="1"/>
    <col min="9453" max="9453" width="10.88671875" customWidth="1"/>
    <col min="9454" max="9454" width="9.33203125" customWidth="1"/>
    <col min="9455" max="9455" width="8.109375" customWidth="1"/>
    <col min="9456" max="9465" width="0" hidden="1" customWidth="1"/>
    <col min="9466" max="9466" width="8.5546875" customWidth="1"/>
    <col min="9467" max="9467" width="7.109375" customWidth="1"/>
    <col min="9468" max="9481" width="6.44140625" customWidth="1"/>
    <col min="9482" max="9482" width="6" customWidth="1"/>
    <col min="9483" max="9483" width="5.6640625" customWidth="1"/>
    <col min="9484" max="9484" width="6.109375" customWidth="1"/>
    <col min="9485" max="9485" width="5.109375" customWidth="1"/>
    <col min="9486" max="9486" width="6.109375" customWidth="1"/>
    <col min="9487" max="9487" width="5.5546875" customWidth="1"/>
    <col min="9488" max="9488" width="8.44140625" customWidth="1"/>
    <col min="9489" max="9489" width="8" customWidth="1"/>
    <col min="9490" max="9490" width="24.6640625" customWidth="1"/>
    <col min="9491" max="9491" width="19.33203125" customWidth="1"/>
    <col min="9701" max="9701" width="3.5546875" customWidth="1"/>
    <col min="9702" max="9702" width="31.6640625" customWidth="1"/>
    <col min="9703" max="9703" width="10" bestFit="1" customWidth="1"/>
    <col min="9705" max="9705" width="21.5546875" customWidth="1"/>
    <col min="9706" max="9706" width="17" bestFit="1" customWidth="1"/>
    <col min="9707" max="9707" width="46.33203125" bestFit="1" customWidth="1"/>
    <col min="9708" max="9708" width="11.88671875" customWidth="1"/>
    <col min="9709" max="9709" width="10.88671875" customWidth="1"/>
    <col min="9710" max="9710" width="9.33203125" customWidth="1"/>
    <col min="9711" max="9711" width="8.109375" customWidth="1"/>
    <col min="9712" max="9721" width="0" hidden="1" customWidth="1"/>
    <col min="9722" max="9722" width="8.5546875" customWidth="1"/>
    <col min="9723" max="9723" width="7.109375" customWidth="1"/>
    <col min="9724" max="9737" width="6.44140625" customWidth="1"/>
    <col min="9738" max="9738" width="6" customWidth="1"/>
    <col min="9739" max="9739" width="5.6640625" customWidth="1"/>
    <col min="9740" max="9740" width="6.109375" customWidth="1"/>
    <col min="9741" max="9741" width="5.109375" customWidth="1"/>
    <col min="9742" max="9742" width="6.109375" customWidth="1"/>
    <col min="9743" max="9743" width="5.5546875" customWidth="1"/>
    <col min="9744" max="9744" width="8.44140625" customWidth="1"/>
    <col min="9745" max="9745" width="8" customWidth="1"/>
    <col min="9746" max="9746" width="24.6640625" customWidth="1"/>
    <col min="9747" max="9747" width="19.33203125" customWidth="1"/>
    <col min="9957" max="9957" width="3.5546875" customWidth="1"/>
    <col min="9958" max="9958" width="31.6640625" customWidth="1"/>
    <col min="9959" max="9959" width="10" bestFit="1" customWidth="1"/>
    <col min="9961" max="9961" width="21.5546875" customWidth="1"/>
    <col min="9962" max="9962" width="17" bestFit="1" customWidth="1"/>
    <col min="9963" max="9963" width="46.33203125" bestFit="1" customWidth="1"/>
    <col min="9964" max="9964" width="11.88671875" customWidth="1"/>
    <col min="9965" max="9965" width="10.88671875" customWidth="1"/>
    <col min="9966" max="9966" width="9.33203125" customWidth="1"/>
    <col min="9967" max="9967" width="8.109375" customWidth="1"/>
    <col min="9968" max="9977" width="0" hidden="1" customWidth="1"/>
    <col min="9978" max="9978" width="8.5546875" customWidth="1"/>
    <col min="9979" max="9979" width="7.109375" customWidth="1"/>
    <col min="9980" max="9993" width="6.44140625" customWidth="1"/>
    <col min="9994" max="9994" width="6" customWidth="1"/>
    <col min="9995" max="9995" width="5.6640625" customWidth="1"/>
    <col min="9996" max="9996" width="6.109375" customWidth="1"/>
    <col min="9997" max="9997" width="5.109375" customWidth="1"/>
    <col min="9998" max="9998" width="6.109375" customWidth="1"/>
    <col min="9999" max="9999" width="5.5546875" customWidth="1"/>
    <col min="10000" max="10000" width="8.44140625" customWidth="1"/>
    <col min="10001" max="10001" width="8" customWidth="1"/>
    <col min="10002" max="10002" width="24.6640625" customWidth="1"/>
    <col min="10003" max="10003" width="19.33203125" customWidth="1"/>
    <col min="10213" max="10213" width="3.5546875" customWidth="1"/>
    <col min="10214" max="10214" width="31.6640625" customWidth="1"/>
    <col min="10215" max="10215" width="10" bestFit="1" customWidth="1"/>
    <col min="10217" max="10217" width="21.5546875" customWidth="1"/>
    <col min="10218" max="10218" width="17" bestFit="1" customWidth="1"/>
    <col min="10219" max="10219" width="46.33203125" bestFit="1" customWidth="1"/>
    <col min="10220" max="10220" width="11.88671875" customWidth="1"/>
    <col min="10221" max="10221" width="10.88671875" customWidth="1"/>
    <col min="10222" max="10222" width="9.33203125" customWidth="1"/>
    <col min="10223" max="10223" width="8.109375" customWidth="1"/>
    <col min="10224" max="10233" width="0" hidden="1" customWidth="1"/>
    <col min="10234" max="10234" width="8.5546875" customWidth="1"/>
    <col min="10235" max="10235" width="7.109375" customWidth="1"/>
    <col min="10236" max="10249" width="6.44140625" customWidth="1"/>
    <col min="10250" max="10250" width="6" customWidth="1"/>
    <col min="10251" max="10251" width="5.6640625" customWidth="1"/>
    <col min="10252" max="10252" width="6.109375" customWidth="1"/>
    <col min="10253" max="10253" width="5.109375" customWidth="1"/>
    <col min="10254" max="10254" width="6.109375" customWidth="1"/>
    <col min="10255" max="10255" width="5.5546875" customWidth="1"/>
    <col min="10256" max="10256" width="8.44140625" customWidth="1"/>
    <col min="10257" max="10257" width="8" customWidth="1"/>
    <col min="10258" max="10258" width="24.6640625" customWidth="1"/>
    <col min="10259" max="10259" width="19.33203125" customWidth="1"/>
    <col min="10469" max="10469" width="3.5546875" customWidth="1"/>
    <col min="10470" max="10470" width="31.6640625" customWidth="1"/>
    <col min="10471" max="10471" width="10" bestFit="1" customWidth="1"/>
    <col min="10473" max="10473" width="21.5546875" customWidth="1"/>
    <col min="10474" max="10474" width="17" bestFit="1" customWidth="1"/>
    <col min="10475" max="10475" width="46.33203125" bestFit="1" customWidth="1"/>
    <col min="10476" max="10476" width="11.88671875" customWidth="1"/>
    <col min="10477" max="10477" width="10.88671875" customWidth="1"/>
    <col min="10478" max="10478" width="9.33203125" customWidth="1"/>
    <col min="10479" max="10479" width="8.109375" customWidth="1"/>
    <col min="10480" max="10489" width="0" hidden="1" customWidth="1"/>
    <col min="10490" max="10490" width="8.5546875" customWidth="1"/>
    <col min="10491" max="10491" width="7.109375" customWidth="1"/>
    <col min="10492" max="10505" width="6.44140625" customWidth="1"/>
    <col min="10506" max="10506" width="6" customWidth="1"/>
    <col min="10507" max="10507" width="5.6640625" customWidth="1"/>
    <col min="10508" max="10508" width="6.109375" customWidth="1"/>
    <col min="10509" max="10509" width="5.109375" customWidth="1"/>
    <col min="10510" max="10510" width="6.109375" customWidth="1"/>
    <col min="10511" max="10511" width="5.5546875" customWidth="1"/>
    <col min="10512" max="10512" width="8.44140625" customWidth="1"/>
    <col min="10513" max="10513" width="8" customWidth="1"/>
    <col min="10514" max="10514" width="24.6640625" customWidth="1"/>
    <col min="10515" max="10515" width="19.33203125" customWidth="1"/>
    <col min="10725" max="10725" width="3.5546875" customWidth="1"/>
    <col min="10726" max="10726" width="31.6640625" customWidth="1"/>
    <col min="10727" max="10727" width="10" bestFit="1" customWidth="1"/>
    <col min="10729" max="10729" width="21.5546875" customWidth="1"/>
    <col min="10730" max="10730" width="17" bestFit="1" customWidth="1"/>
    <col min="10731" max="10731" width="46.33203125" bestFit="1" customWidth="1"/>
    <col min="10732" max="10732" width="11.88671875" customWidth="1"/>
    <col min="10733" max="10733" width="10.88671875" customWidth="1"/>
    <col min="10734" max="10734" width="9.33203125" customWidth="1"/>
    <col min="10735" max="10735" width="8.109375" customWidth="1"/>
    <col min="10736" max="10745" width="0" hidden="1" customWidth="1"/>
    <col min="10746" max="10746" width="8.5546875" customWidth="1"/>
    <col min="10747" max="10747" width="7.109375" customWidth="1"/>
    <col min="10748" max="10761" width="6.44140625" customWidth="1"/>
    <col min="10762" max="10762" width="6" customWidth="1"/>
    <col min="10763" max="10763" width="5.6640625" customWidth="1"/>
    <col min="10764" max="10764" width="6.109375" customWidth="1"/>
    <col min="10765" max="10765" width="5.109375" customWidth="1"/>
    <col min="10766" max="10766" width="6.109375" customWidth="1"/>
    <col min="10767" max="10767" width="5.5546875" customWidth="1"/>
    <col min="10768" max="10768" width="8.44140625" customWidth="1"/>
    <col min="10769" max="10769" width="8" customWidth="1"/>
    <col min="10770" max="10770" width="24.6640625" customWidth="1"/>
    <col min="10771" max="10771" width="19.33203125" customWidth="1"/>
    <col min="10981" max="10981" width="3.5546875" customWidth="1"/>
    <col min="10982" max="10982" width="31.6640625" customWidth="1"/>
    <col min="10983" max="10983" width="10" bestFit="1" customWidth="1"/>
    <col min="10985" max="10985" width="21.5546875" customWidth="1"/>
    <col min="10986" max="10986" width="17" bestFit="1" customWidth="1"/>
    <col min="10987" max="10987" width="46.33203125" bestFit="1" customWidth="1"/>
    <col min="10988" max="10988" width="11.88671875" customWidth="1"/>
    <col min="10989" max="10989" width="10.88671875" customWidth="1"/>
    <col min="10990" max="10990" width="9.33203125" customWidth="1"/>
    <col min="10991" max="10991" width="8.109375" customWidth="1"/>
    <col min="10992" max="11001" width="0" hidden="1" customWidth="1"/>
    <col min="11002" max="11002" width="8.5546875" customWidth="1"/>
    <col min="11003" max="11003" width="7.109375" customWidth="1"/>
    <col min="11004" max="11017" width="6.44140625" customWidth="1"/>
    <col min="11018" max="11018" width="6" customWidth="1"/>
    <col min="11019" max="11019" width="5.6640625" customWidth="1"/>
    <col min="11020" max="11020" width="6.109375" customWidth="1"/>
    <col min="11021" max="11021" width="5.109375" customWidth="1"/>
    <col min="11022" max="11022" width="6.109375" customWidth="1"/>
    <col min="11023" max="11023" width="5.5546875" customWidth="1"/>
    <col min="11024" max="11024" width="8.44140625" customWidth="1"/>
    <col min="11025" max="11025" width="8" customWidth="1"/>
    <col min="11026" max="11026" width="24.6640625" customWidth="1"/>
    <col min="11027" max="11027" width="19.33203125" customWidth="1"/>
    <col min="11237" max="11237" width="3.5546875" customWidth="1"/>
    <col min="11238" max="11238" width="31.6640625" customWidth="1"/>
    <col min="11239" max="11239" width="10" bestFit="1" customWidth="1"/>
    <col min="11241" max="11241" width="21.5546875" customWidth="1"/>
    <col min="11242" max="11242" width="17" bestFit="1" customWidth="1"/>
    <col min="11243" max="11243" width="46.33203125" bestFit="1" customWidth="1"/>
    <col min="11244" max="11244" width="11.88671875" customWidth="1"/>
    <col min="11245" max="11245" width="10.88671875" customWidth="1"/>
    <col min="11246" max="11246" width="9.33203125" customWidth="1"/>
    <col min="11247" max="11247" width="8.109375" customWidth="1"/>
    <col min="11248" max="11257" width="0" hidden="1" customWidth="1"/>
    <col min="11258" max="11258" width="8.5546875" customWidth="1"/>
    <col min="11259" max="11259" width="7.109375" customWidth="1"/>
    <col min="11260" max="11273" width="6.44140625" customWidth="1"/>
    <col min="11274" max="11274" width="6" customWidth="1"/>
    <col min="11275" max="11275" width="5.6640625" customWidth="1"/>
    <col min="11276" max="11276" width="6.109375" customWidth="1"/>
    <col min="11277" max="11277" width="5.109375" customWidth="1"/>
    <col min="11278" max="11278" width="6.109375" customWidth="1"/>
    <col min="11279" max="11279" width="5.5546875" customWidth="1"/>
    <col min="11280" max="11280" width="8.44140625" customWidth="1"/>
    <col min="11281" max="11281" width="8" customWidth="1"/>
    <col min="11282" max="11282" width="24.6640625" customWidth="1"/>
    <col min="11283" max="11283" width="19.33203125" customWidth="1"/>
    <col min="11493" max="11493" width="3.5546875" customWidth="1"/>
    <col min="11494" max="11494" width="31.6640625" customWidth="1"/>
    <col min="11495" max="11495" width="10" bestFit="1" customWidth="1"/>
    <col min="11497" max="11497" width="21.5546875" customWidth="1"/>
    <col min="11498" max="11498" width="17" bestFit="1" customWidth="1"/>
    <col min="11499" max="11499" width="46.33203125" bestFit="1" customWidth="1"/>
    <col min="11500" max="11500" width="11.88671875" customWidth="1"/>
    <col min="11501" max="11501" width="10.88671875" customWidth="1"/>
    <col min="11502" max="11502" width="9.33203125" customWidth="1"/>
    <col min="11503" max="11503" width="8.109375" customWidth="1"/>
    <col min="11504" max="11513" width="0" hidden="1" customWidth="1"/>
    <col min="11514" max="11514" width="8.5546875" customWidth="1"/>
    <col min="11515" max="11515" width="7.109375" customWidth="1"/>
    <col min="11516" max="11529" width="6.44140625" customWidth="1"/>
    <col min="11530" max="11530" width="6" customWidth="1"/>
    <col min="11531" max="11531" width="5.6640625" customWidth="1"/>
    <col min="11532" max="11532" width="6.109375" customWidth="1"/>
    <col min="11533" max="11533" width="5.109375" customWidth="1"/>
    <col min="11534" max="11534" width="6.109375" customWidth="1"/>
    <col min="11535" max="11535" width="5.5546875" customWidth="1"/>
    <col min="11536" max="11536" width="8.44140625" customWidth="1"/>
    <col min="11537" max="11537" width="8" customWidth="1"/>
    <col min="11538" max="11538" width="24.6640625" customWidth="1"/>
    <col min="11539" max="11539" width="19.33203125" customWidth="1"/>
    <col min="11749" max="11749" width="3.5546875" customWidth="1"/>
    <col min="11750" max="11750" width="31.6640625" customWidth="1"/>
    <col min="11751" max="11751" width="10" bestFit="1" customWidth="1"/>
    <col min="11753" max="11753" width="21.5546875" customWidth="1"/>
    <col min="11754" max="11754" width="17" bestFit="1" customWidth="1"/>
    <col min="11755" max="11755" width="46.33203125" bestFit="1" customWidth="1"/>
    <col min="11756" max="11756" width="11.88671875" customWidth="1"/>
    <col min="11757" max="11757" width="10.88671875" customWidth="1"/>
    <col min="11758" max="11758" width="9.33203125" customWidth="1"/>
    <col min="11759" max="11759" width="8.109375" customWidth="1"/>
    <col min="11760" max="11769" width="0" hidden="1" customWidth="1"/>
    <col min="11770" max="11770" width="8.5546875" customWidth="1"/>
    <col min="11771" max="11771" width="7.109375" customWidth="1"/>
    <col min="11772" max="11785" width="6.44140625" customWidth="1"/>
    <col min="11786" max="11786" width="6" customWidth="1"/>
    <col min="11787" max="11787" width="5.6640625" customWidth="1"/>
    <col min="11788" max="11788" width="6.109375" customWidth="1"/>
    <col min="11789" max="11789" width="5.109375" customWidth="1"/>
    <col min="11790" max="11790" width="6.109375" customWidth="1"/>
    <col min="11791" max="11791" width="5.5546875" customWidth="1"/>
    <col min="11792" max="11792" width="8.44140625" customWidth="1"/>
    <col min="11793" max="11793" width="8" customWidth="1"/>
    <col min="11794" max="11794" width="24.6640625" customWidth="1"/>
    <col min="11795" max="11795" width="19.33203125" customWidth="1"/>
    <col min="12005" max="12005" width="3.5546875" customWidth="1"/>
    <col min="12006" max="12006" width="31.6640625" customWidth="1"/>
    <col min="12007" max="12007" width="10" bestFit="1" customWidth="1"/>
    <col min="12009" max="12009" width="21.5546875" customWidth="1"/>
    <col min="12010" max="12010" width="17" bestFit="1" customWidth="1"/>
    <col min="12011" max="12011" width="46.33203125" bestFit="1" customWidth="1"/>
    <col min="12012" max="12012" width="11.88671875" customWidth="1"/>
    <col min="12013" max="12013" width="10.88671875" customWidth="1"/>
    <col min="12014" max="12014" width="9.33203125" customWidth="1"/>
    <col min="12015" max="12015" width="8.109375" customWidth="1"/>
    <col min="12016" max="12025" width="0" hidden="1" customWidth="1"/>
    <col min="12026" max="12026" width="8.5546875" customWidth="1"/>
    <col min="12027" max="12027" width="7.109375" customWidth="1"/>
    <col min="12028" max="12041" width="6.44140625" customWidth="1"/>
    <col min="12042" max="12042" width="6" customWidth="1"/>
    <col min="12043" max="12043" width="5.6640625" customWidth="1"/>
    <col min="12044" max="12044" width="6.109375" customWidth="1"/>
    <col min="12045" max="12045" width="5.109375" customWidth="1"/>
    <col min="12046" max="12046" width="6.109375" customWidth="1"/>
    <col min="12047" max="12047" width="5.5546875" customWidth="1"/>
    <col min="12048" max="12048" width="8.44140625" customWidth="1"/>
    <col min="12049" max="12049" width="8" customWidth="1"/>
    <col min="12050" max="12050" width="24.6640625" customWidth="1"/>
    <col min="12051" max="12051" width="19.33203125" customWidth="1"/>
    <col min="12261" max="12261" width="3.5546875" customWidth="1"/>
    <col min="12262" max="12262" width="31.6640625" customWidth="1"/>
    <col min="12263" max="12263" width="10" bestFit="1" customWidth="1"/>
    <col min="12265" max="12265" width="21.5546875" customWidth="1"/>
    <col min="12266" max="12266" width="17" bestFit="1" customWidth="1"/>
    <col min="12267" max="12267" width="46.33203125" bestFit="1" customWidth="1"/>
    <col min="12268" max="12268" width="11.88671875" customWidth="1"/>
    <col min="12269" max="12269" width="10.88671875" customWidth="1"/>
    <col min="12270" max="12270" width="9.33203125" customWidth="1"/>
    <col min="12271" max="12271" width="8.109375" customWidth="1"/>
    <col min="12272" max="12281" width="0" hidden="1" customWidth="1"/>
    <col min="12282" max="12282" width="8.5546875" customWidth="1"/>
    <col min="12283" max="12283" width="7.109375" customWidth="1"/>
    <col min="12284" max="12297" width="6.44140625" customWidth="1"/>
    <col min="12298" max="12298" width="6" customWidth="1"/>
    <col min="12299" max="12299" width="5.6640625" customWidth="1"/>
    <col min="12300" max="12300" width="6.109375" customWidth="1"/>
    <col min="12301" max="12301" width="5.109375" customWidth="1"/>
    <col min="12302" max="12302" width="6.109375" customWidth="1"/>
    <col min="12303" max="12303" width="5.5546875" customWidth="1"/>
    <col min="12304" max="12304" width="8.44140625" customWidth="1"/>
    <col min="12305" max="12305" width="8" customWidth="1"/>
    <col min="12306" max="12306" width="24.6640625" customWidth="1"/>
    <col min="12307" max="12307" width="19.33203125" customWidth="1"/>
    <col min="12517" max="12517" width="3.5546875" customWidth="1"/>
    <col min="12518" max="12518" width="31.6640625" customWidth="1"/>
    <col min="12519" max="12519" width="10" bestFit="1" customWidth="1"/>
    <col min="12521" max="12521" width="21.5546875" customWidth="1"/>
    <col min="12522" max="12522" width="17" bestFit="1" customWidth="1"/>
    <col min="12523" max="12523" width="46.33203125" bestFit="1" customWidth="1"/>
    <col min="12524" max="12524" width="11.88671875" customWidth="1"/>
    <col min="12525" max="12525" width="10.88671875" customWidth="1"/>
    <col min="12526" max="12526" width="9.33203125" customWidth="1"/>
    <col min="12527" max="12527" width="8.109375" customWidth="1"/>
    <col min="12528" max="12537" width="0" hidden="1" customWidth="1"/>
    <col min="12538" max="12538" width="8.5546875" customWidth="1"/>
    <col min="12539" max="12539" width="7.109375" customWidth="1"/>
    <col min="12540" max="12553" width="6.44140625" customWidth="1"/>
    <col min="12554" max="12554" width="6" customWidth="1"/>
    <col min="12555" max="12555" width="5.6640625" customWidth="1"/>
    <col min="12556" max="12556" width="6.109375" customWidth="1"/>
    <col min="12557" max="12557" width="5.109375" customWidth="1"/>
    <col min="12558" max="12558" width="6.109375" customWidth="1"/>
    <col min="12559" max="12559" width="5.5546875" customWidth="1"/>
    <col min="12560" max="12560" width="8.44140625" customWidth="1"/>
    <col min="12561" max="12561" width="8" customWidth="1"/>
    <col min="12562" max="12562" width="24.6640625" customWidth="1"/>
    <col min="12563" max="12563" width="19.33203125" customWidth="1"/>
    <col min="12773" max="12773" width="3.5546875" customWidth="1"/>
    <col min="12774" max="12774" width="31.6640625" customWidth="1"/>
    <col min="12775" max="12775" width="10" bestFit="1" customWidth="1"/>
    <col min="12777" max="12777" width="21.5546875" customWidth="1"/>
    <col min="12778" max="12778" width="17" bestFit="1" customWidth="1"/>
    <col min="12779" max="12779" width="46.33203125" bestFit="1" customWidth="1"/>
    <col min="12780" max="12780" width="11.88671875" customWidth="1"/>
    <col min="12781" max="12781" width="10.88671875" customWidth="1"/>
    <col min="12782" max="12782" width="9.33203125" customWidth="1"/>
    <col min="12783" max="12783" width="8.109375" customWidth="1"/>
    <col min="12784" max="12793" width="0" hidden="1" customWidth="1"/>
    <col min="12794" max="12794" width="8.5546875" customWidth="1"/>
    <col min="12795" max="12795" width="7.109375" customWidth="1"/>
    <col min="12796" max="12809" width="6.44140625" customWidth="1"/>
    <col min="12810" max="12810" width="6" customWidth="1"/>
    <col min="12811" max="12811" width="5.6640625" customWidth="1"/>
    <col min="12812" max="12812" width="6.109375" customWidth="1"/>
    <col min="12813" max="12813" width="5.109375" customWidth="1"/>
    <col min="12814" max="12814" width="6.109375" customWidth="1"/>
    <col min="12815" max="12815" width="5.5546875" customWidth="1"/>
    <col min="12816" max="12816" width="8.44140625" customWidth="1"/>
    <col min="12817" max="12817" width="8" customWidth="1"/>
    <col min="12818" max="12818" width="24.6640625" customWidth="1"/>
    <col min="12819" max="12819" width="19.33203125" customWidth="1"/>
    <col min="13029" max="13029" width="3.5546875" customWidth="1"/>
    <col min="13030" max="13030" width="31.6640625" customWidth="1"/>
    <col min="13031" max="13031" width="10" bestFit="1" customWidth="1"/>
    <col min="13033" max="13033" width="21.5546875" customWidth="1"/>
    <col min="13034" max="13034" width="17" bestFit="1" customWidth="1"/>
    <col min="13035" max="13035" width="46.33203125" bestFit="1" customWidth="1"/>
    <col min="13036" max="13036" width="11.88671875" customWidth="1"/>
    <col min="13037" max="13037" width="10.88671875" customWidth="1"/>
    <col min="13038" max="13038" width="9.33203125" customWidth="1"/>
    <col min="13039" max="13039" width="8.109375" customWidth="1"/>
    <col min="13040" max="13049" width="0" hidden="1" customWidth="1"/>
    <col min="13050" max="13050" width="8.5546875" customWidth="1"/>
    <col min="13051" max="13051" width="7.109375" customWidth="1"/>
    <col min="13052" max="13065" width="6.44140625" customWidth="1"/>
    <col min="13066" max="13066" width="6" customWidth="1"/>
    <col min="13067" max="13067" width="5.6640625" customWidth="1"/>
    <col min="13068" max="13068" width="6.109375" customWidth="1"/>
    <col min="13069" max="13069" width="5.109375" customWidth="1"/>
    <col min="13070" max="13070" width="6.109375" customWidth="1"/>
    <col min="13071" max="13071" width="5.5546875" customWidth="1"/>
    <col min="13072" max="13072" width="8.44140625" customWidth="1"/>
    <col min="13073" max="13073" width="8" customWidth="1"/>
    <col min="13074" max="13074" width="24.6640625" customWidth="1"/>
    <col min="13075" max="13075" width="19.33203125" customWidth="1"/>
    <col min="13285" max="13285" width="3.5546875" customWidth="1"/>
    <col min="13286" max="13286" width="31.6640625" customWidth="1"/>
    <col min="13287" max="13287" width="10" bestFit="1" customWidth="1"/>
    <col min="13289" max="13289" width="21.5546875" customWidth="1"/>
    <col min="13290" max="13290" width="17" bestFit="1" customWidth="1"/>
    <col min="13291" max="13291" width="46.33203125" bestFit="1" customWidth="1"/>
    <col min="13292" max="13292" width="11.88671875" customWidth="1"/>
    <col min="13293" max="13293" width="10.88671875" customWidth="1"/>
    <col min="13294" max="13294" width="9.33203125" customWidth="1"/>
    <col min="13295" max="13295" width="8.109375" customWidth="1"/>
    <col min="13296" max="13305" width="0" hidden="1" customWidth="1"/>
    <col min="13306" max="13306" width="8.5546875" customWidth="1"/>
    <col min="13307" max="13307" width="7.109375" customWidth="1"/>
    <col min="13308" max="13321" width="6.44140625" customWidth="1"/>
    <col min="13322" max="13322" width="6" customWidth="1"/>
    <col min="13323" max="13323" width="5.6640625" customWidth="1"/>
    <col min="13324" max="13324" width="6.109375" customWidth="1"/>
    <col min="13325" max="13325" width="5.109375" customWidth="1"/>
    <col min="13326" max="13326" width="6.109375" customWidth="1"/>
    <col min="13327" max="13327" width="5.5546875" customWidth="1"/>
    <col min="13328" max="13328" width="8.44140625" customWidth="1"/>
    <col min="13329" max="13329" width="8" customWidth="1"/>
    <col min="13330" max="13330" width="24.6640625" customWidth="1"/>
    <col min="13331" max="13331" width="19.33203125" customWidth="1"/>
    <col min="13541" max="13541" width="3.5546875" customWidth="1"/>
    <col min="13542" max="13542" width="31.6640625" customWidth="1"/>
    <col min="13543" max="13543" width="10" bestFit="1" customWidth="1"/>
    <col min="13545" max="13545" width="21.5546875" customWidth="1"/>
    <col min="13546" max="13546" width="17" bestFit="1" customWidth="1"/>
    <col min="13547" max="13547" width="46.33203125" bestFit="1" customWidth="1"/>
    <col min="13548" max="13548" width="11.88671875" customWidth="1"/>
    <col min="13549" max="13549" width="10.88671875" customWidth="1"/>
    <col min="13550" max="13550" width="9.33203125" customWidth="1"/>
    <col min="13551" max="13551" width="8.109375" customWidth="1"/>
    <col min="13552" max="13561" width="0" hidden="1" customWidth="1"/>
    <col min="13562" max="13562" width="8.5546875" customWidth="1"/>
    <col min="13563" max="13563" width="7.109375" customWidth="1"/>
    <col min="13564" max="13577" width="6.44140625" customWidth="1"/>
    <col min="13578" max="13578" width="6" customWidth="1"/>
    <col min="13579" max="13579" width="5.6640625" customWidth="1"/>
    <col min="13580" max="13580" width="6.109375" customWidth="1"/>
    <col min="13581" max="13581" width="5.109375" customWidth="1"/>
    <col min="13582" max="13582" width="6.109375" customWidth="1"/>
    <col min="13583" max="13583" width="5.5546875" customWidth="1"/>
    <col min="13584" max="13584" width="8.44140625" customWidth="1"/>
    <col min="13585" max="13585" width="8" customWidth="1"/>
    <col min="13586" max="13586" width="24.6640625" customWidth="1"/>
    <col min="13587" max="13587" width="19.33203125" customWidth="1"/>
    <col min="13797" max="13797" width="3.5546875" customWidth="1"/>
    <col min="13798" max="13798" width="31.6640625" customWidth="1"/>
    <col min="13799" max="13799" width="10" bestFit="1" customWidth="1"/>
    <col min="13801" max="13801" width="21.5546875" customWidth="1"/>
    <col min="13802" max="13802" width="17" bestFit="1" customWidth="1"/>
    <col min="13803" max="13803" width="46.33203125" bestFit="1" customWidth="1"/>
    <col min="13804" max="13804" width="11.88671875" customWidth="1"/>
    <col min="13805" max="13805" width="10.88671875" customWidth="1"/>
    <col min="13806" max="13806" width="9.33203125" customWidth="1"/>
    <col min="13807" max="13807" width="8.109375" customWidth="1"/>
    <col min="13808" max="13817" width="0" hidden="1" customWidth="1"/>
    <col min="13818" max="13818" width="8.5546875" customWidth="1"/>
    <col min="13819" max="13819" width="7.109375" customWidth="1"/>
    <col min="13820" max="13833" width="6.44140625" customWidth="1"/>
    <col min="13834" max="13834" width="6" customWidth="1"/>
    <col min="13835" max="13835" width="5.6640625" customWidth="1"/>
    <col min="13836" max="13836" width="6.109375" customWidth="1"/>
    <col min="13837" max="13837" width="5.109375" customWidth="1"/>
    <col min="13838" max="13838" width="6.109375" customWidth="1"/>
    <col min="13839" max="13839" width="5.5546875" customWidth="1"/>
    <col min="13840" max="13840" width="8.44140625" customWidth="1"/>
    <col min="13841" max="13841" width="8" customWidth="1"/>
    <col min="13842" max="13842" width="24.6640625" customWidth="1"/>
    <col min="13843" max="13843" width="19.33203125" customWidth="1"/>
    <col min="14053" max="14053" width="3.5546875" customWidth="1"/>
    <col min="14054" max="14054" width="31.6640625" customWidth="1"/>
    <col min="14055" max="14055" width="10" bestFit="1" customWidth="1"/>
    <col min="14057" max="14057" width="21.5546875" customWidth="1"/>
    <col min="14058" max="14058" width="17" bestFit="1" customWidth="1"/>
    <col min="14059" max="14059" width="46.33203125" bestFit="1" customWidth="1"/>
    <col min="14060" max="14060" width="11.88671875" customWidth="1"/>
    <col min="14061" max="14061" width="10.88671875" customWidth="1"/>
    <col min="14062" max="14062" width="9.33203125" customWidth="1"/>
    <col min="14063" max="14063" width="8.109375" customWidth="1"/>
    <col min="14064" max="14073" width="0" hidden="1" customWidth="1"/>
    <col min="14074" max="14074" width="8.5546875" customWidth="1"/>
    <col min="14075" max="14075" width="7.109375" customWidth="1"/>
    <col min="14076" max="14089" width="6.44140625" customWidth="1"/>
    <col min="14090" max="14090" width="6" customWidth="1"/>
    <col min="14091" max="14091" width="5.6640625" customWidth="1"/>
    <col min="14092" max="14092" width="6.109375" customWidth="1"/>
    <col min="14093" max="14093" width="5.109375" customWidth="1"/>
    <col min="14094" max="14094" width="6.109375" customWidth="1"/>
    <col min="14095" max="14095" width="5.5546875" customWidth="1"/>
    <col min="14096" max="14096" width="8.44140625" customWidth="1"/>
    <col min="14097" max="14097" width="8" customWidth="1"/>
    <col min="14098" max="14098" width="24.6640625" customWidth="1"/>
    <col min="14099" max="14099" width="19.33203125" customWidth="1"/>
    <col min="14309" max="14309" width="3.5546875" customWidth="1"/>
    <col min="14310" max="14310" width="31.6640625" customWidth="1"/>
    <col min="14311" max="14311" width="10" bestFit="1" customWidth="1"/>
    <col min="14313" max="14313" width="21.5546875" customWidth="1"/>
    <col min="14314" max="14314" width="17" bestFit="1" customWidth="1"/>
    <col min="14315" max="14315" width="46.33203125" bestFit="1" customWidth="1"/>
    <col min="14316" max="14316" width="11.88671875" customWidth="1"/>
    <col min="14317" max="14317" width="10.88671875" customWidth="1"/>
    <col min="14318" max="14318" width="9.33203125" customWidth="1"/>
    <col min="14319" max="14319" width="8.109375" customWidth="1"/>
    <col min="14320" max="14329" width="0" hidden="1" customWidth="1"/>
    <col min="14330" max="14330" width="8.5546875" customWidth="1"/>
    <col min="14331" max="14331" width="7.109375" customWidth="1"/>
    <col min="14332" max="14345" width="6.44140625" customWidth="1"/>
    <col min="14346" max="14346" width="6" customWidth="1"/>
    <col min="14347" max="14347" width="5.6640625" customWidth="1"/>
    <col min="14348" max="14348" width="6.109375" customWidth="1"/>
    <col min="14349" max="14349" width="5.109375" customWidth="1"/>
    <col min="14350" max="14350" width="6.109375" customWidth="1"/>
    <col min="14351" max="14351" width="5.5546875" customWidth="1"/>
    <col min="14352" max="14352" width="8.44140625" customWidth="1"/>
    <col min="14353" max="14353" width="8" customWidth="1"/>
    <col min="14354" max="14354" width="24.6640625" customWidth="1"/>
    <col min="14355" max="14355" width="19.33203125" customWidth="1"/>
    <col min="14565" max="14565" width="3.5546875" customWidth="1"/>
    <col min="14566" max="14566" width="31.6640625" customWidth="1"/>
    <col min="14567" max="14567" width="10" bestFit="1" customWidth="1"/>
    <col min="14569" max="14569" width="21.5546875" customWidth="1"/>
    <col min="14570" max="14570" width="17" bestFit="1" customWidth="1"/>
    <col min="14571" max="14571" width="46.33203125" bestFit="1" customWidth="1"/>
    <col min="14572" max="14572" width="11.88671875" customWidth="1"/>
    <col min="14573" max="14573" width="10.88671875" customWidth="1"/>
    <col min="14574" max="14574" width="9.33203125" customWidth="1"/>
    <col min="14575" max="14575" width="8.109375" customWidth="1"/>
    <col min="14576" max="14585" width="0" hidden="1" customWidth="1"/>
    <col min="14586" max="14586" width="8.5546875" customWidth="1"/>
    <col min="14587" max="14587" width="7.109375" customWidth="1"/>
    <col min="14588" max="14601" width="6.44140625" customWidth="1"/>
    <col min="14602" max="14602" width="6" customWidth="1"/>
    <col min="14603" max="14603" width="5.6640625" customWidth="1"/>
    <col min="14604" max="14604" width="6.109375" customWidth="1"/>
    <col min="14605" max="14605" width="5.109375" customWidth="1"/>
    <col min="14606" max="14606" width="6.109375" customWidth="1"/>
    <col min="14607" max="14607" width="5.5546875" customWidth="1"/>
    <col min="14608" max="14608" width="8.44140625" customWidth="1"/>
    <col min="14609" max="14609" width="8" customWidth="1"/>
    <col min="14610" max="14610" width="24.6640625" customWidth="1"/>
    <col min="14611" max="14611" width="19.33203125" customWidth="1"/>
    <col min="14821" max="14821" width="3.5546875" customWidth="1"/>
    <col min="14822" max="14822" width="31.6640625" customWidth="1"/>
    <col min="14823" max="14823" width="10" bestFit="1" customWidth="1"/>
    <col min="14825" max="14825" width="21.5546875" customWidth="1"/>
    <col min="14826" max="14826" width="17" bestFit="1" customWidth="1"/>
    <col min="14827" max="14827" width="46.33203125" bestFit="1" customWidth="1"/>
    <col min="14828" max="14828" width="11.88671875" customWidth="1"/>
    <col min="14829" max="14829" width="10.88671875" customWidth="1"/>
    <col min="14830" max="14830" width="9.33203125" customWidth="1"/>
    <col min="14831" max="14831" width="8.109375" customWidth="1"/>
    <col min="14832" max="14841" width="0" hidden="1" customWidth="1"/>
    <col min="14842" max="14842" width="8.5546875" customWidth="1"/>
    <col min="14843" max="14843" width="7.109375" customWidth="1"/>
    <col min="14844" max="14857" width="6.44140625" customWidth="1"/>
    <col min="14858" max="14858" width="6" customWidth="1"/>
    <col min="14859" max="14859" width="5.6640625" customWidth="1"/>
    <col min="14860" max="14860" width="6.109375" customWidth="1"/>
    <col min="14861" max="14861" width="5.109375" customWidth="1"/>
    <col min="14862" max="14862" width="6.109375" customWidth="1"/>
    <col min="14863" max="14863" width="5.5546875" customWidth="1"/>
    <col min="14864" max="14864" width="8.44140625" customWidth="1"/>
    <col min="14865" max="14865" width="8" customWidth="1"/>
    <col min="14866" max="14866" width="24.6640625" customWidth="1"/>
    <col min="14867" max="14867" width="19.33203125" customWidth="1"/>
    <col min="15077" max="15077" width="3.5546875" customWidth="1"/>
    <col min="15078" max="15078" width="31.6640625" customWidth="1"/>
    <col min="15079" max="15079" width="10" bestFit="1" customWidth="1"/>
    <col min="15081" max="15081" width="21.5546875" customWidth="1"/>
    <col min="15082" max="15082" width="17" bestFit="1" customWidth="1"/>
    <col min="15083" max="15083" width="46.33203125" bestFit="1" customWidth="1"/>
    <col min="15084" max="15084" width="11.88671875" customWidth="1"/>
    <col min="15085" max="15085" width="10.88671875" customWidth="1"/>
    <col min="15086" max="15086" width="9.33203125" customWidth="1"/>
    <col min="15087" max="15087" width="8.109375" customWidth="1"/>
    <col min="15088" max="15097" width="0" hidden="1" customWidth="1"/>
    <col min="15098" max="15098" width="8.5546875" customWidth="1"/>
    <col min="15099" max="15099" width="7.109375" customWidth="1"/>
    <col min="15100" max="15113" width="6.44140625" customWidth="1"/>
    <col min="15114" max="15114" width="6" customWidth="1"/>
    <col min="15115" max="15115" width="5.6640625" customWidth="1"/>
    <col min="15116" max="15116" width="6.109375" customWidth="1"/>
    <col min="15117" max="15117" width="5.109375" customWidth="1"/>
    <col min="15118" max="15118" width="6.109375" customWidth="1"/>
    <col min="15119" max="15119" width="5.5546875" customWidth="1"/>
    <col min="15120" max="15120" width="8.44140625" customWidth="1"/>
    <col min="15121" max="15121" width="8" customWidth="1"/>
    <col min="15122" max="15122" width="24.6640625" customWidth="1"/>
    <col min="15123" max="15123" width="19.33203125" customWidth="1"/>
    <col min="15333" max="15333" width="3.5546875" customWidth="1"/>
    <col min="15334" max="15334" width="31.6640625" customWidth="1"/>
    <col min="15335" max="15335" width="10" bestFit="1" customWidth="1"/>
    <col min="15337" max="15337" width="21.5546875" customWidth="1"/>
    <col min="15338" max="15338" width="17" bestFit="1" customWidth="1"/>
    <col min="15339" max="15339" width="46.33203125" bestFit="1" customWidth="1"/>
    <col min="15340" max="15340" width="11.88671875" customWidth="1"/>
    <col min="15341" max="15341" width="10.88671875" customWidth="1"/>
    <col min="15342" max="15342" width="9.33203125" customWidth="1"/>
    <col min="15343" max="15343" width="8.109375" customWidth="1"/>
    <col min="15344" max="15353" width="0" hidden="1" customWidth="1"/>
    <col min="15354" max="15354" width="8.5546875" customWidth="1"/>
    <col min="15355" max="15355" width="7.109375" customWidth="1"/>
    <col min="15356" max="15369" width="6.44140625" customWidth="1"/>
    <col min="15370" max="15370" width="6" customWidth="1"/>
    <col min="15371" max="15371" width="5.6640625" customWidth="1"/>
    <col min="15372" max="15372" width="6.109375" customWidth="1"/>
    <col min="15373" max="15373" width="5.109375" customWidth="1"/>
    <col min="15374" max="15374" width="6.109375" customWidth="1"/>
    <col min="15375" max="15375" width="5.5546875" customWidth="1"/>
    <col min="15376" max="15376" width="8.44140625" customWidth="1"/>
    <col min="15377" max="15377" width="8" customWidth="1"/>
    <col min="15378" max="15378" width="24.6640625" customWidth="1"/>
    <col min="15379" max="15379" width="19.33203125" customWidth="1"/>
    <col min="15589" max="15589" width="3.5546875" customWidth="1"/>
    <col min="15590" max="15590" width="31.6640625" customWidth="1"/>
    <col min="15591" max="15591" width="10" bestFit="1" customWidth="1"/>
    <col min="15593" max="15593" width="21.5546875" customWidth="1"/>
    <col min="15594" max="15594" width="17" bestFit="1" customWidth="1"/>
    <col min="15595" max="15595" width="46.33203125" bestFit="1" customWidth="1"/>
    <col min="15596" max="15596" width="11.88671875" customWidth="1"/>
    <col min="15597" max="15597" width="10.88671875" customWidth="1"/>
    <col min="15598" max="15598" width="9.33203125" customWidth="1"/>
    <col min="15599" max="15599" width="8.109375" customWidth="1"/>
    <col min="15600" max="15609" width="0" hidden="1" customWidth="1"/>
    <col min="15610" max="15610" width="8.5546875" customWidth="1"/>
    <col min="15611" max="15611" width="7.109375" customWidth="1"/>
    <col min="15612" max="15625" width="6.44140625" customWidth="1"/>
    <col min="15626" max="15626" width="6" customWidth="1"/>
    <col min="15627" max="15627" width="5.6640625" customWidth="1"/>
    <col min="15628" max="15628" width="6.109375" customWidth="1"/>
    <col min="15629" max="15629" width="5.109375" customWidth="1"/>
    <col min="15630" max="15630" width="6.109375" customWidth="1"/>
    <col min="15631" max="15631" width="5.5546875" customWidth="1"/>
    <col min="15632" max="15632" width="8.44140625" customWidth="1"/>
    <col min="15633" max="15633" width="8" customWidth="1"/>
    <col min="15634" max="15634" width="24.6640625" customWidth="1"/>
    <col min="15635" max="15635" width="19.33203125" customWidth="1"/>
    <col min="15845" max="15845" width="3.5546875" customWidth="1"/>
    <col min="15846" max="15846" width="31.6640625" customWidth="1"/>
    <col min="15847" max="15847" width="10" bestFit="1" customWidth="1"/>
    <col min="15849" max="15849" width="21.5546875" customWidth="1"/>
    <col min="15850" max="15850" width="17" bestFit="1" customWidth="1"/>
    <col min="15851" max="15851" width="46.33203125" bestFit="1" customWidth="1"/>
    <col min="15852" max="15852" width="11.88671875" customWidth="1"/>
    <col min="15853" max="15853" width="10.88671875" customWidth="1"/>
    <col min="15854" max="15854" width="9.33203125" customWidth="1"/>
    <col min="15855" max="15855" width="8.109375" customWidth="1"/>
    <col min="15856" max="15865" width="0" hidden="1" customWidth="1"/>
    <col min="15866" max="15866" width="8.5546875" customWidth="1"/>
    <col min="15867" max="15867" width="7.109375" customWidth="1"/>
    <col min="15868" max="15881" width="6.44140625" customWidth="1"/>
    <col min="15882" max="15882" width="6" customWidth="1"/>
    <col min="15883" max="15883" width="5.6640625" customWidth="1"/>
    <col min="15884" max="15884" width="6.109375" customWidth="1"/>
    <col min="15885" max="15885" width="5.109375" customWidth="1"/>
    <col min="15886" max="15886" width="6.109375" customWidth="1"/>
    <col min="15887" max="15887" width="5.5546875" customWidth="1"/>
    <col min="15888" max="15888" width="8.44140625" customWidth="1"/>
    <col min="15889" max="15889" width="8" customWidth="1"/>
    <col min="15890" max="15890" width="24.6640625" customWidth="1"/>
    <col min="15891" max="15891" width="19.33203125" customWidth="1"/>
    <col min="16101" max="16101" width="3.5546875" customWidth="1"/>
    <col min="16102" max="16102" width="31.6640625" customWidth="1"/>
    <col min="16103" max="16103" width="10" bestFit="1" customWidth="1"/>
    <col min="16105" max="16105" width="21.5546875" customWidth="1"/>
    <col min="16106" max="16106" width="17" bestFit="1" customWidth="1"/>
    <col min="16107" max="16107" width="46.33203125" bestFit="1" customWidth="1"/>
    <col min="16108" max="16108" width="11.88671875" customWidth="1"/>
    <col min="16109" max="16109" width="10.88671875" customWidth="1"/>
    <col min="16110" max="16110" width="9.33203125" customWidth="1"/>
    <col min="16111" max="16111" width="8.109375" customWidth="1"/>
    <col min="16112" max="16121" width="0" hidden="1" customWidth="1"/>
    <col min="16122" max="16122" width="8.5546875" customWidth="1"/>
    <col min="16123" max="16123" width="7.109375" customWidth="1"/>
    <col min="16124" max="16137" width="6.44140625" customWidth="1"/>
    <col min="16138" max="16138" width="6" customWidth="1"/>
    <col min="16139" max="16139" width="5.6640625" customWidth="1"/>
    <col min="16140" max="16140" width="6.109375" customWidth="1"/>
    <col min="16141" max="16141" width="5.109375" customWidth="1"/>
    <col min="16142" max="16142" width="6.109375" customWidth="1"/>
    <col min="16143" max="16143" width="5.5546875" customWidth="1"/>
    <col min="16144" max="16144" width="8.44140625" customWidth="1"/>
    <col min="16145" max="16145" width="8" customWidth="1"/>
    <col min="16146" max="16146" width="24.6640625" customWidth="1"/>
    <col min="16147" max="16147" width="19.33203125" customWidth="1"/>
  </cols>
  <sheetData>
    <row r="1" spans="1:17" ht="17.399999999999999" x14ac:dyDescent="0.3">
      <c r="F1" s="4" t="s">
        <v>0</v>
      </c>
    </row>
    <row r="2" spans="1:17" x14ac:dyDescent="0.3">
      <c r="F2" s="6" t="s">
        <v>1</v>
      </c>
    </row>
    <row r="3" spans="1:17" x14ac:dyDescent="0.3">
      <c r="F3" s="7" t="s">
        <v>2</v>
      </c>
    </row>
    <row r="4" spans="1:17" x14ac:dyDescent="0.3">
      <c r="F4" s="7" t="s">
        <v>3</v>
      </c>
    </row>
    <row r="5" spans="1:17" x14ac:dyDescent="0.3">
      <c r="F5" s="8"/>
    </row>
    <row r="6" spans="1:17" x14ac:dyDescent="0.3">
      <c r="F6" s="8"/>
    </row>
    <row r="7" spans="1:17" x14ac:dyDescent="0.3">
      <c r="F7" s="8"/>
    </row>
    <row r="8" spans="1:17" x14ac:dyDescent="0.3">
      <c r="F8" s="8"/>
    </row>
    <row r="9" spans="1:17" x14ac:dyDescent="0.3">
      <c r="F9" s="8"/>
    </row>
    <row r="10" spans="1:17" x14ac:dyDescent="0.3">
      <c r="F10" s="8"/>
    </row>
    <row r="11" spans="1:17" x14ac:dyDescent="0.3">
      <c r="F11" s="8"/>
      <c r="H11" s="9" t="s">
        <v>4</v>
      </c>
    </row>
    <row r="12" spans="1:17" x14ac:dyDescent="0.3">
      <c r="F12" s="8"/>
      <c r="H12" s="10" t="s">
        <v>5</v>
      </c>
    </row>
    <row r="13" spans="1:17" x14ac:dyDescent="0.3">
      <c r="F13" s="8"/>
      <c r="H13" s="11"/>
    </row>
    <row r="14" spans="1:17" ht="53.4" x14ac:dyDescent="0.3">
      <c r="C14" s="3" t="s">
        <v>6</v>
      </c>
      <c r="F14" s="8"/>
      <c r="H14" s="10" t="s">
        <v>7</v>
      </c>
    </row>
    <row r="15" spans="1:17" x14ac:dyDescent="0.3">
      <c r="F15" s="8"/>
      <c r="H15" s="11"/>
    </row>
    <row r="16" spans="1:17" ht="66.599999999999994" x14ac:dyDescent="0.3">
      <c r="F16" s="10" t="s">
        <v>8</v>
      </c>
      <c r="H16" s="10" t="s">
        <v>9</v>
      </c>
    </row>
    <row r="17" spans="1:19" x14ac:dyDescent="0.3">
      <c r="F17" s="8"/>
    </row>
    <row r="19" spans="1:19" ht="24.6" x14ac:dyDescent="0.4">
      <c r="F19" s="12" t="s">
        <v>10</v>
      </c>
      <c r="I19" s="13"/>
      <c r="J19" s="14"/>
      <c r="K19" s="14"/>
      <c r="L19" s="14"/>
    </row>
    <row r="20" spans="1:19" s="1" customFormat="1" ht="42" x14ac:dyDescent="0.3">
      <c r="A20" s="1" t="s">
        <v>11</v>
      </c>
      <c r="B20" s="44"/>
      <c r="C20" s="60" t="s">
        <v>12</v>
      </c>
      <c r="D20" s="60" t="s">
        <v>13</v>
      </c>
      <c r="E20" s="60" t="s">
        <v>14</v>
      </c>
      <c r="F20" s="61" t="s">
        <v>15</v>
      </c>
      <c r="G20" s="61" t="s">
        <v>16</v>
      </c>
      <c r="H20" s="61" t="s">
        <v>17</v>
      </c>
      <c r="I20" s="61" t="s">
        <v>18</v>
      </c>
      <c r="J20" s="61" t="s">
        <v>19</v>
      </c>
      <c r="K20" s="61" t="s">
        <v>20</v>
      </c>
      <c r="L20" s="61" t="s">
        <v>21</v>
      </c>
      <c r="M20" s="61" t="s">
        <v>22</v>
      </c>
      <c r="N20" s="66" t="s">
        <v>23</v>
      </c>
      <c r="O20" s="62" t="s">
        <v>24</v>
      </c>
      <c r="P20" s="62" t="s">
        <v>25</v>
      </c>
      <c r="Q20" s="63" t="s">
        <v>26</v>
      </c>
      <c r="R20" s="65" t="s">
        <v>27</v>
      </c>
      <c r="S20" s="64" t="s">
        <v>28</v>
      </c>
    </row>
    <row r="21" spans="1:19" s="1" customFormat="1" x14ac:dyDescent="0.3">
      <c r="A21" s="18">
        <v>2</v>
      </c>
      <c r="B21" s="17"/>
      <c r="C21" s="42"/>
      <c r="D21" s="21">
        <v>1</v>
      </c>
      <c r="E21" s="21">
        <v>1</v>
      </c>
      <c r="F21" s="73">
        <v>1001</v>
      </c>
      <c r="G21" s="67">
        <v>-100</v>
      </c>
      <c r="H21" s="46" t="s">
        <v>30</v>
      </c>
      <c r="I21" s="18">
        <v>100</v>
      </c>
      <c r="J21" s="17"/>
      <c r="K21" s="17"/>
      <c r="L21" s="18" t="s">
        <v>31</v>
      </c>
      <c r="M21" s="18"/>
      <c r="N21" s="18"/>
      <c r="O21" s="18" t="s">
        <v>32</v>
      </c>
      <c r="P21" s="18"/>
      <c r="Q21" s="18"/>
      <c r="R21" s="18">
        <v>3</v>
      </c>
      <c r="S21" s="22">
        <f t="shared" ref="S21:S41" si="0">SUM(R21:R21)</f>
        <v>3</v>
      </c>
    </row>
    <row r="22" spans="1:19" x14ac:dyDescent="0.3">
      <c r="A22" s="18">
        <v>5</v>
      </c>
      <c r="B22" s="17"/>
      <c r="C22" s="42"/>
      <c r="D22" s="21">
        <v>2</v>
      </c>
      <c r="E22" s="21">
        <v>1</v>
      </c>
      <c r="F22" s="73">
        <v>1002</v>
      </c>
      <c r="G22" s="67">
        <v>-101</v>
      </c>
      <c r="H22" s="46" t="s">
        <v>34</v>
      </c>
      <c r="I22" s="18">
        <v>40</v>
      </c>
      <c r="J22" s="17"/>
      <c r="K22" s="17"/>
      <c r="L22" s="23"/>
      <c r="M22" s="18"/>
      <c r="N22" s="18"/>
      <c r="O22" s="23" t="s">
        <v>35</v>
      </c>
      <c r="P22" s="18"/>
      <c r="Q22" s="18"/>
      <c r="R22" s="18">
        <v>1</v>
      </c>
      <c r="S22" s="22">
        <f t="shared" si="0"/>
        <v>1</v>
      </c>
    </row>
    <row r="23" spans="1:19" x14ac:dyDescent="0.3">
      <c r="A23" s="18">
        <v>8</v>
      </c>
      <c r="B23" s="17"/>
      <c r="C23" s="42"/>
      <c r="D23" s="21">
        <v>3</v>
      </c>
      <c r="E23" s="21">
        <v>1</v>
      </c>
      <c r="F23" s="73">
        <v>1003</v>
      </c>
      <c r="G23" s="67">
        <v>-100</v>
      </c>
      <c r="H23" s="46" t="s">
        <v>37</v>
      </c>
      <c r="I23" s="18">
        <v>100</v>
      </c>
      <c r="J23" s="17"/>
      <c r="K23" s="17"/>
      <c r="L23" s="23" t="s">
        <v>31</v>
      </c>
      <c r="M23" s="18"/>
      <c r="N23" s="18"/>
      <c r="O23" s="18" t="s">
        <v>32</v>
      </c>
      <c r="P23" s="47"/>
      <c r="Q23" s="23"/>
      <c r="R23" s="18">
        <v>6</v>
      </c>
      <c r="S23" s="22">
        <f t="shared" si="0"/>
        <v>6</v>
      </c>
    </row>
    <row r="24" spans="1:19" x14ac:dyDescent="0.3">
      <c r="A24" s="18">
        <v>11</v>
      </c>
      <c r="B24" s="21"/>
      <c r="C24" s="42"/>
      <c r="D24" s="21">
        <v>4</v>
      </c>
      <c r="E24" s="21">
        <v>1</v>
      </c>
      <c r="F24" s="73">
        <v>1004</v>
      </c>
      <c r="G24" s="67">
        <v>-100</v>
      </c>
      <c r="H24" s="26" t="s">
        <v>260</v>
      </c>
      <c r="I24" s="18">
        <v>30</v>
      </c>
      <c r="J24" s="18"/>
      <c r="K24" s="17"/>
      <c r="L24" s="18"/>
      <c r="M24" s="18"/>
      <c r="N24" s="18"/>
      <c r="O24" s="18" t="s">
        <v>39</v>
      </c>
      <c r="P24" s="18"/>
      <c r="Q24" s="18"/>
      <c r="R24" s="18">
        <v>1</v>
      </c>
      <c r="S24" s="22">
        <f t="shared" si="0"/>
        <v>1</v>
      </c>
    </row>
    <row r="25" spans="1:19" x14ac:dyDescent="0.3">
      <c r="A25" s="18">
        <v>12</v>
      </c>
      <c r="B25" s="21"/>
      <c r="C25" s="42"/>
      <c r="D25" s="21">
        <v>4</v>
      </c>
      <c r="E25" s="21">
        <v>2</v>
      </c>
      <c r="F25" s="73">
        <v>1004</v>
      </c>
      <c r="G25" s="67">
        <v>-101</v>
      </c>
      <c r="H25" s="26" t="s">
        <v>247</v>
      </c>
      <c r="I25" s="18">
        <v>30</v>
      </c>
      <c r="J25" s="43"/>
      <c r="K25" s="21"/>
      <c r="L25" s="18"/>
      <c r="M25" s="18"/>
      <c r="N25" s="18"/>
      <c r="O25" s="18" t="s">
        <v>39</v>
      </c>
      <c r="P25" s="18"/>
      <c r="Q25" s="18"/>
      <c r="R25" s="18"/>
      <c r="S25" s="22">
        <f t="shared" si="0"/>
        <v>0</v>
      </c>
    </row>
    <row r="26" spans="1:19" x14ac:dyDescent="0.3">
      <c r="A26" s="18">
        <v>13</v>
      </c>
      <c r="B26" s="21"/>
      <c r="C26" s="42"/>
      <c r="D26" s="21">
        <v>4</v>
      </c>
      <c r="E26" s="21">
        <v>3</v>
      </c>
      <c r="F26" s="73">
        <v>1004</v>
      </c>
      <c r="G26" s="67">
        <v>-102</v>
      </c>
      <c r="H26" s="26" t="s">
        <v>248</v>
      </c>
      <c r="I26" s="18">
        <v>30</v>
      </c>
      <c r="J26" s="43"/>
      <c r="K26" s="21"/>
      <c r="L26" s="18"/>
      <c r="M26" s="18"/>
      <c r="N26" s="18"/>
      <c r="O26" s="18" t="s">
        <v>39</v>
      </c>
      <c r="P26" s="18"/>
      <c r="Q26" s="18"/>
      <c r="R26" s="18"/>
      <c r="S26" s="22">
        <f t="shared" si="0"/>
        <v>0</v>
      </c>
    </row>
    <row r="27" spans="1:19" x14ac:dyDescent="0.3">
      <c r="A27" s="18">
        <v>14</v>
      </c>
      <c r="B27" s="21"/>
      <c r="C27" s="42"/>
      <c r="D27" s="21">
        <v>4</v>
      </c>
      <c r="E27" s="21">
        <v>4</v>
      </c>
      <c r="F27" s="73">
        <v>1004</v>
      </c>
      <c r="G27" s="67">
        <v>-103</v>
      </c>
      <c r="H27" s="26" t="s">
        <v>252</v>
      </c>
      <c r="I27" s="18">
        <v>30</v>
      </c>
      <c r="J27" s="43"/>
      <c r="K27" s="21"/>
      <c r="L27" s="18"/>
      <c r="M27" s="18"/>
      <c r="N27" s="18"/>
      <c r="O27" s="18" t="s">
        <v>39</v>
      </c>
      <c r="P27" s="18"/>
      <c r="Q27" s="18"/>
      <c r="R27" s="18"/>
      <c r="S27" s="22">
        <f t="shared" si="0"/>
        <v>0</v>
      </c>
    </row>
    <row r="28" spans="1:19" x14ac:dyDescent="0.3">
      <c r="A28" s="18">
        <v>15</v>
      </c>
      <c r="B28" s="21"/>
      <c r="C28" s="42"/>
      <c r="D28" s="21">
        <v>4</v>
      </c>
      <c r="E28" s="21">
        <v>5</v>
      </c>
      <c r="F28" s="74">
        <v>1004</v>
      </c>
      <c r="G28" s="67">
        <v>-104</v>
      </c>
      <c r="H28" s="57" t="s">
        <v>253</v>
      </c>
      <c r="I28" s="18">
        <v>30</v>
      </c>
      <c r="J28" s="18"/>
      <c r="K28" s="18"/>
      <c r="L28" s="18"/>
      <c r="M28" s="18"/>
      <c r="N28" s="18"/>
      <c r="O28" s="18" t="s">
        <v>39</v>
      </c>
      <c r="P28" s="18"/>
      <c r="Q28" s="18"/>
      <c r="R28" s="18"/>
      <c r="S28" s="22">
        <f t="shared" si="0"/>
        <v>0</v>
      </c>
    </row>
    <row r="29" spans="1:19" x14ac:dyDescent="0.3">
      <c r="A29" s="18">
        <v>16</v>
      </c>
      <c r="B29" s="21"/>
      <c r="C29" s="42"/>
      <c r="D29" s="21">
        <v>4</v>
      </c>
      <c r="E29" s="21">
        <v>6</v>
      </c>
      <c r="F29" s="73">
        <v>1004</v>
      </c>
      <c r="G29" s="67">
        <v>-105</v>
      </c>
      <c r="H29" s="57" t="s">
        <v>254</v>
      </c>
      <c r="I29" s="18">
        <v>30</v>
      </c>
      <c r="J29" s="43"/>
      <c r="K29" s="21"/>
      <c r="L29" s="18"/>
      <c r="M29" s="18"/>
      <c r="N29" s="18"/>
      <c r="O29" s="18" t="s">
        <v>39</v>
      </c>
      <c r="P29" s="18"/>
      <c r="Q29" s="18"/>
      <c r="R29" s="18"/>
      <c r="S29" s="22">
        <f t="shared" si="0"/>
        <v>0</v>
      </c>
    </row>
    <row r="30" spans="1:19" x14ac:dyDescent="0.3">
      <c r="A30" s="18">
        <v>17</v>
      </c>
      <c r="B30" s="21"/>
      <c r="C30" s="42"/>
      <c r="D30" s="21">
        <v>4</v>
      </c>
      <c r="E30" s="21">
        <v>7</v>
      </c>
      <c r="F30" s="73">
        <v>1004</v>
      </c>
      <c r="G30" s="67">
        <v>-106</v>
      </c>
      <c r="H30" s="26" t="s">
        <v>255</v>
      </c>
      <c r="I30" s="18"/>
      <c r="J30" s="43"/>
      <c r="K30" s="21"/>
      <c r="L30" s="18"/>
      <c r="M30" s="18"/>
      <c r="N30" s="18"/>
      <c r="O30" s="18" t="s">
        <v>39</v>
      </c>
      <c r="P30" s="18"/>
      <c r="Q30" s="18"/>
      <c r="R30" s="18"/>
      <c r="S30" s="22">
        <f t="shared" si="0"/>
        <v>0</v>
      </c>
    </row>
    <row r="31" spans="1:19" x14ac:dyDescent="0.3">
      <c r="A31" s="18">
        <v>18</v>
      </c>
      <c r="B31" s="21"/>
      <c r="C31" s="42"/>
      <c r="D31" s="21">
        <v>4</v>
      </c>
      <c r="E31" s="21">
        <v>8</v>
      </c>
      <c r="F31" s="73">
        <v>1004</v>
      </c>
      <c r="G31" s="68" t="s">
        <v>40</v>
      </c>
      <c r="H31" s="26" t="s">
        <v>256</v>
      </c>
      <c r="I31" s="18"/>
      <c r="J31" s="43"/>
      <c r="K31" s="21"/>
      <c r="L31" s="18"/>
      <c r="M31" s="18"/>
      <c r="N31" s="18"/>
      <c r="O31" s="18" t="s">
        <v>39</v>
      </c>
      <c r="P31" s="18"/>
      <c r="Q31" s="18"/>
      <c r="R31" s="18"/>
      <c r="S31" s="22">
        <f t="shared" si="0"/>
        <v>0</v>
      </c>
    </row>
    <row r="32" spans="1:19" x14ac:dyDescent="0.3">
      <c r="A32" s="18">
        <v>25</v>
      </c>
      <c r="B32" s="21"/>
      <c r="C32" s="42"/>
      <c r="D32" s="21">
        <v>15</v>
      </c>
      <c r="E32" s="21">
        <v>16</v>
      </c>
      <c r="F32" s="73">
        <v>1005</v>
      </c>
      <c r="G32" s="67">
        <v>-100</v>
      </c>
      <c r="H32" s="51" t="s">
        <v>191</v>
      </c>
      <c r="I32" s="18">
        <v>30</v>
      </c>
      <c r="J32" s="17"/>
      <c r="K32" s="17"/>
      <c r="L32" s="18"/>
      <c r="M32" s="18"/>
      <c r="N32" s="18"/>
      <c r="O32" s="18" t="s">
        <v>45</v>
      </c>
      <c r="P32" s="18"/>
      <c r="Q32" s="18"/>
      <c r="R32" s="18">
        <v>0</v>
      </c>
      <c r="S32" s="22">
        <f t="shared" si="0"/>
        <v>0</v>
      </c>
    </row>
    <row r="33" spans="1:19" x14ac:dyDescent="0.3">
      <c r="A33" s="18">
        <v>26</v>
      </c>
      <c r="B33" s="21"/>
      <c r="C33" s="42"/>
      <c r="D33" s="21">
        <v>15</v>
      </c>
      <c r="E33" s="21">
        <v>17</v>
      </c>
      <c r="F33" s="73">
        <v>1005</v>
      </c>
      <c r="G33" s="67">
        <v>-101</v>
      </c>
      <c r="H33" s="51" t="s">
        <v>192</v>
      </c>
      <c r="I33" s="18"/>
      <c r="J33" s="43"/>
      <c r="K33" s="21"/>
      <c r="L33" s="18"/>
      <c r="M33" s="18"/>
      <c r="N33" s="18"/>
      <c r="O33" s="18" t="s">
        <v>39</v>
      </c>
      <c r="P33" s="18"/>
      <c r="Q33" s="18"/>
      <c r="R33" s="18"/>
      <c r="S33" s="22">
        <f t="shared" si="0"/>
        <v>0</v>
      </c>
    </row>
    <row r="34" spans="1:19" x14ac:dyDescent="0.3">
      <c r="A34" s="18">
        <v>47</v>
      </c>
      <c r="B34" s="21"/>
      <c r="C34" s="42"/>
      <c r="D34" s="21">
        <v>6</v>
      </c>
      <c r="E34" s="21">
        <v>14</v>
      </c>
      <c r="F34" s="73">
        <v>1006</v>
      </c>
      <c r="G34" s="68" t="s">
        <v>67</v>
      </c>
      <c r="H34" s="26" t="s">
        <v>68</v>
      </c>
      <c r="I34" s="18"/>
      <c r="J34" s="43"/>
      <c r="K34" s="21"/>
      <c r="L34" s="18"/>
      <c r="M34" s="18"/>
      <c r="N34" s="18"/>
      <c r="O34" s="18" t="s">
        <v>39</v>
      </c>
      <c r="P34" s="18"/>
      <c r="Q34" s="18"/>
      <c r="R34" s="18"/>
      <c r="S34" s="22">
        <f t="shared" si="0"/>
        <v>0</v>
      </c>
    </row>
    <row r="35" spans="1:19" x14ac:dyDescent="0.3">
      <c r="A35" s="18">
        <v>46</v>
      </c>
      <c r="B35" s="21"/>
      <c r="C35" s="42"/>
      <c r="D35" s="21">
        <v>6</v>
      </c>
      <c r="E35" s="21">
        <v>13</v>
      </c>
      <c r="F35" s="73">
        <v>1006</v>
      </c>
      <c r="G35" s="68" t="s">
        <v>65</v>
      </c>
      <c r="H35" s="26" t="s">
        <v>66</v>
      </c>
      <c r="I35" s="18"/>
      <c r="J35" s="43"/>
      <c r="K35" s="21"/>
      <c r="L35" s="18"/>
      <c r="M35" s="18"/>
      <c r="N35" s="18"/>
      <c r="O35" s="18" t="s">
        <v>39</v>
      </c>
      <c r="P35" s="18"/>
      <c r="Q35" s="18"/>
      <c r="R35" s="18"/>
      <c r="S35" s="22">
        <f t="shared" si="0"/>
        <v>0</v>
      </c>
    </row>
    <row r="36" spans="1:19" x14ac:dyDescent="0.3">
      <c r="A36" s="18">
        <v>41</v>
      </c>
      <c r="B36" s="21"/>
      <c r="C36" s="42"/>
      <c r="D36" s="21">
        <v>6</v>
      </c>
      <c r="E36" s="21">
        <v>8</v>
      </c>
      <c r="F36" s="73">
        <v>1006</v>
      </c>
      <c r="G36" s="68" t="s">
        <v>57</v>
      </c>
      <c r="H36" s="51" t="s">
        <v>58</v>
      </c>
      <c r="I36" s="18"/>
      <c r="J36" s="43"/>
      <c r="K36" s="21"/>
      <c r="L36" s="18"/>
      <c r="M36" s="18"/>
      <c r="N36" s="18"/>
      <c r="O36" s="18" t="s">
        <v>39</v>
      </c>
      <c r="P36" s="18"/>
      <c r="Q36" s="18"/>
      <c r="R36" s="18"/>
      <c r="S36" s="22">
        <f t="shared" si="0"/>
        <v>0</v>
      </c>
    </row>
    <row r="37" spans="1:19" x14ac:dyDescent="0.3">
      <c r="A37" s="18">
        <v>40</v>
      </c>
      <c r="B37" s="21"/>
      <c r="C37" s="42"/>
      <c r="D37" s="21">
        <v>6</v>
      </c>
      <c r="E37" s="21">
        <v>7</v>
      </c>
      <c r="F37" s="73">
        <v>1006</v>
      </c>
      <c r="G37" s="68" t="s">
        <v>55</v>
      </c>
      <c r="H37" s="51" t="s">
        <v>56</v>
      </c>
      <c r="I37" s="18"/>
      <c r="J37" s="43"/>
      <c r="K37" s="21"/>
      <c r="L37" s="18"/>
      <c r="M37" s="18"/>
      <c r="N37" s="18"/>
      <c r="O37" s="18" t="s">
        <v>39</v>
      </c>
      <c r="P37" s="18"/>
      <c r="Q37" s="18"/>
      <c r="R37" s="18"/>
      <c r="S37" s="22">
        <f t="shared" si="0"/>
        <v>0</v>
      </c>
    </row>
    <row r="38" spans="1:19" x14ac:dyDescent="0.3">
      <c r="A38" s="18">
        <v>39</v>
      </c>
      <c r="B38" s="21"/>
      <c r="C38" s="42"/>
      <c r="D38" s="21">
        <v>6</v>
      </c>
      <c r="E38" s="21">
        <v>6</v>
      </c>
      <c r="F38" s="73">
        <v>1006</v>
      </c>
      <c r="G38" s="68" t="s">
        <v>53</v>
      </c>
      <c r="H38" s="51" t="s">
        <v>54</v>
      </c>
      <c r="I38" s="18"/>
      <c r="J38" s="43"/>
      <c r="K38" s="21"/>
      <c r="L38" s="18"/>
      <c r="M38" s="18"/>
      <c r="N38" s="18"/>
      <c r="O38" s="18" t="s">
        <v>39</v>
      </c>
      <c r="P38" s="18"/>
      <c r="Q38" s="18"/>
      <c r="R38" s="18"/>
      <c r="S38" s="22">
        <f t="shared" si="0"/>
        <v>0</v>
      </c>
    </row>
    <row r="39" spans="1:19" x14ac:dyDescent="0.3">
      <c r="A39" s="18">
        <v>38</v>
      </c>
      <c r="B39" s="21"/>
      <c r="C39" s="42"/>
      <c r="D39" s="21">
        <v>6</v>
      </c>
      <c r="E39" s="21">
        <v>5</v>
      </c>
      <c r="F39" s="73">
        <v>1006</v>
      </c>
      <c r="G39" s="68" t="s">
        <v>51</v>
      </c>
      <c r="H39" s="51" t="s">
        <v>52</v>
      </c>
      <c r="I39" s="18"/>
      <c r="J39" s="43"/>
      <c r="K39" s="21"/>
      <c r="L39" s="18"/>
      <c r="M39" s="18"/>
      <c r="N39" s="18"/>
      <c r="O39" s="18" t="s">
        <v>39</v>
      </c>
      <c r="P39" s="18"/>
      <c r="Q39" s="18"/>
      <c r="R39" s="18"/>
      <c r="S39" s="22">
        <f t="shared" si="0"/>
        <v>0</v>
      </c>
    </row>
    <row r="40" spans="1:19" x14ac:dyDescent="0.3">
      <c r="A40" s="18">
        <v>37</v>
      </c>
      <c r="B40" s="21"/>
      <c r="C40" s="42"/>
      <c r="D40" s="21">
        <v>6</v>
      </c>
      <c r="E40" s="21">
        <v>4</v>
      </c>
      <c r="F40" s="73">
        <v>1006</v>
      </c>
      <c r="G40" s="68" t="s">
        <v>49</v>
      </c>
      <c r="H40" s="51" t="s">
        <v>50</v>
      </c>
      <c r="I40" s="18"/>
      <c r="J40" s="43"/>
      <c r="K40" s="21"/>
      <c r="L40" s="18"/>
      <c r="M40" s="18"/>
      <c r="N40" s="18"/>
      <c r="O40" s="18" t="s">
        <v>39</v>
      </c>
      <c r="P40" s="18"/>
      <c r="Q40" s="18"/>
      <c r="R40" s="18"/>
      <c r="S40" s="22">
        <f t="shared" si="0"/>
        <v>0</v>
      </c>
    </row>
    <row r="41" spans="1:19" x14ac:dyDescent="0.3">
      <c r="A41" s="18">
        <v>36</v>
      </c>
      <c r="B41" s="21"/>
      <c r="C41" s="42"/>
      <c r="D41" s="21">
        <v>6</v>
      </c>
      <c r="E41" s="21">
        <v>3</v>
      </c>
      <c r="F41" s="73">
        <v>1006</v>
      </c>
      <c r="G41" s="68" t="s">
        <v>48</v>
      </c>
      <c r="H41" s="46" t="s">
        <v>277</v>
      </c>
      <c r="I41" s="18"/>
      <c r="J41" s="43"/>
      <c r="K41" s="21"/>
      <c r="L41" s="18"/>
      <c r="M41" s="18"/>
      <c r="N41" s="18"/>
      <c r="O41" s="18" t="s">
        <v>39</v>
      </c>
      <c r="P41" s="18"/>
      <c r="Q41" s="18"/>
      <c r="R41" s="18"/>
      <c r="S41" s="22">
        <f t="shared" si="0"/>
        <v>0</v>
      </c>
    </row>
    <row r="42" spans="1:19" x14ac:dyDescent="0.3">
      <c r="A42" s="18"/>
      <c r="B42" s="21"/>
      <c r="C42" s="42"/>
      <c r="D42" s="21">
        <v>4</v>
      </c>
      <c r="E42" s="21">
        <v>10</v>
      </c>
      <c r="F42" s="73">
        <v>1006</v>
      </c>
      <c r="G42" s="68" t="s">
        <v>284</v>
      </c>
      <c r="H42" s="26" t="s">
        <v>258</v>
      </c>
      <c r="I42" s="18"/>
      <c r="J42" s="43"/>
      <c r="K42" s="21"/>
      <c r="L42" s="18"/>
      <c r="M42" s="18"/>
      <c r="N42" s="18"/>
      <c r="O42" s="18" t="s">
        <v>39</v>
      </c>
      <c r="P42" s="18"/>
      <c r="Q42" s="18"/>
      <c r="R42" s="18"/>
      <c r="S42" s="22"/>
    </row>
    <row r="43" spans="1:19" x14ac:dyDescent="0.3">
      <c r="A43" s="18">
        <v>29</v>
      </c>
      <c r="B43" s="21"/>
      <c r="C43" s="42"/>
      <c r="D43" s="21">
        <v>5</v>
      </c>
      <c r="E43" s="21">
        <v>1</v>
      </c>
      <c r="F43" s="73">
        <v>1006</v>
      </c>
      <c r="G43" s="67">
        <v>-100</v>
      </c>
      <c r="H43" s="26" t="s">
        <v>246</v>
      </c>
      <c r="I43" s="18">
        <v>30</v>
      </c>
      <c r="J43" s="17"/>
      <c r="K43" s="17"/>
      <c r="L43" s="18"/>
      <c r="M43" s="18"/>
      <c r="N43" s="18"/>
      <c r="O43" s="18" t="s">
        <v>39</v>
      </c>
      <c r="P43" s="18"/>
      <c r="Q43" s="18"/>
      <c r="R43" s="18">
        <v>37</v>
      </c>
      <c r="S43" s="22">
        <f t="shared" ref="S43:S90" si="1">SUM(R43:R43)</f>
        <v>37</v>
      </c>
    </row>
    <row r="44" spans="1:19" x14ac:dyDescent="0.3">
      <c r="A44" s="18">
        <v>30</v>
      </c>
      <c r="B44" s="21"/>
      <c r="C44" s="42"/>
      <c r="D44" s="21">
        <v>5</v>
      </c>
      <c r="E44" s="21">
        <v>2</v>
      </c>
      <c r="F44" s="73">
        <v>1006</v>
      </c>
      <c r="G44" s="67">
        <v>-101</v>
      </c>
      <c r="H44" s="26" t="s">
        <v>245</v>
      </c>
      <c r="I44" s="18"/>
      <c r="J44" s="43"/>
      <c r="K44" s="21"/>
      <c r="L44" s="18"/>
      <c r="M44" s="18"/>
      <c r="N44" s="18"/>
      <c r="O44" s="18" t="s">
        <v>39</v>
      </c>
      <c r="P44" s="18"/>
      <c r="Q44" s="18"/>
      <c r="R44" s="18"/>
      <c r="S44" s="22">
        <f t="shared" si="1"/>
        <v>0</v>
      </c>
    </row>
    <row r="45" spans="1:19" x14ac:dyDescent="0.3">
      <c r="A45" s="18">
        <v>31</v>
      </c>
      <c r="B45" s="21"/>
      <c r="C45" s="42"/>
      <c r="D45" s="21">
        <v>5</v>
      </c>
      <c r="E45" s="21">
        <v>3</v>
      </c>
      <c r="F45" s="73">
        <v>1006</v>
      </c>
      <c r="G45" s="67">
        <v>-102</v>
      </c>
      <c r="H45" s="26" t="s">
        <v>261</v>
      </c>
      <c r="I45" s="18"/>
      <c r="J45" s="43"/>
      <c r="K45" s="21"/>
      <c r="L45" s="18"/>
      <c r="M45" s="18"/>
      <c r="N45" s="18"/>
      <c r="O45" s="18" t="s">
        <v>39</v>
      </c>
      <c r="P45" s="18"/>
      <c r="Q45" s="18"/>
      <c r="R45" s="18"/>
      <c r="S45" s="22">
        <f t="shared" si="1"/>
        <v>0</v>
      </c>
    </row>
    <row r="46" spans="1:19" ht="27" x14ac:dyDescent="0.3">
      <c r="A46" s="18">
        <v>32</v>
      </c>
      <c r="B46" s="21"/>
      <c r="C46" s="42"/>
      <c r="D46" s="21">
        <v>4</v>
      </c>
      <c r="E46" s="21">
        <v>15</v>
      </c>
      <c r="F46" s="73">
        <v>1006</v>
      </c>
      <c r="G46" s="67">
        <v>-103</v>
      </c>
      <c r="H46" s="26" t="s">
        <v>278</v>
      </c>
      <c r="I46" s="18"/>
      <c r="J46" s="43"/>
      <c r="K46" s="21"/>
      <c r="L46" s="18"/>
      <c r="M46" s="18"/>
      <c r="N46" s="18"/>
      <c r="O46" s="18" t="s">
        <v>39</v>
      </c>
      <c r="P46" s="18"/>
      <c r="Q46" s="18"/>
      <c r="R46" s="18"/>
      <c r="S46" s="22">
        <f t="shared" si="1"/>
        <v>0</v>
      </c>
    </row>
    <row r="47" spans="1:19" ht="27" x14ac:dyDescent="0.3">
      <c r="A47" s="18">
        <v>33</v>
      </c>
      <c r="B47" s="21"/>
      <c r="C47" s="42"/>
      <c r="D47" s="21">
        <v>6</v>
      </c>
      <c r="E47" s="21">
        <v>1</v>
      </c>
      <c r="F47" s="73">
        <v>1006</v>
      </c>
      <c r="G47" s="67">
        <v>-104</v>
      </c>
      <c r="H47" s="26" t="s">
        <v>281</v>
      </c>
      <c r="I47" s="18">
        <v>30</v>
      </c>
      <c r="J47" s="43"/>
      <c r="K47" s="21"/>
      <c r="L47" s="18"/>
      <c r="M47" s="18"/>
      <c r="N47" s="18"/>
      <c r="O47" s="18" t="s">
        <v>39</v>
      </c>
      <c r="P47" s="18"/>
      <c r="Q47" s="18"/>
      <c r="R47" s="18"/>
      <c r="S47" s="22">
        <f t="shared" si="1"/>
        <v>0</v>
      </c>
    </row>
    <row r="48" spans="1:19" x14ac:dyDescent="0.3">
      <c r="A48" s="18">
        <v>34</v>
      </c>
      <c r="B48" s="21"/>
      <c r="C48" s="42"/>
      <c r="D48" s="21">
        <v>4</v>
      </c>
      <c r="E48" s="21">
        <v>9</v>
      </c>
      <c r="F48" s="73">
        <v>1006</v>
      </c>
      <c r="G48" s="68" t="s">
        <v>47</v>
      </c>
      <c r="H48" s="26" t="s">
        <v>257</v>
      </c>
      <c r="I48" s="18">
        <v>45</v>
      </c>
      <c r="J48" s="43"/>
      <c r="K48" s="21"/>
      <c r="L48" s="18"/>
      <c r="M48" s="18"/>
      <c r="N48" s="18"/>
      <c r="O48" s="18" t="s">
        <v>39</v>
      </c>
      <c r="P48" s="18"/>
      <c r="Q48" s="18"/>
      <c r="R48" s="18"/>
      <c r="S48" s="22">
        <f t="shared" si="1"/>
        <v>0</v>
      </c>
    </row>
    <row r="49" spans="1:19" ht="27" x14ac:dyDescent="0.3">
      <c r="A49" s="18">
        <v>35</v>
      </c>
      <c r="B49" s="21"/>
      <c r="C49" s="42"/>
      <c r="D49" s="21">
        <v>6</v>
      </c>
      <c r="E49" s="21">
        <v>2</v>
      </c>
      <c r="F49" s="73">
        <v>1006</v>
      </c>
      <c r="G49" s="67">
        <v>-106</v>
      </c>
      <c r="H49" s="26" t="s">
        <v>282</v>
      </c>
      <c r="I49" s="18">
        <v>30</v>
      </c>
      <c r="J49" s="43"/>
      <c r="K49" s="21"/>
      <c r="L49" s="18"/>
      <c r="M49" s="18"/>
      <c r="N49" s="18"/>
      <c r="O49" s="18" t="s">
        <v>45</v>
      </c>
      <c r="P49" s="18"/>
      <c r="Q49" s="18"/>
      <c r="R49" s="18"/>
      <c r="S49" s="22">
        <f t="shared" si="1"/>
        <v>0</v>
      </c>
    </row>
    <row r="50" spans="1:19" x14ac:dyDescent="0.3">
      <c r="A50" s="18">
        <v>42</v>
      </c>
      <c r="B50" s="21"/>
      <c r="C50" s="42"/>
      <c r="D50" s="21">
        <v>6</v>
      </c>
      <c r="E50" s="21">
        <v>9</v>
      </c>
      <c r="F50" s="73">
        <v>1006</v>
      </c>
      <c r="G50" s="68" t="s">
        <v>59</v>
      </c>
      <c r="H50" s="26" t="s">
        <v>276</v>
      </c>
      <c r="I50" s="18"/>
      <c r="J50" s="43"/>
      <c r="K50" s="21"/>
      <c r="L50" s="18"/>
      <c r="M50" s="18"/>
      <c r="N50" s="18"/>
      <c r="O50" s="18" t="s">
        <v>39</v>
      </c>
      <c r="P50" s="18"/>
      <c r="Q50" s="18"/>
      <c r="R50" s="18"/>
      <c r="S50" s="22">
        <f t="shared" si="1"/>
        <v>0</v>
      </c>
    </row>
    <row r="51" spans="1:19" x14ac:dyDescent="0.3">
      <c r="A51" s="18">
        <v>43</v>
      </c>
      <c r="B51" s="21"/>
      <c r="C51" s="42"/>
      <c r="D51" s="21">
        <v>5</v>
      </c>
      <c r="E51" s="21">
        <v>6</v>
      </c>
      <c r="F51" s="73">
        <v>1006</v>
      </c>
      <c r="G51" s="68" t="s">
        <v>60</v>
      </c>
      <c r="H51" s="26" t="s">
        <v>61</v>
      </c>
      <c r="I51" s="18"/>
      <c r="J51" s="43"/>
      <c r="K51" s="21"/>
      <c r="L51" s="18"/>
      <c r="M51" s="18"/>
      <c r="N51" s="18"/>
      <c r="O51" s="18" t="s">
        <v>39</v>
      </c>
      <c r="P51" s="18"/>
      <c r="Q51" s="18"/>
      <c r="R51" s="18"/>
      <c r="S51" s="22">
        <f t="shared" si="1"/>
        <v>0</v>
      </c>
    </row>
    <row r="52" spans="1:19" x14ac:dyDescent="0.3">
      <c r="A52" s="18">
        <v>44</v>
      </c>
      <c r="B52" s="21"/>
      <c r="C52" s="42"/>
      <c r="D52" s="21">
        <v>6</v>
      </c>
      <c r="E52" s="21">
        <v>10</v>
      </c>
      <c r="F52" s="73">
        <v>1006</v>
      </c>
      <c r="G52" s="68" t="s">
        <v>62</v>
      </c>
      <c r="H52" s="26" t="s">
        <v>275</v>
      </c>
      <c r="I52" s="18"/>
      <c r="J52" s="43"/>
      <c r="K52" s="21"/>
      <c r="L52" s="18"/>
      <c r="M52" s="18"/>
      <c r="N52" s="18"/>
      <c r="O52" s="18" t="s">
        <v>39</v>
      </c>
      <c r="P52" s="18"/>
      <c r="Q52" s="18"/>
      <c r="R52" s="18"/>
      <c r="S52" s="22">
        <f t="shared" si="1"/>
        <v>0</v>
      </c>
    </row>
    <row r="53" spans="1:19" x14ac:dyDescent="0.3">
      <c r="A53" s="18">
        <v>45</v>
      </c>
      <c r="B53" s="21"/>
      <c r="C53" s="42"/>
      <c r="D53" s="21">
        <v>6</v>
      </c>
      <c r="E53" s="21">
        <v>12</v>
      </c>
      <c r="F53" s="73">
        <v>1006</v>
      </c>
      <c r="G53" s="68" t="s">
        <v>63</v>
      </c>
      <c r="H53" s="26" t="s">
        <v>64</v>
      </c>
      <c r="I53" s="18"/>
      <c r="J53" s="43"/>
      <c r="K53" s="21"/>
      <c r="L53" s="18"/>
      <c r="M53" s="18"/>
      <c r="N53" s="18"/>
      <c r="O53" s="18" t="s">
        <v>39</v>
      </c>
      <c r="P53" s="18"/>
      <c r="Q53" s="18"/>
      <c r="R53" s="18"/>
      <c r="S53" s="22">
        <f t="shared" si="1"/>
        <v>0</v>
      </c>
    </row>
    <row r="54" spans="1:19" x14ac:dyDescent="0.3">
      <c r="A54" s="18">
        <v>48</v>
      </c>
      <c r="B54" s="21"/>
      <c r="C54" s="42"/>
      <c r="D54" s="21">
        <v>6</v>
      </c>
      <c r="E54" s="21">
        <v>15</v>
      </c>
      <c r="F54" s="73">
        <v>1006</v>
      </c>
      <c r="G54" s="68" t="s">
        <v>69</v>
      </c>
      <c r="H54" s="26" t="s">
        <v>70</v>
      </c>
      <c r="I54" s="18"/>
      <c r="J54" s="43"/>
      <c r="K54" s="21"/>
      <c r="L54" s="18"/>
      <c r="M54" s="18"/>
      <c r="N54" s="18"/>
      <c r="O54" s="18" t="s">
        <v>39</v>
      </c>
      <c r="P54" s="18"/>
      <c r="Q54" s="18"/>
      <c r="R54" s="18"/>
      <c r="S54" s="22">
        <f t="shared" si="1"/>
        <v>0</v>
      </c>
    </row>
    <row r="55" spans="1:19" x14ac:dyDescent="0.3">
      <c r="A55" s="18">
        <v>49</v>
      </c>
      <c r="B55" s="21"/>
      <c r="C55" s="42"/>
      <c r="D55" s="21">
        <v>6</v>
      </c>
      <c r="E55" s="21">
        <v>16</v>
      </c>
      <c r="F55" s="73">
        <v>1006</v>
      </c>
      <c r="G55" s="68" t="s">
        <v>71</v>
      </c>
      <c r="H55" s="26" t="s">
        <v>72</v>
      </c>
      <c r="I55" s="18"/>
      <c r="J55" s="43"/>
      <c r="K55" s="21"/>
      <c r="L55" s="18"/>
      <c r="M55" s="18"/>
      <c r="N55" s="18"/>
      <c r="O55" s="18" t="s">
        <v>39</v>
      </c>
      <c r="P55" s="18"/>
      <c r="Q55" s="18"/>
      <c r="R55" s="18"/>
      <c r="S55" s="22">
        <f t="shared" si="1"/>
        <v>0</v>
      </c>
    </row>
    <row r="56" spans="1:19" ht="27" x14ac:dyDescent="0.3">
      <c r="A56" s="18">
        <v>56</v>
      </c>
      <c r="B56" s="21"/>
      <c r="C56" s="42"/>
      <c r="D56" s="21">
        <v>7</v>
      </c>
      <c r="E56" s="21">
        <v>5</v>
      </c>
      <c r="F56" s="73">
        <v>1007</v>
      </c>
      <c r="G56" s="69" t="s">
        <v>77</v>
      </c>
      <c r="H56" s="54" t="s">
        <v>274</v>
      </c>
      <c r="I56" s="18"/>
      <c r="J56" s="43"/>
      <c r="K56" s="21"/>
      <c r="L56" s="18"/>
      <c r="M56" s="18"/>
      <c r="N56" s="18"/>
      <c r="O56" s="23" t="s">
        <v>45</v>
      </c>
      <c r="P56" s="18"/>
      <c r="Q56" s="18"/>
      <c r="R56" s="18"/>
      <c r="S56" s="22">
        <f t="shared" si="1"/>
        <v>0</v>
      </c>
    </row>
    <row r="57" spans="1:19" ht="27" x14ac:dyDescent="0.3">
      <c r="A57" s="18">
        <v>61</v>
      </c>
      <c r="B57" s="21"/>
      <c r="C57" s="42"/>
      <c r="D57" s="21">
        <v>7</v>
      </c>
      <c r="E57" s="21">
        <v>10</v>
      </c>
      <c r="F57" s="73">
        <v>1007</v>
      </c>
      <c r="G57" s="69" t="s">
        <v>82</v>
      </c>
      <c r="H57" s="54" t="s">
        <v>271</v>
      </c>
      <c r="I57" s="18">
        <v>30</v>
      </c>
      <c r="J57" s="43"/>
      <c r="K57" s="21"/>
      <c r="L57" s="18"/>
      <c r="M57" s="18"/>
      <c r="N57" s="18"/>
      <c r="O57" s="18" t="s">
        <v>39</v>
      </c>
      <c r="P57" s="18"/>
      <c r="Q57" s="18"/>
      <c r="R57" s="18"/>
      <c r="S57" s="22">
        <f t="shared" si="1"/>
        <v>0</v>
      </c>
    </row>
    <row r="58" spans="1:19" ht="27" x14ac:dyDescent="0.3">
      <c r="A58" s="18">
        <v>55</v>
      </c>
      <c r="B58" s="21"/>
      <c r="C58" s="42"/>
      <c r="D58" s="21">
        <v>7</v>
      </c>
      <c r="E58" s="21">
        <v>4</v>
      </c>
      <c r="F58" s="73">
        <v>1007</v>
      </c>
      <c r="G58" s="69" t="s">
        <v>76</v>
      </c>
      <c r="H58" s="54" t="s">
        <v>234</v>
      </c>
      <c r="I58" s="18"/>
      <c r="J58" s="43"/>
      <c r="K58" s="21"/>
      <c r="L58" s="18"/>
      <c r="M58" s="18"/>
      <c r="N58" s="18"/>
      <c r="O58" s="23" t="s">
        <v>45</v>
      </c>
      <c r="P58" s="18"/>
      <c r="Q58" s="18"/>
      <c r="R58" s="18"/>
      <c r="S58" s="22">
        <f t="shared" si="1"/>
        <v>0</v>
      </c>
    </row>
    <row r="59" spans="1:19" x14ac:dyDescent="0.3">
      <c r="A59" s="18">
        <v>60</v>
      </c>
      <c r="B59" s="21"/>
      <c r="C59" s="42"/>
      <c r="D59" s="21">
        <v>7</v>
      </c>
      <c r="E59" s="21">
        <v>9</v>
      </c>
      <c r="F59" s="73">
        <v>1007</v>
      </c>
      <c r="G59" s="69" t="s">
        <v>81</v>
      </c>
      <c r="H59" s="54" t="s">
        <v>200</v>
      </c>
      <c r="I59" s="18"/>
      <c r="J59" s="43"/>
      <c r="K59" s="21"/>
      <c r="L59" s="18"/>
      <c r="M59" s="18"/>
      <c r="N59" s="18"/>
      <c r="O59" s="18" t="s">
        <v>39</v>
      </c>
      <c r="P59" s="18"/>
      <c r="Q59" s="18"/>
      <c r="R59" s="18"/>
      <c r="S59" s="22">
        <f t="shared" si="1"/>
        <v>0</v>
      </c>
    </row>
    <row r="60" spans="1:19" ht="15.75" customHeight="1" x14ac:dyDescent="0.3">
      <c r="A60" s="18">
        <v>54</v>
      </c>
      <c r="B60" s="21"/>
      <c r="C60" s="42"/>
      <c r="D60" s="21">
        <v>7</v>
      </c>
      <c r="E60" s="21">
        <v>3</v>
      </c>
      <c r="F60" s="73">
        <v>1007</v>
      </c>
      <c r="G60" s="69" t="s">
        <v>75</v>
      </c>
      <c r="H60" s="55" t="s">
        <v>268</v>
      </c>
      <c r="I60" s="18"/>
      <c r="J60" s="43"/>
      <c r="K60" s="21"/>
      <c r="L60" s="18"/>
      <c r="M60" s="18"/>
      <c r="N60" s="18"/>
      <c r="O60" s="23" t="s">
        <v>45</v>
      </c>
      <c r="P60" s="18"/>
      <c r="Q60" s="18"/>
      <c r="R60" s="18"/>
      <c r="S60" s="22">
        <f t="shared" si="1"/>
        <v>0</v>
      </c>
    </row>
    <row r="61" spans="1:19" ht="15.75" customHeight="1" x14ac:dyDescent="0.3">
      <c r="A61" s="18">
        <v>59</v>
      </c>
      <c r="B61" s="21"/>
      <c r="C61" s="42"/>
      <c r="D61" s="21">
        <v>7</v>
      </c>
      <c r="E61" s="21">
        <v>8</v>
      </c>
      <c r="F61" s="73">
        <v>1007</v>
      </c>
      <c r="G61" s="69" t="s">
        <v>80</v>
      </c>
      <c r="H61" s="55" t="s">
        <v>199</v>
      </c>
      <c r="I61" s="18"/>
      <c r="J61" s="43"/>
      <c r="K61" s="21"/>
      <c r="L61" s="18"/>
      <c r="M61" s="18"/>
      <c r="N61" s="18"/>
      <c r="O61" s="18" t="s">
        <v>39</v>
      </c>
      <c r="P61" s="18"/>
      <c r="Q61" s="18"/>
      <c r="R61" s="18"/>
      <c r="S61" s="22">
        <f t="shared" si="1"/>
        <v>0</v>
      </c>
    </row>
    <row r="62" spans="1:19" x14ac:dyDescent="0.3">
      <c r="A62" s="18">
        <v>53</v>
      </c>
      <c r="B62" s="21"/>
      <c r="C62" s="42"/>
      <c r="D62" s="21">
        <v>7</v>
      </c>
      <c r="E62" s="21">
        <v>2</v>
      </c>
      <c r="F62" s="73">
        <v>1007</v>
      </c>
      <c r="G62" s="69" t="s">
        <v>74</v>
      </c>
      <c r="H62" s="54" t="s">
        <v>265</v>
      </c>
      <c r="I62" s="18"/>
      <c r="J62" s="43"/>
      <c r="K62" s="21"/>
      <c r="L62" s="18"/>
      <c r="M62" s="18"/>
      <c r="N62" s="18"/>
      <c r="O62" s="23" t="s">
        <v>45</v>
      </c>
      <c r="P62" s="18"/>
      <c r="Q62" s="18"/>
      <c r="R62" s="18"/>
      <c r="S62" s="22">
        <f t="shared" si="1"/>
        <v>0</v>
      </c>
    </row>
    <row r="63" spans="1:19" ht="27" x14ac:dyDescent="0.3">
      <c r="A63" s="18">
        <v>58</v>
      </c>
      <c r="B63" s="21"/>
      <c r="C63" s="42"/>
      <c r="D63" s="21">
        <v>7</v>
      </c>
      <c r="E63" s="21">
        <v>7</v>
      </c>
      <c r="F63" s="73">
        <v>1007</v>
      </c>
      <c r="G63" s="69" t="s">
        <v>79</v>
      </c>
      <c r="H63" s="54" t="s">
        <v>198</v>
      </c>
      <c r="I63" s="18">
        <v>30</v>
      </c>
      <c r="J63" s="43"/>
      <c r="K63" s="21"/>
      <c r="L63" s="18"/>
      <c r="M63" s="18"/>
      <c r="N63" s="18"/>
      <c r="O63" s="18" t="s">
        <v>39</v>
      </c>
      <c r="P63" s="23"/>
      <c r="Q63" s="23"/>
      <c r="R63" s="18"/>
      <c r="S63" s="22">
        <f t="shared" si="1"/>
        <v>0</v>
      </c>
    </row>
    <row r="64" spans="1:19" x14ac:dyDescent="0.3">
      <c r="A64" s="18">
        <v>52</v>
      </c>
      <c r="B64" s="21"/>
      <c r="C64" s="42"/>
      <c r="D64" s="21">
        <v>7</v>
      </c>
      <c r="E64" s="21">
        <v>1</v>
      </c>
      <c r="F64" s="73">
        <v>1007</v>
      </c>
      <c r="G64" s="69" t="s">
        <v>73</v>
      </c>
      <c r="H64" s="54" t="s">
        <v>262</v>
      </c>
      <c r="I64" s="18"/>
      <c r="J64" s="18"/>
      <c r="K64" s="18"/>
      <c r="L64" s="18"/>
      <c r="M64" s="18"/>
      <c r="N64" s="18"/>
      <c r="O64" s="23" t="s">
        <v>45</v>
      </c>
      <c r="P64" s="18"/>
      <c r="Q64" s="18"/>
      <c r="R64" s="18"/>
      <c r="S64" s="22">
        <f t="shared" si="1"/>
        <v>0</v>
      </c>
    </row>
    <row r="65" spans="1:19" ht="27" x14ac:dyDescent="0.3">
      <c r="A65" s="18">
        <v>57</v>
      </c>
      <c r="B65" s="21"/>
      <c r="C65" s="42"/>
      <c r="D65" s="21">
        <v>7</v>
      </c>
      <c r="E65" s="21">
        <v>6</v>
      </c>
      <c r="F65" s="73">
        <v>1007</v>
      </c>
      <c r="G65" s="69" t="s">
        <v>78</v>
      </c>
      <c r="H65" s="54" t="s">
        <v>235</v>
      </c>
      <c r="I65" s="18"/>
      <c r="J65" s="43"/>
      <c r="K65" s="21"/>
      <c r="L65" s="18"/>
      <c r="M65" s="18"/>
      <c r="N65" s="18"/>
      <c r="O65" s="18" t="s">
        <v>39</v>
      </c>
      <c r="P65" s="18"/>
      <c r="Q65" s="18"/>
      <c r="R65" s="18"/>
      <c r="S65" s="22">
        <f t="shared" si="1"/>
        <v>0</v>
      </c>
    </row>
    <row r="66" spans="1:19" x14ac:dyDescent="0.3">
      <c r="A66" s="18">
        <v>62</v>
      </c>
      <c r="B66" s="21"/>
      <c r="C66" s="42"/>
      <c r="D66" s="21">
        <v>5</v>
      </c>
      <c r="E66" s="21">
        <v>7</v>
      </c>
      <c r="F66" s="73">
        <v>1007</v>
      </c>
      <c r="G66" s="67">
        <v>-101</v>
      </c>
      <c r="H66" s="26" t="s">
        <v>240</v>
      </c>
      <c r="I66" s="18">
        <v>20</v>
      </c>
      <c r="J66" s="43"/>
      <c r="K66" s="21"/>
      <c r="L66" s="18"/>
      <c r="M66" s="18"/>
      <c r="N66" s="18"/>
      <c r="O66" s="18" t="s">
        <v>39</v>
      </c>
      <c r="P66" s="18"/>
      <c r="Q66" s="18"/>
      <c r="R66" s="18"/>
      <c r="S66" s="22">
        <f t="shared" si="1"/>
        <v>0</v>
      </c>
    </row>
    <row r="67" spans="1:19" x14ac:dyDescent="0.3">
      <c r="A67" s="18">
        <v>63</v>
      </c>
      <c r="B67" s="21"/>
      <c r="C67" s="42"/>
      <c r="D67" s="21">
        <v>5</v>
      </c>
      <c r="E67" s="21">
        <v>8</v>
      </c>
      <c r="F67" s="73">
        <v>1007</v>
      </c>
      <c r="G67" s="67">
        <v>-102</v>
      </c>
      <c r="H67" s="26" t="s">
        <v>239</v>
      </c>
      <c r="I67" s="18">
        <v>20</v>
      </c>
      <c r="J67" s="43"/>
      <c r="K67" s="21"/>
      <c r="L67" s="18"/>
      <c r="M67" s="18"/>
      <c r="N67" s="18"/>
      <c r="O67" s="18" t="s">
        <v>39</v>
      </c>
      <c r="P67" s="18"/>
      <c r="Q67" s="18"/>
      <c r="R67" s="18"/>
      <c r="S67" s="22">
        <f t="shared" si="1"/>
        <v>0</v>
      </c>
    </row>
    <row r="68" spans="1:19" x14ac:dyDescent="0.3">
      <c r="A68" s="18">
        <v>64</v>
      </c>
      <c r="B68" s="21"/>
      <c r="C68" s="42"/>
      <c r="D68" s="21">
        <v>15</v>
      </c>
      <c r="E68" s="21">
        <v>1</v>
      </c>
      <c r="F68" s="73">
        <v>1007</v>
      </c>
      <c r="G68" s="67">
        <v>-103</v>
      </c>
      <c r="H68" s="50" t="s">
        <v>83</v>
      </c>
      <c r="I68" s="18">
        <v>20</v>
      </c>
      <c r="J68" s="43"/>
      <c r="K68" s="21"/>
      <c r="L68" s="18"/>
      <c r="M68" s="18"/>
      <c r="N68" s="18"/>
      <c r="O68" s="18" t="s">
        <v>45</v>
      </c>
      <c r="P68" s="18"/>
      <c r="Q68" s="18"/>
      <c r="R68" s="18"/>
      <c r="S68" s="22">
        <f t="shared" si="1"/>
        <v>0</v>
      </c>
    </row>
    <row r="69" spans="1:19" x14ac:dyDescent="0.3">
      <c r="A69" s="18">
        <v>65</v>
      </c>
      <c r="B69" s="21"/>
      <c r="C69" s="42"/>
      <c r="D69" s="21">
        <v>15</v>
      </c>
      <c r="E69" s="21">
        <v>2</v>
      </c>
      <c r="F69" s="73">
        <v>1007</v>
      </c>
      <c r="G69" s="67">
        <v>-104</v>
      </c>
      <c r="H69" s="50" t="s">
        <v>84</v>
      </c>
      <c r="I69" s="18">
        <v>20</v>
      </c>
      <c r="J69" s="43"/>
      <c r="K69" s="21"/>
      <c r="L69" s="18"/>
      <c r="M69" s="18"/>
      <c r="N69" s="18"/>
      <c r="O69" s="18" t="s">
        <v>45</v>
      </c>
      <c r="P69" s="18"/>
      <c r="Q69" s="18"/>
      <c r="R69" s="18"/>
      <c r="S69" s="22">
        <f t="shared" si="1"/>
        <v>0</v>
      </c>
    </row>
    <row r="70" spans="1:19" x14ac:dyDescent="0.3">
      <c r="A70" s="18">
        <v>66</v>
      </c>
      <c r="B70" s="21"/>
      <c r="C70" s="42"/>
      <c r="D70" s="21">
        <v>15</v>
      </c>
      <c r="E70" s="21">
        <v>3</v>
      </c>
      <c r="F70" s="73">
        <v>1007</v>
      </c>
      <c r="G70" s="67">
        <v>-105</v>
      </c>
      <c r="H70" s="50" t="s">
        <v>85</v>
      </c>
      <c r="I70" s="18">
        <v>20</v>
      </c>
      <c r="J70" s="43"/>
      <c r="K70" s="21"/>
      <c r="L70" s="18"/>
      <c r="M70" s="18"/>
      <c r="N70" s="18"/>
      <c r="O70" s="18" t="s">
        <v>45</v>
      </c>
      <c r="P70" s="18"/>
      <c r="Q70" s="18"/>
      <c r="R70" s="18"/>
      <c r="S70" s="22">
        <f t="shared" si="1"/>
        <v>0</v>
      </c>
    </row>
    <row r="71" spans="1:19" x14ac:dyDescent="0.3">
      <c r="A71" s="18">
        <v>67</v>
      </c>
      <c r="B71" s="21"/>
      <c r="C71" s="42"/>
      <c r="D71" s="21">
        <v>16</v>
      </c>
      <c r="E71" s="21">
        <v>10</v>
      </c>
      <c r="F71" s="73">
        <v>1007</v>
      </c>
      <c r="G71" s="67">
        <v>-106</v>
      </c>
      <c r="H71" s="50" t="s">
        <v>225</v>
      </c>
      <c r="I71" s="18">
        <v>20</v>
      </c>
      <c r="J71" s="43"/>
      <c r="K71" s="21"/>
      <c r="L71" s="18"/>
      <c r="M71" s="18"/>
      <c r="N71" s="18"/>
      <c r="O71" s="18" t="s">
        <v>39</v>
      </c>
      <c r="P71" s="18"/>
      <c r="Q71" s="18"/>
      <c r="R71" s="18"/>
      <c r="S71" s="22">
        <f t="shared" si="1"/>
        <v>0</v>
      </c>
    </row>
    <row r="72" spans="1:19" x14ac:dyDescent="0.3">
      <c r="A72" s="18">
        <v>68</v>
      </c>
      <c r="B72" s="21"/>
      <c r="C72" s="42"/>
      <c r="D72" s="21">
        <v>15</v>
      </c>
      <c r="E72" s="21">
        <v>4</v>
      </c>
      <c r="F72" s="73">
        <v>1007</v>
      </c>
      <c r="G72" s="67">
        <v>-107</v>
      </c>
      <c r="H72" s="50" t="s">
        <v>86</v>
      </c>
      <c r="I72" s="18">
        <v>20</v>
      </c>
      <c r="J72" s="43"/>
      <c r="K72" s="21"/>
      <c r="L72" s="18"/>
      <c r="M72" s="18"/>
      <c r="N72" s="18"/>
      <c r="O72" s="18" t="s">
        <v>45</v>
      </c>
      <c r="P72" s="18"/>
      <c r="Q72" s="18"/>
      <c r="R72" s="18"/>
      <c r="S72" s="22">
        <f t="shared" si="1"/>
        <v>0</v>
      </c>
    </row>
    <row r="73" spans="1:19" x14ac:dyDescent="0.3">
      <c r="A73" s="18">
        <v>69</v>
      </c>
      <c r="B73" s="21"/>
      <c r="C73" s="42"/>
      <c r="D73" s="21">
        <v>15</v>
      </c>
      <c r="E73" s="21">
        <v>5</v>
      </c>
      <c r="F73" s="73">
        <v>1007</v>
      </c>
      <c r="G73" s="67">
        <v>-108</v>
      </c>
      <c r="H73" s="50" t="s">
        <v>87</v>
      </c>
      <c r="I73" s="18">
        <v>20</v>
      </c>
      <c r="J73" s="43"/>
      <c r="K73" s="21"/>
      <c r="L73" s="18"/>
      <c r="M73" s="18"/>
      <c r="N73" s="18"/>
      <c r="O73" s="18" t="s">
        <v>45</v>
      </c>
      <c r="P73" s="18"/>
      <c r="Q73" s="18"/>
      <c r="R73" s="18"/>
      <c r="S73" s="22">
        <f t="shared" si="1"/>
        <v>0</v>
      </c>
    </row>
    <row r="74" spans="1:19" x14ac:dyDescent="0.3">
      <c r="A74" s="18">
        <v>70</v>
      </c>
      <c r="B74" s="21"/>
      <c r="C74" s="42"/>
      <c r="D74" s="21">
        <v>5</v>
      </c>
      <c r="E74" s="21">
        <v>10</v>
      </c>
      <c r="F74" s="73">
        <v>1007</v>
      </c>
      <c r="G74" s="67">
        <v>-109</v>
      </c>
      <c r="H74" s="26" t="s">
        <v>184</v>
      </c>
      <c r="I74" s="18"/>
      <c r="J74" s="43"/>
      <c r="K74" s="21"/>
      <c r="L74" s="18"/>
      <c r="M74" s="18"/>
      <c r="N74" s="18"/>
      <c r="O74" s="18" t="s">
        <v>39</v>
      </c>
      <c r="P74" s="18"/>
      <c r="Q74" s="18"/>
      <c r="R74" s="18"/>
      <c r="S74" s="22">
        <f t="shared" si="1"/>
        <v>0</v>
      </c>
    </row>
    <row r="75" spans="1:19" x14ac:dyDescent="0.3">
      <c r="A75" s="18">
        <v>71</v>
      </c>
      <c r="B75" s="21"/>
      <c r="C75" s="42"/>
      <c r="D75" s="21">
        <v>5</v>
      </c>
      <c r="E75" s="21">
        <v>11</v>
      </c>
      <c r="F75" s="73">
        <v>1007</v>
      </c>
      <c r="G75" s="67">
        <v>-110</v>
      </c>
      <c r="H75" s="26" t="s">
        <v>243</v>
      </c>
      <c r="I75" s="18"/>
      <c r="J75" s="43"/>
      <c r="K75" s="21"/>
      <c r="L75" s="18"/>
      <c r="M75" s="18"/>
      <c r="N75" s="18"/>
      <c r="O75" s="18" t="s">
        <v>39</v>
      </c>
      <c r="P75" s="18"/>
      <c r="Q75" s="18"/>
      <c r="R75" s="18"/>
      <c r="S75" s="22">
        <f t="shared" si="1"/>
        <v>0</v>
      </c>
    </row>
    <row r="76" spans="1:19" x14ac:dyDescent="0.3">
      <c r="A76" s="18">
        <v>72</v>
      </c>
      <c r="B76" s="21"/>
      <c r="C76" s="42"/>
      <c r="D76" s="21">
        <v>5</v>
      </c>
      <c r="E76" s="21">
        <v>12</v>
      </c>
      <c r="F76" s="73">
        <v>1007</v>
      </c>
      <c r="G76" s="67">
        <v>-111</v>
      </c>
      <c r="H76" s="26" t="s">
        <v>244</v>
      </c>
      <c r="I76" s="18"/>
      <c r="J76" s="43"/>
      <c r="K76" s="21"/>
      <c r="L76" s="18"/>
      <c r="M76" s="18"/>
      <c r="N76" s="18"/>
      <c r="O76" s="18" t="s">
        <v>39</v>
      </c>
      <c r="P76" s="18"/>
      <c r="Q76" s="18"/>
      <c r="R76" s="18"/>
      <c r="S76" s="22">
        <f t="shared" si="1"/>
        <v>0</v>
      </c>
    </row>
    <row r="77" spans="1:19" x14ac:dyDescent="0.3">
      <c r="A77" s="18">
        <v>73</v>
      </c>
      <c r="B77" s="21"/>
      <c r="C77" s="42"/>
      <c r="D77" s="21">
        <v>5</v>
      </c>
      <c r="E77" s="21">
        <v>13</v>
      </c>
      <c r="F77" s="73">
        <v>1007</v>
      </c>
      <c r="G77" s="67">
        <v>-112</v>
      </c>
      <c r="H77" s="26" t="s">
        <v>242</v>
      </c>
      <c r="I77" s="18"/>
      <c r="J77" s="43"/>
      <c r="K77" s="21"/>
      <c r="L77" s="18"/>
      <c r="M77" s="18"/>
      <c r="N77" s="18"/>
      <c r="O77" s="18" t="s">
        <v>39</v>
      </c>
      <c r="P77" s="18"/>
      <c r="Q77" s="18"/>
      <c r="R77" s="18"/>
      <c r="S77" s="22">
        <f t="shared" si="1"/>
        <v>0</v>
      </c>
    </row>
    <row r="78" spans="1:19" x14ac:dyDescent="0.3">
      <c r="A78" s="18">
        <v>74</v>
      </c>
      <c r="B78" s="21"/>
      <c r="C78" s="42"/>
      <c r="D78" s="21">
        <v>5</v>
      </c>
      <c r="E78" s="21">
        <v>14</v>
      </c>
      <c r="F78" s="73">
        <v>1007</v>
      </c>
      <c r="G78" s="67">
        <v>-113</v>
      </c>
      <c r="H78" s="26" t="s">
        <v>241</v>
      </c>
      <c r="I78" s="18"/>
      <c r="J78" s="43"/>
      <c r="K78" s="21"/>
      <c r="L78" s="18"/>
      <c r="M78" s="18"/>
      <c r="N78" s="18"/>
      <c r="O78" s="18" t="s">
        <v>39</v>
      </c>
      <c r="P78" s="18"/>
      <c r="Q78" s="18"/>
      <c r="R78" s="18"/>
      <c r="S78" s="22">
        <f t="shared" si="1"/>
        <v>0</v>
      </c>
    </row>
    <row r="79" spans="1:19" x14ac:dyDescent="0.3">
      <c r="A79" s="18">
        <v>75</v>
      </c>
      <c r="B79" s="21"/>
      <c r="C79" s="42"/>
      <c r="D79" s="21">
        <v>6</v>
      </c>
      <c r="E79" s="21">
        <v>18</v>
      </c>
      <c r="F79" s="73">
        <v>1007</v>
      </c>
      <c r="G79" s="67">
        <v>-114</v>
      </c>
      <c r="H79" s="26" t="s">
        <v>88</v>
      </c>
      <c r="I79" s="18"/>
      <c r="J79" s="43"/>
      <c r="K79" s="21"/>
      <c r="L79" s="18"/>
      <c r="M79" s="18"/>
      <c r="N79" s="18"/>
      <c r="O79" s="18" t="s">
        <v>39</v>
      </c>
      <c r="P79" s="18"/>
      <c r="Q79" s="18"/>
      <c r="R79" s="18"/>
      <c r="S79" s="22">
        <f t="shared" si="1"/>
        <v>0</v>
      </c>
    </row>
    <row r="80" spans="1:19" x14ac:dyDescent="0.3">
      <c r="A80" s="18">
        <v>76</v>
      </c>
      <c r="B80" s="21"/>
      <c r="C80" s="42"/>
      <c r="D80" s="21">
        <v>5</v>
      </c>
      <c r="E80" s="21">
        <v>15</v>
      </c>
      <c r="F80" s="73">
        <v>1007</v>
      </c>
      <c r="G80" s="68" t="s">
        <v>89</v>
      </c>
      <c r="H80" s="26" t="s">
        <v>90</v>
      </c>
      <c r="I80" s="18"/>
      <c r="J80" s="43"/>
      <c r="K80" s="21"/>
      <c r="L80" s="18"/>
      <c r="M80" s="18"/>
      <c r="N80" s="18"/>
      <c r="O80" s="18" t="s">
        <v>39</v>
      </c>
      <c r="P80" s="18"/>
      <c r="Q80" s="18"/>
      <c r="R80" s="18"/>
      <c r="S80" s="22">
        <f t="shared" si="1"/>
        <v>0</v>
      </c>
    </row>
    <row r="81" spans="1:19" x14ac:dyDescent="0.3">
      <c r="A81" s="18">
        <v>77</v>
      </c>
      <c r="B81" s="21"/>
      <c r="C81" s="42"/>
      <c r="D81" s="21">
        <v>5</v>
      </c>
      <c r="E81" s="21">
        <v>16</v>
      </c>
      <c r="F81" s="73">
        <v>1007</v>
      </c>
      <c r="G81" s="68" t="s">
        <v>91</v>
      </c>
      <c r="H81" s="26" t="s">
        <v>92</v>
      </c>
      <c r="I81" s="18">
        <v>20</v>
      </c>
      <c r="J81" s="43"/>
      <c r="K81" s="21"/>
      <c r="L81" s="18"/>
      <c r="M81" s="18"/>
      <c r="N81" s="18"/>
      <c r="O81" s="18" t="s">
        <v>39</v>
      </c>
      <c r="P81" s="18"/>
      <c r="Q81" s="18"/>
      <c r="R81" s="18"/>
      <c r="S81" s="22">
        <f t="shared" si="1"/>
        <v>0</v>
      </c>
    </row>
    <row r="82" spans="1:19" x14ac:dyDescent="0.3">
      <c r="A82" s="18">
        <v>78</v>
      </c>
      <c r="B82" s="21"/>
      <c r="C82" s="42"/>
      <c r="D82" s="21">
        <v>5</v>
      </c>
      <c r="E82" s="21">
        <v>17</v>
      </c>
      <c r="F82" s="73">
        <v>1007</v>
      </c>
      <c r="G82" s="68" t="s">
        <v>93</v>
      </c>
      <c r="H82" s="26" t="s">
        <v>94</v>
      </c>
      <c r="I82" s="18"/>
      <c r="J82" s="43"/>
      <c r="K82" s="21"/>
      <c r="L82" s="18"/>
      <c r="M82" s="18"/>
      <c r="N82" s="18"/>
      <c r="O82" s="18" t="s">
        <v>39</v>
      </c>
      <c r="P82" s="18"/>
      <c r="Q82" s="18"/>
      <c r="R82" s="18"/>
      <c r="S82" s="22">
        <f t="shared" si="1"/>
        <v>0</v>
      </c>
    </row>
    <row r="83" spans="1:19" x14ac:dyDescent="0.3">
      <c r="A83" s="18">
        <v>79</v>
      </c>
      <c r="B83" s="21"/>
      <c r="C83" s="42"/>
      <c r="D83" s="21">
        <v>5</v>
      </c>
      <c r="E83" s="21">
        <v>18</v>
      </c>
      <c r="F83" s="73">
        <v>1007</v>
      </c>
      <c r="G83" s="68" t="s">
        <v>95</v>
      </c>
      <c r="H83" s="26" t="s">
        <v>96</v>
      </c>
      <c r="I83" s="18"/>
      <c r="J83" s="43"/>
      <c r="K83" s="21"/>
      <c r="L83" s="18"/>
      <c r="M83" s="18"/>
      <c r="N83" s="18"/>
      <c r="O83" s="18" t="s">
        <v>39</v>
      </c>
      <c r="P83" s="18"/>
      <c r="Q83" s="18"/>
      <c r="R83" s="18"/>
      <c r="S83" s="22">
        <f t="shared" si="1"/>
        <v>0</v>
      </c>
    </row>
    <row r="84" spans="1:19" ht="15.75" customHeight="1" x14ac:dyDescent="0.3">
      <c r="A84" s="18">
        <v>80</v>
      </c>
      <c r="B84" s="21"/>
      <c r="C84" s="42"/>
      <c r="D84" s="21">
        <v>15</v>
      </c>
      <c r="E84" s="21">
        <v>8</v>
      </c>
      <c r="F84" s="73">
        <v>1007</v>
      </c>
      <c r="G84" s="68">
        <v>-119</v>
      </c>
      <c r="H84" s="50" t="s">
        <v>193</v>
      </c>
      <c r="I84" s="18">
        <v>30</v>
      </c>
      <c r="J84" s="43"/>
      <c r="K84" s="21"/>
      <c r="L84" s="18"/>
      <c r="M84" s="18"/>
      <c r="N84" s="18"/>
      <c r="O84" s="18" t="s">
        <v>45</v>
      </c>
      <c r="P84" s="18"/>
      <c r="Q84" s="18"/>
      <c r="R84" s="18"/>
      <c r="S84" s="22">
        <f t="shared" si="1"/>
        <v>0</v>
      </c>
    </row>
    <row r="85" spans="1:19" x14ac:dyDescent="0.3">
      <c r="A85" s="18">
        <v>81</v>
      </c>
      <c r="B85" s="21"/>
      <c r="C85" s="42"/>
      <c r="D85" s="21">
        <v>15</v>
      </c>
      <c r="E85" s="21">
        <v>9</v>
      </c>
      <c r="F85" s="73">
        <v>1007</v>
      </c>
      <c r="G85" s="68" t="s">
        <v>97</v>
      </c>
      <c r="H85" s="50" t="s">
        <v>98</v>
      </c>
      <c r="I85" s="18">
        <v>30</v>
      </c>
      <c r="J85" s="43"/>
      <c r="K85" s="21"/>
      <c r="L85" s="18"/>
      <c r="M85" s="18"/>
      <c r="N85" s="18"/>
      <c r="O85" s="18" t="s">
        <v>45</v>
      </c>
      <c r="P85" s="18"/>
      <c r="Q85" s="18"/>
      <c r="R85" s="18"/>
      <c r="S85" s="22">
        <f t="shared" si="1"/>
        <v>0</v>
      </c>
    </row>
    <row r="86" spans="1:19" ht="27" x14ac:dyDescent="0.3">
      <c r="A86" s="18">
        <v>82</v>
      </c>
      <c r="B86" s="21"/>
      <c r="C86" s="42"/>
      <c r="D86" s="21">
        <v>18</v>
      </c>
      <c r="E86" s="21">
        <v>1</v>
      </c>
      <c r="F86" s="73">
        <v>1007</v>
      </c>
      <c r="G86" s="68" t="s">
        <v>99</v>
      </c>
      <c r="H86" s="46" t="s">
        <v>100</v>
      </c>
      <c r="I86" s="18">
        <v>30</v>
      </c>
      <c r="J86" s="43"/>
      <c r="K86" s="21"/>
      <c r="L86" s="18"/>
      <c r="M86" s="18"/>
      <c r="N86" s="18"/>
      <c r="O86" s="18" t="s">
        <v>45</v>
      </c>
      <c r="P86" s="18"/>
      <c r="Q86" s="18"/>
      <c r="R86" s="18"/>
      <c r="S86" s="22">
        <f t="shared" si="1"/>
        <v>0</v>
      </c>
    </row>
    <row r="87" spans="1:19" x14ac:dyDescent="0.3">
      <c r="A87" s="18">
        <v>83</v>
      </c>
      <c r="B87" s="21"/>
      <c r="C87" s="42"/>
      <c r="D87" s="21">
        <v>18</v>
      </c>
      <c r="E87" s="21">
        <v>2</v>
      </c>
      <c r="F87" s="73">
        <v>1007</v>
      </c>
      <c r="G87" s="68" t="s">
        <v>101</v>
      </c>
      <c r="H87" s="26" t="s">
        <v>214</v>
      </c>
      <c r="I87" s="18">
        <v>20</v>
      </c>
      <c r="J87" s="43"/>
      <c r="K87" s="21"/>
      <c r="L87" s="18"/>
      <c r="M87" s="18"/>
      <c r="N87" s="18"/>
      <c r="O87" s="23" t="s">
        <v>102</v>
      </c>
      <c r="P87" s="18"/>
      <c r="Q87" s="18"/>
      <c r="R87" s="18"/>
      <c r="S87" s="22">
        <f t="shared" si="1"/>
        <v>0</v>
      </c>
    </row>
    <row r="88" spans="1:19" x14ac:dyDescent="0.3">
      <c r="A88" s="18">
        <v>84</v>
      </c>
      <c r="B88" s="21"/>
      <c r="C88" s="42"/>
      <c r="D88" s="21">
        <v>18</v>
      </c>
      <c r="E88" s="21">
        <v>3</v>
      </c>
      <c r="F88" s="73">
        <v>1007</v>
      </c>
      <c r="G88" s="68" t="s">
        <v>103</v>
      </c>
      <c r="H88" s="46" t="s">
        <v>215</v>
      </c>
      <c r="I88" s="18">
        <v>20</v>
      </c>
      <c r="J88" s="43"/>
      <c r="K88" s="21"/>
      <c r="L88" s="18"/>
      <c r="M88" s="18"/>
      <c r="N88" s="18"/>
      <c r="O88" s="23" t="s">
        <v>39</v>
      </c>
      <c r="P88" s="18"/>
      <c r="Q88" s="18"/>
      <c r="R88" s="18"/>
      <c r="S88" s="22">
        <f t="shared" si="1"/>
        <v>0</v>
      </c>
    </row>
    <row r="89" spans="1:19" ht="27" x14ac:dyDescent="0.3">
      <c r="A89" s="18">
        <v>85</v>
      </c>
      <c r="B89" s="21"/>
      <c r="C89" s="42"/>
      <c r="D89" s="21">
        <v>18</v>
      </c>
      <c r="E89" s="21">
        <v>4</v>
      </c>
      <c r="F89" s="73">
        <v>1007</v>
      </c>
      <c r="G89" s="68" t="s">
        <v>104</v>
      </c>
      <c r="H89" s="46" t="s">
        <v>216</v>
      </c>
      <c r="I89" s="18">
        <v>20</v>
      </c>
      <c r="J89" s="43"/>
      <c r="K89" s="21"/>
      <c r="L89" s="18"/>
      <c r="M89" s="18"/>
      <c r="N89" s="18"/>
      <c r="O89" s="23" t="s">
        <v>39</v>
      </c>
      <c r="P89" s="18"/>
      <c r="Q89" s="18"/>
      <c r="R89" s="18"/>
      <c r="S89" s="22">
        <f t="shared" si="1"/>
        <v>0</v>
      </c>
    </row>
    <row r="90" spans="1:19" x14ac:dyDescent="0.3">
      <c r="A90" s="18">
        <v>86</v>
      </c>
      <c r="B90" s="21"/>
      <c r="C90" s="42"/>
      <c r="D90" s="21">
        <v>15</v>
      </c>
      <c r="E90" s="21">
        <v>10</v>
      </c>
      <c r="F90" s="73">
        <v>1007</v>
      </c>
      <c r="G90" s="68" t="s">
        <v>105</v>
      </c>
      <c r="H90" s="51" t="s">
        <v>106</v>
      </c>
      <c r="I90" s="18">
        <v>30</v>
      </c>
      <c r="J90" s="43"/>
      <c r="K90" s="21"/>
      <c r="L90" s="18"/>
      <c r="M90" s="18"/>
      <c r="N90" s="18"/>
      <c r="O90" s="23" t="s">
        <v>39</v>
      </c>
      <c r="P90" s="23"/>
      <c r="Q90" s="18"/>
      <c r="R90" s="18"/>
      <c r="S90" s="22">
        <f t="shared" si="1"/>
        <v>0</v>
      </c>
    </row>
    <row r="91" spans="1:19" ht="27" x14ac:dyDescent="0.3">
      <c r="A91" s="18"/>
      <c r="B91" s="21"/>
      <c r="C91" s="42"/>
      <c r="D91" s="21">
        <v>16</v>
      </c>
      <c r="E91" s="21">
        <v>12</v>
      </c>
      <c r="F91" s="73">
        <v>1007</v>
      </c>
      <c r="G91" s="68" t="s">
        <v>179</v>
      </c>
      <c r="H91" s="50" t="s">
        <v>202</v>
      </c>
      <c r="I91" s="18">
        <v>20</v>
      </c>
      <c r="J91" s="43"/>
      <c r="K91" s="21"/>
      <c r="L91" s="18"/>
      <c r="M91" s="18"/>
      <c r="N91" s="18"/>
      <c r="O91" s="18" t="s">
        <v>39</v>
      </c>
      <c r="P91" s="18"/>
      <c r="Q91" s="18"/>
      <c r="R91" s="18"/>
      <c r="S91" s="22"/>
    </row>
    <row r="92" spans="1:19" ht="27" x14ac:dyDescent="0.3">
      <c r="A92" s="18"/>
      <c r="B92" s="21"/>
      <c r="C92" s="42"/>
      <c r="D92" s="21">
        <v>16</v>
      </c>
      <c r="E92" s="21">
        <v>13</v>
      </c>
      <c r="F92" s="73">
        <v>1007</v>
      </c>
      <c r="G92" s="68" t="s">
        <v>180</v>
      </c>
      <c r="H92" s="50" t="s">
        <v>203</v>
      </c>
      <c r="I92" s="18">
        <v>20</v>
      </c>
      <c r="J92" s="43"/>
      <c r="K92" s="21"/>
      <c r="L92" s="18"/>
      <c r="M92" s="18"/>
      <c r="N92" s="18"/>
      <c r="O92" s="18" t="s">
        <v>39</v>
      </c>
      <c r="P92" s="18"/>
      <c r="Q92" s="18"/>
      <c r="R92" s="18"/>
      <c r="S92" s="22"/>
    </row>
    <row r="93" spans="1:19" ht="27" x14ac:dyDescent="0.3">
      <c r="A93" s="18"/>
      <c r="B93" s="21"/>
      <c r="C93" s="42"/>
      <c r="D93" s="21">
        <v>16</v>
      </c>
      <c r="E93" s="21">
        <v>14</v>
      </c>
      <c r="F93" s="73">
        <v>1007</v>
      </c>
      <c r="G93" s="68" t="s">
        <v>181</v>
      </c>
      <c r="H93" s="50" t="s">
        <v>206</v>
      </c>
      <c r="I93" s="18">
        <v>20</v>
      </c>
      <c r="J93" s="43"/>
      <c r="K93" s="21"/>
      <c r="L93" s="18"/>
      <c r="M93" s="18"/>
      <c r="N93" s="18"/>
      <c r="O93" s="18" t="s">
        <v>39</v>
      </c>
      <c r="P93" s="18"/>
      <c r="Q93" s="18"/>
      <c r="R93" s="18"/>
      <c r="S93" s="22"/>
    </row>
    <row r="94" spans="1:19" x14ac:dyDescent="0.3">
      <c r="A94" s="18"/>
      <c r="B94" s="21"/>
      <c r="C94" s="42"/>
      <c r="D94" s="21">
        <v>16</v>
      </c>
      <c r="E94" s="21">
        <v>15</v>
      </c>
      <c r="F94" s="73">
        <v>1007</v>
      </c>
      <c r="G94" s="68" t="s">
        <v>182</v>
      </c>
      <c r="H94" s="50" t="s">
        <v>204</v>
      </c>
      <c r="I94" s="18">
        <v>20</v>
      </c>
      <c r="J94" s="43"/>
      <c r="K94" s="21"/>
      <c r="L94" s="18"/>
      <c r="M94" s="18"/>
      <c r="N94" s="18"/>
      <c r="O94" s="18" t="s">
        <v>39</v>
      </c>
      <c r="P94" s="18"/>
      <c r="Q94" s="18"/>
      <c r="R94" s="18"/>
      <c r="S94" s="22"/>
    </row>
    <row r="95" spans="1:19" ht="27" x14ac:dyDescent="0.3">
      <c r="A95" s="18"/>
      <c r="B95" s="21"/>
      <c r="C95" s="42"/>
      <c r="D95" s="21">
        <v>16</v>
      </c>
      <c r="E95" s="21">
        <v>11</v>
      </c>
      <c r="F95" s="73">
        <v>1007</v>
      </c>
      <c r="G95" s="68" t="s">
        <v>183</v>
      </c>
      <c r="H95" s="50" t="s">
        <v>205</v>
      </c>
      <c r="I95" s="18">
        <v>20</v>
      </c>
      <c r="J95" s="43"/>
      <c r="K95" s="21"/>
      <c r="L95" s="18"/>
      <c r="M95" s="18"/>
      <c r="N95" s="18"/>
      <c r="O95" s="18" t="s">
        <v>39</v>
      </c>
      <c r="P95" s="18"/>
      <c r="Q95" s="18"/>
      <c r="R95" s="18"/>
      <c r="S95" s="22"/>
    </row>
    <row r="96" spans="1:19" x14ac:dyDescent="0.3">
      <c r="A96" s="18">
        <v>89</v>
      </c>
      <c r="B96" s="17"/>
      <c r="C96" s="56"/>
      <c r="D96" s="21">
        <v>8</v>
      </c>
      <c r="E96" s="21">
        <v>1</v>
      </c>
      <c r="F96" s="73">
        <v>1008</v>
      </c>
      <c r="G96" s="67">
        <v>-100</v>
      </c>
      <c r="H96" s="26" t="s">
        <v>238</v>
      </c>
      <c r="I96" s="18"/>
      <c r="J96" s="17"/>
      <c r="K96" s="17"/>
      <c r="L96" s="18"/>
      <c r="M96" s="18"/>
      <c r="N96" s="18"/>
      <c r="O96" s="18"/>
      <c r="P96" s="18"/>
      <c r="Q96" s="18"/>
      <c r="R96" s="18"/>
      <c r="S96" s="22">
        <f t="shared" ref="S96:S112" si="2">SUM(R96:R96)</f>
        <v>0</v>
      </c>
    </row>
    <row r="97" spans="1:19" x14ac:dyDescent="0.3">
      <c r="A97" s="18">
        <v>90</v>
      </c>
      <c r="B97" s="21"/>
      <c r="C97" s="42"/>
      <c r="D97" s="21">
        <v>8</v>
      </c>
      <c r="E97" s="21">
        <v>2</v>
      </c>
      <c r="F97" s="73">
        <v>1008</v>
      </c>
      <c r="G97" s="68">
        <v>-102</v>
      </c>
      <c r="H97" s="26" t="s">
        <v>279</v>
      </c>
      <c r="I97" s="18">
        <v>30</v>
      </c>
      <c r="J97" s="43"/>
      <c r="K97" s="21"/>
      <c r="L97" s="18"/>
      <c r="M97" s="18"/>
      <c r="N97" s="18"/>
      <c r="O97" s="18" t="s">
        <v>39</v>
      </c>
      <c r="P97" s="18"/>
      <c r="Q97" s="18"/>
      <c r="R97" s="18">
        <v>0</v>
      </c>
      <c r="S97" s="22">
        <f t="shared" si="2"/>
        <v>0</v>
      </c>
    </row>
    <row r="98" spans="1:19" x14ac:dyDescent="0.3">
      <c r="A98" s="18">
        <v>91</v>
      </c>
      <c r="B98" s="21"/>
      <c r="C98" s="42"/>
      <c r="D98" s="21">
        <v>8</v>
      </c>
      <c r="E98" s="21">
        <v>3</v>
      </c>
      <c r="F98" s="73">
        <v>1008</v>
      </c>
      <c r="G98" s="68">
        <v>-104</v>
      </c>
      <c r="H98" s="26" t="s">
        <v>201</v>
      </c>
      <c r="I98" s="18"/>
      <c r="J98" s="43"/>
      <c r="K98" s="21"/>
      <c r="L98" s="18"/>
      <c r="M98" s="18"/>
      <c r="N98" s="18"/>
      <c r="O98" s="18" t="s">
        <v>39</v>
      </c>
      <c r="P98" s="18"/>
      <c r="Q98" s="18"/>
      <c r="R98" s="18"/>
      <c r="S98" s="22">
        <f t="shared" si="2"/>
        <v>0</v>
      </c>
    </row>
    <row r="99" spans="1:19" x14ac:dyDescent="0.3">
      <c r="A99" s="18">
        <v>94</v>
      </c>
      <c r="B99" s="21"/>
      <c r="C99" s="42"/>
      <c r="D99" s="21">
        <v>9</v>
      </c>
      <c r="E99" s="21">
        <v>1</v>
      </c>
      <c r="F99" s="73">
        <v>1009</v>
      </c>
      <c r="G99" s="67">
        <v>-100</v>
      </c>
      <c r="H99" s="26" t="s">
        <v>195</v>
      </c>
      <c r="I99" s="18"/>
      <c r="J99" s="43"/>
      <c r="K99" s="43"/>
      <c r="L99" s="18"/>
      <c r="M99" s="18"/>
      <c r="N99" s="18"/>
      <c r="O99" s="23" t="s">
        <v>45</v>
      </c>
      <c r="P99" s="18"/>
      <c r="Q99" s="18"/>
      <c r="R99" s="18"/>
      <c r="S99" s="22">
        <f t="shared" si="2"/>
        <v>0</v>
      </c>
    </row>
    <row r="100" spans="1:19" x14ac:dyDescent="0.3">
      <c r="A100" s="18">
        <v>95</v>
      </c>
      <c r="B100" s="21"/>
      <c r="C100" s="42"/>
      <c r="D100" s="21">
        <v>9</v>
      </c>
      <c r="E100" s="21">
        <v>2</v>
      </c>
      <c r="F100" s="73">
        <v>1009</v>
      </c>
      <c r="G100" s="67">
        <v>-102</v>
      </c>
      <c r="H100" s="26" t="s">
        <v>194</v>
      </c>
      <c r="I100" s="18"/>
      <c r="J100" s="43"/>
      <c r="K100" s="21"/>
      <c r="L100" s="18"/>
      <c r="M100" s="18"/>
      <c r="N100" s="18"/>
      <c r="O100" s="18" t="s">
        <v>39</v>
      </c>
      <c r="P100" s="18"/>
      <c r="Q100" s="18"/>
      <c r="R100" s="18"/>
      <c r="S100" s="22">
        <f t="shared" si="2"/>
        <v>0</v>
      </c>
    </row>
    <row r="101" spans="1:19" x14ac:dyDescent="0.3">
      <c r="A101" s="18">
        <v>96</v>
      </c>
      <c r="B101" s="21"/>
      <c r="C101" s="42"/>
      <c r="D101" s="21">
        <v>9</v>
      </c>
      <c r="E101" s="21">
        <v>3</v>
      </c>
      <c r="F101" s="73">
        <v>1009</v>
      </c>
      <c r="G101" s="67">
        <v>-103</v>
      </c>
      <c r="H101" s="26" t="s">
        <v>109</v>
      </c>
      <c r="I101" s="18"/>
      <c r="J101" s="43"/>
      <c r="K101" s="21"/>
      <c r="L101" s="18"/>
      <c r="M101" s="18"/>
      <c r="N101" s="18"/>
      <c r="O101" s="18" t="s">
        <v>39</v>
      </c>
      <c r="P101" s="18"/>
      <c r="Q101" s="18"/>
      <c r="R101" s="18"/>
      <c r="S101" s="22">
        <f t="shared" si="2"/>
        <v>0</v>
      </c>
    </row>
    <row r="102" spans="1:19" ht="27" x14ac:dyDescent="0.3">
      <c r="A102" s="18">
        <v>97</v>
      </c>
      <c r="B102" s="17"/>
      <c r="C102" s="56"/>
      <c r="D102" s="21">
        <v>9</v>
      </c>
      <c r="E102" s="21">
        <v>4</v>
      </c>
      <c r="F102" s="73">
        <v>1009</v>
      </c>
      <c r="G102" s="67">
        <v>-104</v>
      </c>
      <c r="H102" s="46" t="s">
        <v>110</v>
      </c>
      <c r="I102" s="18">
        <v>80</v>
      </c>
      <c r="J102" s="43"/>
      <c r="K102" s="21"/>
      <c r="L102" s="18"/>
      <c r="M102" s="18"/>
      <c r="N102" s="18"/>
      <c r="O102" s="18" t="s">
        <v>39</v>
      </c>
      <c r="P102" s="18"/>
      <c r="Q102" s="18"/>
      <c r="R102" s="18">
        <v>0</v>
      </c>
      <c r="S102" s="22">
        <f t="shared" si="2"/>
        <v>0</v>
      </c>
    </row>
    <row r="103" spans="1:19" ht="27" x14ac:dyDescent="0.3">
      <c r="A103" s="18">
        <v>100</v>
      </c>
      <c r="B103" s="21"/>
      <c r="C103" s="42"/>
      <c r="D103" s="21">
        <v>10</v>
      </c>
      <c r="E103" s="21">
        <v>1</v>
      </c>
      <c r="F103" s="73">
        <v>1010</v>
      </c>
      <c r="G103" s="70">
        <v>-100</v>
      </c>
      <c r="H103" s="26" t="s">
        <v>196</v>
      </c>
      <c r="I103" s="18">
        <v>35</v>
      </c>
      <c r="J103" s="43"/>
      <c r="K103" s="21"/>
      <c r="L103" s="18" t="s">
        <v>31</v>
      </c>
      <c r="M103" s="18"/>
      <c r="N103" s="18"/>
      <c r="O103" s="23" t="s">
        <v>111</v>
      </c>
      <c r="P103" s="18"/>
      <c r="Q103" s="18"/>
      <c r="R103" s="18"/>
      <c r="S103" s="22">
        <f t="shared" si="2"/>
        <v>0</v>
      </c>
    </row>
    <row r="104" spans="1:19" x14ac:dyDescent="0.3">
      <c r="A104" s="18">
        <v>101</v>
      </c>
      <c r="B104" s="21"/>
      <c r="C104" s="42"/>
      <c r="D104" s="21">
        <v>10</v>
      </c>
      <c r="E104" s="21">
        <v>2</v>
      </c>
      <c r="F104" s="73">
        <v>1010</v>
      </c>
      <c r="G104" s="70">
        <v>-101</v>
      </c>
      <c r="H104" s="26" t="s">
        <v>197</v>
      </c>
      <c r="I104" s="18">
        <v>25</v>
      </c>
      <c r="J104" s="43"/>
      <c r="K104" s="21"/>
      <c r="L104" s="18" t="s">
        <v>31</v>
      </c>
      <c r="M104" s="18"/>
      <c r="N104" s="18"/>
      <c r="O104" s="23" t="s">
        <v>39</v>
      </c>
      <c r="P104" s="18"/>
      <c r="Q104" s="18"/>
      <c r="R104" s="18"/>
      <c r="S104" s="22">
        <f t="shared" si="2"/>
        <v>0</v>
      </c>
    </row>
    <row r="105" spans="1:19" ht="27" x14ac:dyDescent="0.3">
      <c r="A105" s="18">
        <v>102</v>
      </c>
      <c r="B105" s="21"/>
      <c r="C105" s="42"/>
      <c r="D105" s="21">
        <v>10</v>
      </c>
      <c r="E105" s="21">
        <v>3</v>
      </c>
      <c r="F105" s="73">
        <v>1010</v>
      </c>
      <c r="G105" s="70">
        <v>-102</v>
      </c>
      <c r="H105" s="46" t="s">
        <v>233</v>
      </c>
      <c r="I105" s="18">
        <v>25</v>
      </c>
      <c r="J105" s="43"/>
      <c r="K105" s="21"/>
      <c r="L105" s="18" t="s">
        <v>31</v>
      </c>
      <c r="M105" s="18"/>
      <c r="N105" s="18"/>
      <c r="O105" s="23" t="s">
        <v>45</v>
      </c>
      <c r="P105" s="18"/>
      <c r="Q105" s="18"/>
      <c r="R105" s="18"/>
      <c r="S105" s="22">
        <f t="shared" si="2"/>
        <v>0</v>
      </c>
    </row>
    <row r="106" spans="1:19" x14ac:dyDescent="0.3">
      <c r="A106" s="18">
        <v>103</v>
      </c>
      <c r="B106" s="21"/>
      <c r="C106" s="45"/>
      <c r="D106" s="21">
        <v>14</v>
      </c>
      <c r="E106" s="21">
        <v>5</v>
      </c>
      <c r="F106" s="73">
        <v>1010</v>
      </c>
      <c r="G106" s="70">
        <v>-103</v>
      </c>
      <c r="H106" s="50" t="s">
        <v>173</v>
      </c>
      <c r="I106" s="18">
        <v>50</v>
      </c>
      <c r="J106" s="43"/>
      <c r="K106" s="21"/>
      <c r="L106" s="18" t="s">
        <v>31</v>
      </c>
      <c r="M106" s="18"/>
      <c r="N106" s="18"/>
      <c r="O106" s="23" t="s">
        <v>111</v>
      </c>
      <c r="P106" s="23"/>
      <c r="Q106" s="18"/>
      <c r="R106" s="18"/>
      <c r="S106" s="22">
        <f t="shared" si="2"/>
        <v>0</v>
      </c>
    </row>
    <row r="107" spans="1:19" x14ac:dyDescent="0.3">
      <c r="A107" s="18">
        <v>110</v>
      </c>
      <c r="B107" s="21"/>
      <c r="C107" s="42"/>
      <c r="D107" s="21">
        <v>15</v>
      </c>
      <c r="E107" s="21">
        <v>14</v>
      </c>
      <c r="F107" s="73">
        <v>1011</v>
      </c>
      <c r="G107" s="68" t="s">
        <v>118</v>
      </c>
      <c r="H107" s="51" t="s">
        <v>189</v>
      </c>
      <c r="I107" s="18">
        <v>10</v>
      </c>
      <c r="J107" s="43"/>
      <c r="K107" s="21"/>
      <c r="L107" s="18"/>
      <c r="M107" s="18"/>
      <c r="N107" s="18"/>
      <c r="O107" s="22" t="s">
        <v>102</v>
      </c>
      <c r="P107" s="23"/>
      <c r="Q107" s="23"/>
      <c r="R107" s="18"/>
      <c r="S107" s="22">
        <f t="shared" si="2"/>
        <v>0</v>
      </c>
    </row>
    <row r="108" spans="1:19" x14ac:dyDescent="0.3">
      <c r="A108" s="18">
        <v>109</v>
      </c>
      <c r="B108" s="21"/>
      <c r="C108" s="42"/>
      <c r="D108" s="21">
        <v>15</v>
      </c>
      <c r="E108" s="21">
        <v>13</v>
      </c>
      <c r="F108" s="73">
        <v>1011</v>
      </c>
      <c r="G108" s="68" t="s">
        <v>117</v>
      </c>
      <c r="H108" s="51" t="s">
        <v>188</v>
      </c>
      <c r="I108" s="18">
        <v>10</v>
      </c>
      <c r="J108" s="43"/>
      <c r="K108" s="21"/>
      <c r="L108" s="18"/>
      <c r="M108" s="18"/>
      <c r="N108" s="18"/>
      <c r="O108" s="22" t="s">
        <v>102</v>
      </c>
      <c r="P108" s="23"/>
      <c r="Q108" s="23"/>
      <c r="R108" s="18"/>
      <c r="S108" s="22">
        <f t="shared" si="2"/>
        <v>0</v>
      </c>
    </row>
    <row r="109" spans="1:19" x14ac:dyDescent="0.3">
      <c r="A109" s="18">
        <v>108</v>
      </c>
      <c r="B109" s="21"/>
      <c r="C109" s="42"/>
      <c r="D109" s="21">
        <v>15</v>
      </c>
      <c r="E109" s="21">
        <v>12</v>
      </c>
      <c r="F109" s="73">
        <v>1011</v>
      </c>
      <c r="G109" s="68" t="s">
        <v>116</v>
      </c>
      <c r="H109" s="51" t="s">
        <v>186</v>
      </c>
      <c r="I109" s="18">
        <v>10</v>
      </c>
      <c r="J109" s="43"/>
      <c r="K109" s="21"/>
      <c r="L109" s="18"/>
      <c r="M109" s="18"/>
      <c r="N109" s="18"/>
      <c r="O109" s="22" t="s">
        <v>102</v>
      </c>
      <c r="P109" s="23"/>
      <c r="Q109" s="23"/>
      <c r="R109" s="18"/>
      <c r="S109" s="22">
        <f t="shared" si="2"/>
        <v>0</v>
      </c>
    </row>
    <row r="110" spans="1:19" x14ac:dyDescent="0.3">
      <c r="A110" s="18">
        <v>107</v>
      </c>
      <c r="B110" s="21"/>
      <c r="C110" s="42"/>
      <c r="D110" s="21">
        <v>15</v>
      </c>
      <c r="E110" s="21">
        <v>11</v>
      </c>
      <c r="F110" s="73">
        <v>1011</v>
      </c>
      <c r="G110" s="68" t="s">
        <v>115</v>
      </c>
      <c r="H110" s="51" t="s">
        <v>187</v>
      </c>
      <c r="I110" s="18">
        <v>10</v>
      </c>
      <c r="J110" s="43"/>
      <c r="K110" s="21"/>
      <c r="L110" s="18"/>
      <c r="M110" s="18"/>
      <c r="N110" s="18"/>
      <c r="O110" s="22" t="s">
        <v>102</v>
      </c>
      <c r="P110" s="23"/>
      <c r="Q110" s="18"/>
      <c r="R110" s="18"/>
      <c r="S110" s="22">
        <f t="shared" si="2"/>
        <v>0</v>
      </c>
    </row>
    <row r="111" spans="1:19" ht="15.75" customHeight="1" x14ac:dyDescent="0.3">
      <c r="A111" s="18">
        <v>106</v>
      </c>
      <c r="B111" s="17"/>
      <c r="C111" s="56"/>
      <c r="D111" s="21">
        <v>11</v>
      </c>
      <c r="E111" s="21">
        <v>1</v>
      </c>
      <c r="F111" s="73">
        <v>1011</v>
      </c>
      <c r="G111" s="70">
        <v>-100</v>
      </c>
      <c r="H111" s="26" t="s">
        <v>113</v>
      </c>
      <c r="I111" s="18">
        <v>125</v>
      </c>
      <c r="J111" s="43"/>
      <c r="K111" s="21"/>
      <c r="L111" s="18"/>
      <c r="M111" s="18"/>
      <c r="N111" s="18"/>
      <c r="O111" s="22" t="s">
        <v>114</v>
      </c>
      <c r="P111" s="18"/>
      <c r="Q111" s="18"/>
      <c r="R111" s="18">
        <v>19</v>
      </c>
      <c r="S111" s="22">
        <f t="shared" si="2"/>
        <v>19</v>
      </c>
    </row>
    <row r="112" spans="1:19" x14ac:dyDescent="0.3">
      <c r="A112" s="18">
        <v>113</v>
      </c>
      <c r="B112" s="17"/>
      <c r="C112" s="17"/>
      <c r="D112" s="21">
        <v>12</v>
      </c>
      <c r="E112" s="21">
        <v>1</v>
      </c>
      <c r="F112" s="73">
        <v>1012</v>
      </c>
      <c r="G112" s="71" t="s">
        <v>120</v>
      </c>
      <c r="H112" s="26" t="s">
        <v>121</v>
      </c>
      <c r="I112" s="18">
        <v>50</v>
      </c>
      <c r="J112" s="17"/>
      <c r="K112" s="17"/>
      <c r="L112" s="18"/>
      <c r="M112" s="18"/>
      <c r="N112" s="18"/>
      <c r="O112" s="23" t="s">
        <v>45</v>
      </c>
      <c r="P112" s="23"/>
      <c r="Q112" s="23"/>
      <c r="R112" s="18">
        <v>3</v>
      </c>
      <c r="S112" s="22">
        <f t="shared" si="2"/>
        <v>3</v>
      </c>
    </row>
    <row r="113" spans="1:19" x14ac:dyDescent="0.3">
      <c r="A113" s="18">
        <v>116</v>
      </c>
      <c r="B113" s="21"/>
      <c r="C113" s="42"/>
      <c r="D113" s="21">
        <v>13</v>
      </c>
      <c r="E113" s="21">
        <v>1</v>
      </c>
      <c r="F113" s="73">
        <v>1013</v>
      </c>
      <c r="G113" s="70">
        <v>-100</v>
      </c>
      <c r="H113" s="46" t="s">
        <v>124</v>
      </c>
      <c r="I113" s="18">
        <v>100</v>
      </c>
      <c r="J113" s="43"/>
      <c r="K113" s="21"/>
      <c r="L113" s="18"/>
      <c r="M113" s="18"/>
      <c r="N113" s="18"/>
      <c r="O113" s="23" t="s">
        <v>123</v>
      </c>
      <c r="P113" s="23"/>
      <c r="Q113" s="23"/>
      <c r="R113" s="18"/>
      <c r="S113" s="22"/>
    </row>
    <row r="114" spans="1:19" x14ac:dyDescent="0.3">
      <c r="A114" s="18">
        <v>118</v>
      </c>
      <c r="B114" s="21"/>
      <c r="C114" s="45"/>
      <c r="D114" s="21">
        <v>14</v>
      </c>
      <c r="E114" s="21">
        <v>1</v>
      </c>
      <c r="F114" s="73">
        <v>1014</v>
      </c>
      <c r="G114" s="71" t="s">
        <v>120</v>
      </c>
      <c r="H114" s="50" t="s">
        <v>125</v>
      </c>
      <c r="I114" s="18">
        <v>50</v>
      </c>
      <c r="J114" s="43"/>
      <c r="K114" s="21"/>
      <c r="L114" s="18" t="s">
        <v>31</v>
      </c>
      <c r="M114" s="18"/>
      <c r="N114" s="18"/>
      <c r="O114" s="23" t="s">
        <v>111</v>
      </c>
      <c r="P114" s="18"/>
      <c r="Q114" s="18"/>
      <c r="R114" s="18">
        <v>13</v>
      </c>
      <c r="S114" s="22">
        <f>SUM(R114:R114)</f>
        <v>13</v>
      </c>
    </row>
    <row r="115" spans="1:19" x14ac:dyDescent="0.3">
      <c r="A115" s="18">
        <v>121</v>
      </c>
      <c r="B115" s="21"/>
      <c r="C115" s="45"/>
      <c r="D115" s="21">
        <v>14</v>
      </c>
      <c r="E115" s="21">
        <v>2</v>
      </c>
      <c r="F115" s="73">
        <v>1015</v>
      </c>
      <c r="G115" s="71" t="s">
        <v>120</v>
      </c>
      <c r="H115" s="50" t="s">
        <v>165</v>
      </c>
      <c r="I115" s="18">
        <v>40</v>
      </c>
      <c r="J115" s="43"/>
      <c r="K115" s="21"/>
      <c r="L115" s="18" t="s">
        <v>31</v>
      </c>
      <c r="M115" s="18"/>
      <c r="N115" s="18"/>
      <c r="O115" s="23" t="s">
        <v>126</v>
      </c>
      <c r="P115" s="18"/>
      <c r="Q115" s="18"/>
      <c r="R115" s="18"/>
      <c r="S115" s="22">
        <f>SUM(R115:R115)</f>
        <v>0</v>
      </c>
    </row>
    <row r="116" spans="1:19" x14ac:dyDescent="0.3">
      <c r="A116" s="18">
        <v>123</v>
      </c>
      <c r="B116" s="21"/>
      <c r="C116" s="45"/>
      <c r="D116" s="21">
        <v>14</v>
      </c>
      <c r="E116" s="21">
        <v>3</v>
      </c>
      <c r="F116" s="73">
        <v>1015</v>
      </c>
      <c r="G116" s="71">
        <v>-101</v>
      </c>
      <c r="H116" s="50" t="s">
        <v>185</v>
      </c>
      <c r="I116" s="18">
        <v>30</v>
      </c>
      <c r="J116" s="43"/>
      <c r="K116" s="21"/>
      <c r="L116" s="23" t="s">
        <v>31</v>
      </c>
      <c r="M116" s="18"/>
      <c r="N116" s="18"/>
      <c r="O116" s="23" t="s">
        <v>280</v>
      </c>
      <c r="P116" s="18"/>
      <c r="Q116" s="18"/>
      <c r="R116" s="18"/>
      <c r="S116" s="22"/>
    </row>
    <row r="117" spans="1:19" ht="27" x14ac:dyDescent="0.3">
      <c r="A117" s="18">
        <v>130</v>
      </c>
      <c r="B117" s="21"/>
      <c r="C117" s="42"/>
      <c r="D117" s="21">
        <v>7</v>
      </c>
      <c r="E117" s="21">
        <v>20</v>
      </c>
      <c r="F117" s="73">
        <v>1016</v>
      </c>
      <c r="G117" s="69" t="s">
        <v>131</v>
      </c>
      <c r="H117" s="54" t="s">
        <v>272</v>
      </c>
      <c r="I117" s="18"/>
      <c r="J117" s="43"/>
      <c r="K117" s="21"/>
      <c r="L117" s="18"/>
      <c r="M117" s="18"/>
      <c r="N117" s="18"/>
      <c r="O117" s="23" t="s">
        <v>174</v>
      </c>
      <c r="P117" s="18"/>
      <c r="Q117" s="18"/>
      <c r="R117" s="18"/>
      <c r="S117" s="22">
        <f t="shared" ref="S117:S148" si="3">SUM(R117:R117)</f>
        <v>0</v>
      </c>
    </row>
    <row r="118" spans="1:19" ht="27" x14ac:dyDescent="0.3">
      <c r="A118" s="18">
        <v>135</v>
      </c>
      <c r="B118" s="21"/>
      <c r="C118" s="42"/>
      <c r="D118" s="21">
        <v>7</v>
      </c>
      <c r="E118" s="21">
        <v>15</v>
      </c>
      <c r="F118" s="73">
        <v>1016</v>
      </c>
      <c r="G118" s="69" t="s">
        <v>136</v>
      </c>
      <c r="H118" s="54" t="s">
        <v>273</v>
      </c>
      <c r="I118" s="18">
        <v>20</v>
      </c>
      <c r="J118" s="43"/>
      <c r="K118" s="21"/>
      <c r="L118" s="18"/>
      <c r="M118" s="18"/>
      <c r="N118" s="18"/>
      <c r="O118" s="18" t="s">
        <v>39</v>
      </c>
      <c r="P118" s="47"/>
      <c r="Q118" s="23"/>
      <c r="R118" s="18"/>
      <c r="S118" s="22">
        <f t="shared" si="3"/>
        <v>0</v>
      </c>
    </row>
    <row r="119" spans="1:19" x14ac:dyDescent="0.3">
      <c r="A119" s="18">
        <v>129</v>
      </c>
      <c r="B119" s="21"/>
      <c r="C119" s="42"/>
      <c r="D119" s="21">
        <v>7</v>
      </c>
      <c r="E119" s="21">
        <v>19</v>
      </c>
      <c r="F119" s="73">
        <v>1016</v>
      </c>
      <c r="G119" s="69" t="s">
        <v>130</v>
      </c>
      <c r="H119" s="54" t="s">
        <v>266</v>
      </c>
      <c r="I119" s="18"/>
      <c r="J119" s="43"/>
      <c r="K119" s="21"/>
      <c r="L119" s="18"/>
      <c r="M119" s="18"/>
      <c r="N119" s="18"/>
      <c r="O119" s="23" t="s">
        <v>174</v>
      </c>
      <c r="P119" s="18"/>
      <c r="Q119" s="18"/>
      <c r="R119" s="18"/>
      <c r="S119" s="22">
        <f t="shared" si="3"/>
        <v>0</v>
      </c>
    </row>
    <row r="120" spans="1:19" x14ac:dyDescent="0.3">
      <c r="A120" s="18">
        <v>134</v>
      </c>
      <c r="B120" s="21"/>
      <c r="C120" s="42"/>
      <c r="D120" s="21">
        <v>7</v>
      </c>
      <c r="E120" s="21">
        <v>14</v>
      </c>
      <c r="F120" s="73">
        <v>1016</v>
      </c>
      <c r="G120" s="69" t="s">
        <v>135</v>
      </c>
      <c r="H120" s="54" t="s">
        <v>267</v>
      </c>
      <c r="I120" s="18">
        <v>20</v>
      </c>
      <c r="J120" s="43"/>
      <c r="K120" s="21"/>
      <c r="L120" s="18"/>
      <c r="M120" s="18"/>
      <c r="N120" s="18"/>
      <c r="O120" s="18" t="s">
        <v>39</v>
      </c>
      <c r="P120" s="47"/>
      <c r="Q120" s="23"/>
      <c r="R120" s="18"/>
      <c r="S120" s="22">
        <f t="shared" si="3"/>
        <v>0</v>
      </c>
    </row>
    <row r="121" spans="1:19" x14ac:dyDescent="0.3">
      <c r="A121" s="18">
        <v>128</v>
      </c>
      <c r="B121" s="21"/>
      <c r="C121" s="42"/>
      <c r="D121" s="21">
        <v>7</v>
      </c>
      <c r="E121" s="21">
        <v>18</v>
      </c>
      <c r="F121" s="73">
        <v>1016</v>
      </c>
      <c r="G121" s="69" t="s">
        <v>129</v>
      </c>
      <c r="H121" s="54" t="s">
        <v>263</v>
      </c>
      <c r="I121" s="18"/>
      <c r="J121" s="43"/>
      <c r="K121" s="21"/>
      <c r="L121" s="18"/>
      <c r="M121" s="18"/>
      <c r="N121" s="18"/>
      <c r="O121" s="23" t="s">
        <v>174</v>
      </c>
      <c r="P121" s="18"/>
      <c r="Q121" s="18"/>
      <c r="R121" s="18"/>
      <c r="S121" s="22">
        <f t="shared" si="3"/>
        <v>0</v>
      </c>
    </row>
    <row r="122" spans="1:19" x14ac:dyDescent="0.3">
      <c r="A122" s="18">
        <v>133</v>
      </c>
      <c r="B122" s="21"/>
      <c r="C122" s="42"/>
      <c r="D122" s="21">
        <v>7</v>
      </c>
      <c r="E122" s="21">
        <v>13</v>
      </c>
      <c r="F122" s="73">
        <v>1016</v>
      </c>
      <c r="G122" s="69" t="s">
        <v>134</v>
      </c>
      <c r="H122" s="54" t="s">
        <v>264</v>
      </c>
      <c r="I122" s="18">
        <v>20</v>
      </c>
      <c r="J122" s="43"/>
      <c r="K122" s="21"/>
      <c r="L122" s="18"/>
      <c r="M122" s="18"/>
      <c r="N122" s="18"/>
      <c r="O122" s="18" t="s">
        <v>39</v>
      </c>
      <c r="P122" s="47"/>
      <c r="Q122" s="23"/>
      <c r="R122" s="18"/>
      <c r="S122" s="22">
        <f t="shared" si="3"/>
        <v>0</v>
      </c>
    </row>
    <row r="123" spans="1:19" ht="27" x14ac:dyDescent="0.3">
      <c r="A123" s="18">
        <v>127</v>
      </c>
      <c r="B123" s="21"/>
      <c r="C123" s="42"/>
      <c r="D123" s="21">
        <v>7</v>
      </c>
      <c r="E123" s="21">
        <v>17</v>
      </c>
      <c r="F123" s="73">
        <v>1016</v>
      </c>
      <c r="G123" s="69" t="s">
        <v>128</v>
      </c>
      <c r="H123" s="54" t="s">
        <v>269</v>
      </c>
      <c r="I123" s="18"/>
      <c r="J123" s="43"/>
      <c r="K123" s="21"/>
      <c r="L123" s="18"/>
      <c r="M123" s="18"/>
      <c r="N123" s="18"/>
      <c r="O123" s="23" t="s">
        <v>174</v>
      </c>
      <c r="P123" s="18"/>
      <c r="Q123" s="18"/>
      <c r="R123" s="18"/>
      <c r="S123" s="22">
        <f t="shared" si="3"/>
        <v>0</v>
      </c>
    </row>
    <row r="124" spans="1:19" x14ac:dyDescent="0.3">
      <c r="A124" s="18">
        <v>132</v>
      </c>
      <c r="B124" s="21"/>
      <c r="C124" s="42"/>
      <c r="D124" s="21">
        <v>7</v>
      </c>
      <c r="E124" s="21">
        <v>12</v>
      </c>
      <c r="F124" s="73">
        <v>1016</v>
      </c>
      <c r="G124" s="69" t="s">
        <v>133</v>
      </c>
      <c r="H124" s="54" t="s">
        <v>270</v>
      </c>
      <c r="I124" s="18">
        <v>20</v>
      </c>
      <c r="J124" s="43"/>
      <c r="K124" s="21"/>
      <c r="L124" s="18"/>
      <c r="M124" s="18"/>
      <c r="N124" s="18"/>
      <c r="O124" s="18" t="s">
        <v>39</v>
      </c>
      <c r="P124" s="47"/>
      <c r="Q124" s="23"/>
      <c r="R124" s="18"/>
      <c r="S124" s="22">
        <f t="shared" si="3"/>
        <v>0</v>
      </c>
    </row>
    <row r="125" spans="1:19" ht="27" x14ac:dyDescent="0.3">
      <c r="A125" s="18">
        <v>126</v>
      </c>
      <c r="B125" s="21"/>
      <c r="C125" s="42"/>
      <c r="D125" s="21">
        <v>7</v>
      </c>
      <c r="E125" s="21">
        <v>16</v>
      </c>
      <c r="F125" s="73">
        <v>1016</v>
      </c>
      <c r="G125" s="69" t="s">
        <v>127</v>
      </c>
      <c r="H125" s="54" t="s">
        <v>236</v>
      </c>
      <c r="I125" s="18"/>
      <c r="J125" s="43"/>
      <c r="K125" s="21"/>
      <c r="L125" s="18"/>
      <c r="M125" s="18"/>
      <c r="N125" s="18"/>
      <c r="O125" s="23" t="s">
        <v>174</v>
      </c>
      <c r="P125" s="18"/>
      <c r="Q125" s="18"/>
      <c r="R125" s="18"/>
      <c r="S125" s="22">
        <f t="shared" si="3"/>
        <v>0</v>
      </c>
    </row>
    <row r="126" spans="1:19" ht="27" x14ac:dyDescent="0.3">
      <c r="A126" s="18">
        <v>131</v>
      </c>
      <c r="B126" s="21"/>
      <c r="C126" s="42"/>
      <c r="D126" s="21">
        <v>7</v>
      </c>
      <c r="E126" s="21">
        <v>11</v>
      </c>
      <c r="F126" s="73">
        <v>1016</v>
      </c>
      <c r="G126" s="69" t="s">
        <v>132</v>
      </c>
      <c r="H126" s="54" t="s">
        <v>237</v>
      </c>
      <c r="I126" s="18">
        <v>20</v>
      </c>
      <c r="J126" s="43"/>
      <c r="K126" s="21"/>
      <c r="L126" s="18"/>
      <c r="M126" s="18"/>
      <c r="N126" s="18"/>
      <c r="O126" s="18" t="s">
        <v>39</v>
      </c>
      <c r="P126" s="47"/>
      <c r="Q126" s="23"/>
      <c r="R126" s="18"/>
      <c r="S126" s="22">
        <f t="shared" si="3"/>
        <v>0</v>
      </c>
    </row>
    <row r="127" spans="1:19" x14ac:dyDescent="0.3">
      <c r="A127" s="18">
        <v>136</v>
      </c>
      <c r="B127" s="21"/>
      <c r="C127" s="42"/>
      <c r="D127" s="21">
        <v>16</v>
      </c>
      <c r="E127" s="21">
        <v>1</v>
      </c>
      <c r="F127" s="73">
        <v>1016</v>
      </c>
      <c r="G127" s="71" t="s">
        <v>137</v>
      </c>
      <c r="H127" s="50" t="s">
        <v>221</v>
      </c>
      <c r="I127" s="18">
        <v>100</v>
      </c>
      <c r="J127" s="43"/>
      <c r="K127" s="21"/>
      <c r="L127" s="18"/>
      <c r="M127" s="18"/>
      <c r="N127" s="18"/>
      <c r="O127" s="18" t="s">
        <v>39</v>
      </c>
      <c r="P127" s="18"/>
      <c r="Q127" s="18"/>
      <c r="R127" s="18"/>
      <c r="S127" s="22">
        <f t="shared" si="3"/>
        <v>0</v>
      </c>
    </row>
    <row r="128" spans="1:19" x14ac:dyDescent="0.3">
      <c r="A128" s="18">
        <v>137</v>
      </c>
      <c r="B128" s="21"/>
      <c r="C128" s="42"/>
      <c r="D128" s="21">
        <v>16</v>
      </c>
      <c r="E128" s="21">
        <v>2</v>
      </c>
      <c r="F128" s="73">
        <v>1016</v>
      </c>
      <c r="G128" s="71" t="s">
        <v>138</v>
      </c>
      <c r="H128" s="50" t="s">
        <v>217</v>
      </c>
      <c r="I128" s="18">
        <v>30</v>
      </c>
      <c r="J128" s="43"/>
      <c r="K128" s="21"/>
      <c r="L128" s="18"/>
      <c r="M128" s="18"/>
      <c r="N128" s="18"/>
      <c r="O128" s="18" t="s">
        <v>39</v>
      </c>
      <c r="P128" s="18"/>
      <c r="Q128" s="18"/>
      <c r="R128" s="23"/>
      <c r="S128" s="22">
        <f t="shared" si="3"/>
        <v>0</v>
      </c>
    </row>
    <row r="129" spans="1:19" x14ac:dyDescent="0.3">
      <c r="A129" s="18">
        <v>138</v>
      </c>
      <c r="B129" s="21"/>
      <c r="C129" s="42"/>
      <c r="D129" s="21">
        <v>16</v>
      </c>
      <c r="E129" s="21">
        <v>3</v>
      </c>
      <c r="F129" s="73">
        <v>1016</v>
      </c>
      <c r="G129" s="71" t="s">
        <v>139</v>
      </c>
      <c r="H129" s="50" t="s">
        <v>218</v>
      </c>
      <c r="I129" s="18">
        <v>30</v>
      </c>
      <c r="J129" s="43"/>
      <c r="K129" s="21"/>
      <c r="L129" s="18"/>
      <c r="M129" s="18"/>
      <c r="N129" s="18"/>
      <c r="O129" s="18" t="s">
        <v>39</v>
      </c>
      <c r="P129" s="18"/>
      <c r="Q129" s="18"/>
      <c r="R129" s="18"/>
      <c r="S129" s="22">
        <f t="shared" si="3"/>
        <v>0</v>
      </c>
    </row>
    <row r="130" spans="1:19" x14ac:dyDescent="0.3">
      <c r="A130" s="18">
        <v>139</v>
      </c>
      <c r="B130" s="21"/>
      <c r="C130" s="42"/>
      <c r="D130" s="21">
        <v>16</v>
      </c>
      <c r="E130" s="21">
        <v>4</v>
      </c>
      <c r="F130" s="73">
        <v>1016</v>
      </c>
      <c r="G130" s="71" t="s">
        <v>140</v>
      </c>
      <c r="H130" s="50" t="s">
        <v>219</v>
      </c>
      <c r="I130" s="18">
        <v>30</v>
      </c>
      <c r="J130" s="43"/>
      <c r="K130" s="21"/>
      <c r="L130" s="18"/>
      <c r="M130" s="18"/>
      <c r="N130" s="18"/>
      <c r="O130" s="18" t="s">
        <v>39</v>
      </c>
      <c r="P130" s="18"/>
      <c r="Q130" s="18"/>
      <c r="R130" s="18"/>
      <c r="S130" s="22">
        <f t="shared" si="3"/>
        <v>0</v>
      </c>
    </row>
    <row r="131" spans="1:19" x14ac:dyDescent="0.3">
      <c r="A131" s="18">
        <v>140</v>
      </c>
      <c r="B131" s="21"/>
      <c r="C131" s="42"/>
      <c r="D131" s="21">
        <v>20</v>
      </c>
      <c r="E131" s="21">
        <v>9</v>
      </c>
      <c r="F131" s="73">
        <v>1016</v>
      </c>
      <c r="G131" s="68" t="s">
        <v>47</v>
      </c>
      <c r="H131" s="26" t="s">
        <v>230</v>
      </c>
      <c r="I131" s="18">
        <v>20</v>
      </c>
      <c r="J131" s="43"/>
      <c r="K131" s="21"/>
      <c r="L131" s="18"/>
      <c r="M131" s="18"/>
      <c r="N131" s="18"/>
      <c r="O131" s="18" t="s">
        <v>39</v>
      </c>
      <c r="P131" s="53"/>
      <c r="Q131" s="18"/>
      <c r="R131" s="18"/>
      <c r="S131" s="22">
        <f t="shared" si="3"/>
        <v>0</v>
      </c>
    </row>
    <row r="132" spans="1:19" x14ac:dyDescent="0.3">
      <c r="A132" s="18">
        <v>141</v>
      </c>
      <c r="B132" s="21"/>
      <c r="C132" s="42"/>
      <c r="D132" s="21">
        <v>6</v>
      </c>
      <c r="E132" s="21">
        <v>11</v>
      </c>
      <c r="F132" s="73">
        <v>1016</v>
      </c>
      <c r="G132" s="68">
        <v>-106</v>
      </c>
      <c r="H132" s="26" t="s">
        <v>141</v>
      </c>
      <c r="I132" s="18"/>
      <c r="J132" s="43"/>
      <c r="K132" s="21"/>
      <c r="L132" s="18"/>
      <c r="M132" s="18"/>
      <c r="N132" s="18"/>
      <c r="O132" s="18" t="s">
        <v>39</v>
      </c>
      <c r="P132" s="18"/>
      <c r="Q132" s="18"/>
      <c r="R132" s="18"/>
      <c r="S132" s="22">
        <f t="shared" si="3"/>
        <v>0</v>
      </c>
    </row>
    <row r="133" spans="1:19" x14ac:dyDescent="0.3">
      <c r="A133" s="18">
        <v>142</v>
      </c>
      <c r="B133" s="21"/>
      <c r="C133" s="42"/>
      <c r="D133" s="21">
        <v>16</v>
      </c>
      <c r="E133" s="21">
        <v>5</v>
      </c>
      <c r="F133" s="73">
        <v>1016</v>
      </c>
      <c r="G133" s="71">
        <v>-107</v>
      </c>
      <c r="H133" s="50" t="s">
        <v>224</v>
      </c>
      <c r="I133" s="18">
        <v>30</v>
      </c>
      <c r="J133" s="43"/>
      <c r="K133" s="21"/>
      <c r="L133" s="18"/>
      <c r="M133" s="18"/>
      <c r="N133" s="18"/>
      <c r="O133" s="18" t="s">
        <v>39</v>
      </c>
      <c r="P133" s="18"/>
      <c r="Q133" s="18"/>
      <c r="R133" s="18"/>
      <c r="S133" s="22">
        <f t="shared" si="3"/>
        <v>0</v>
      </c>
    </row>
    <row r="134" spans="1:19" x14ac:dyDescent="0.3">
      <c r="A134" s="18">
        <v>143</v>
      </c>
      <c r="B134" s="21"/>
      <c r="C134" s="42"/>
      <c r="D134" s="21">
        <v>16</v>
      </c>
      <c r="E134" s="21">
        <v>6</v>
      </c>
      <c r="F134" s="73">
        <v>1016</v>
      </c>
      <c r="G134" s="71">
        <v>-108</v>
      </c>
      <c r="H134" s="50" t="s">
        <v>142</v>
      </c>
      <c r="I134" s="18"/>
      <c r="J134" s="43"/>
      <c r="K134" s="21"/>
      <c r="L134" s="18"/>
      <c r="M134" s="18"/>
      <c r="N134" s="18"/>
      <c r="O134" s="18" t="s">
        <v>39</v>
      </c>
      <c r="P134" s="18"/>
      <c r="Q134" s="18"/>
      <c r="R134" s="18"/>
      <c r="S134" s="22">
        <f t="shared" si="3"/>
        <v>0</v>
      </c>
    </row>
    <row r="135" spans="1:19" x14ac:dyDescent="0.3">
      <c r="A135" s="18">
        <v>144</v>
      </c>
      <c r="B135" s="21"/>
      <c r="C135" s="42"/>
      <c r="D135" s="21">
        <v>16</v>
      </c>
      <c r="E135" s="21">
        <v>7</v>
      </c>
      <c r="F135" s="73">
        <v>1016</v>
      </c>
      <c r="G135" s="71">
        <v>-109</v>
      </c>
      <c r="H135" s="50" t="s">
        <v>223</v>
      </c>
      <c r="I135" s="18">
        <v>30</v>
      </c>
      <c r="J135" s="43"/>
      <c r="K135" s="21"/>
      <c r="L135" s="18"/>
      <c r="M135" s="18"/>
      <c r="N135" s="18"/>
      <c r="O135" s="18" t="s">
        <v>39</v>
      </c>
      <c r="P135" s="18"/>
      <c r="Q135" s="18"/>
      <c r="R135" s="18"/>
      <c r="S135" s="22">
        <f t="shared" si="3"/>
        <v>0</v>
      </c>
    </row>
    <row r="136" spans="1:19" x14ac:dyDescent="0.3">
      <c r="A136" s="18">
        <v>145</v>
      </c>
      <c r="B136" s="21"/>
      <c r="C136" s="42"/>
      <c r="D136" s="21">
        <v>16</v>
      </c>
      <c r="E136" s="21">
        <v>8</v>
      </c>
      <c r="F136" s="73">
        <v>1016</v>
      </c>
      <c r="G136" s="71">
        <v>-110</v>
      </c>
      <c r="H136" s="50" t="s">
        <v>143</v>
      </c>
      <c r="I136" s="18">
        <v>30</v>
      </c>
      <c r="J136" s="43"/>
      <c r="K136" s="21"/>
      <c r="L136" s="18"/>
      <c r="M136" s="18"/>
      <c r="N136" s="18"/>
      <c r="O136" s="18" t="s">
        <v>39</v>
      </c>
      <c r="P136" s="18"/>
      <c r="Q136" s="18"/>
      <c r="R136" s="18"/>
      <c r="S136" s="22">
        <f t="shared" si="3"/>
        <v>0</v>
      </c>
    </row>
    <row r="137" spans="1:19" x14ac:dyDescent="0.3">
      <c r="A137" s="18">
        <v>146</v>
      </c>
      <c r="B137" s="21"/>
      <c r="C137" s="42"/>
      <c r="D137" s="21">
        <v>16</v>
      </c>
      <c r="E137" s="21">
        <v>9</v>
      </c>
      <c r="F137" s="73">
        <v>1016</v>
      </c>
      <c r="G137" s="71">
        <v>-111</v>
      </c>
      <c r="H137" s="50" t="s">
        <v>222</v>
      </c>
      <c r="I137" s="18">
        <v>30</v>
      </c>
      <c r="J137" s="43"/>
      <c r="K137" s="21"/>
      <c r="L137" s="18"/>
      <c r="M137" s="18"/>
      <c r="N137" s="18"/>
      <c r="O137" s="23" t="s">
        <v>39</v>
      </c>
      <c r="P137" s="18"/>
      <c r="Q137" s="18"/>
      <c r="R137" s="18"/>
      <c r="S137" s="22">
        <f t="shared" si="3"/>
        <v>0</v>
      </c>
    </row>
    <row r="138" spans="1:19" x14ac:dyDescent="0.3">
      <c r="A138" s="18">
        <v>147</v>
      </c>
      <c r="B138" s="21"/>
      <c r="C138" s="42"/>
      <c r="D138" s="21">
        <v>15</v>
      </c>
      <c r="E138" s="21">
        <v>6</v>
      </c>
      <c r="F138" s="73">
        <v>1016</v>
      </c>
      <c r="G138" s="68" t="s">
        <v>144</v>
      </c>
      <c r="H138" s="50" t="s">
        <v>145</v>
      </c>
      <c r="I138" s="18">
        <v>30</v>
      </c>
      <c r="J138" s="43"/>
      <c r="K138" s="21"/>
      <c r="L138" s="18"/>
      <c r="M138" s="18"/>
      <c r="N138" s="18"/>
      <c r="O138" s="23" t="s">
        <v>39</v>
      </c>
      <c r="P138" s="18"/>
      <c r="Q138" s="18"/>
      <c r="R138" s="18"/>
      <c r="S138" s="22">
        <f t="shared" si="3"/>
        <v>0</v>
      </c>
    </row>
    <row r="139" spans="1:19" x14ac:dyDescent="0.3">
      <c r="A139" s="18">
        <v>148</v>
      </c>
      <c r="B139" s="21"/>
      <c r="C139" s="42"/>
      <c r="D139" s="21">
        <v>20</v>
      </c>
      <c r="E139" s="21">
        <v>10</v>
      </c>
      <c r="F139" s="73">
        <v>1016</v>
      </c>
      <c r="G139" s="68">
        <v>-113</v>
      </c>
      <c r="H139" s="26" t="s">
        <v>146</v>
      </c>
      <c r="I139" s="18">
        <v>30</v>
      </c>
      <c r="J139" s="43"/>
      <c r="K139" s="21"/>
      <c r="L139" s="18"/>
      <c r="M139" s="18"/>
      <c r="N139" s="18"/>
      <c r="O139" s="18" t="s">
        <v>39</v>
      </c>
      <c r="P139" s="53"/>
      <c r="Q139" s="53"/>
      <c r="R139" s="58"/>
      <c r="S139" s="22">
        <f t="shared" si="3"/>
        <v>0</v>
      </c>
    </row>
    <row r="140" spans="1:19" x14ac:dyDescent="0.3">
      <c r="A140" s="18">
        <v>149</v>
      </c>
      <c r="B140" s="21"/>
      <c r="C140" s="42"/>
      <c r="D140" s="21">
        <v>6</v>
      </c>
      <c r="E140" s="21">
        <v>17</v>
      </c>
      <c r="F140" s="73">
        <v>1016</v>
      </c>
      <c r="G140" s="68">
        <v>-114</v>
      </c>
      <c r="H140" s="46" t="s">
        <v>147</v>
      </c>
      <c r="I140" s="18">
        <v>20</v>
      </c>
      <c r="J140" s="43"/>
      <c r="K140" s="21"/>
      <c r="L140" s="18"/>
      <c r="M140" s="18"/>
      <c r="N140" s="18"/>
      <c r="O140" s="52" t="s">
        <v>39</v>
      </c>
      <c r="P140" s="53"/>
      <c r="Q140" s="53"/>
      <c r="R140" s="53"/>
      <c r="S140" s="22">
        <f t="shared" si="3"/>
        <v>0</v>
      </c>
    </row>
    <row r="141" spans="1:19" x14ac:dyDescent="0.3">
      <c r="A141" s="18">
        <v>150</v>
      </c>
      <c r="B141" s="21"/>
      <c r="C141" s="42"/>
      <c r="D141" s="21">
        <v>15</v>
      </c>
      <c r="E141" s="21">
        <v>7</v>
      </c>
      <c r="F141" s="73">
        <v>1016</v>
      </c>
      <c r="G141" s="68">
        <v>-116</v>
      </c>
      <c r="H141" s="51" t="s">
        <v>148</v>
      </c>
      <c r="I141" s="18"/>
      <c r="J141" s="43"/>
      <c r="K141" s="21"/>
      <c r="L141" s="18"/>
      <c r="M141" s="18"/>
      <c r="N141" s="18"/>
      <c r="O141" s="23" t="s">
        <v>39</v>
      </c>
      <c r="P141" s="18"/>
      <c r="Q141" s="18"/>
      <c r="R141" s="18"/>
      <c r="S141" s="22">
        <f t="shared" si="3"/>
        <v>0</v>
      </c>
    </row>
    <row r="142" spans="1:19" x14ac:dyDescent="0.3">
      <c r="A142" s="18">
        <v>153</v>
      </c>
      <c r="B142" s="21"/>
      <c r="C142" s="42"/>
      <c r="D142" s="21">
        <v>17</v>
      </c>
      <c r="E142" s="21">
        <v>1</v>
      </c>
      <c r="F142" s="73">
        <v>1017</v>
      </c>
      <c r="G142" s="67">
        <v>-100</v>
      </c>
      <c r="H142" s="26" t="s">
        <v>207</v>
      </c>
      <c r="I142" s="18">
        <v>30</v>
      </c>
      <c r="J142" s="17"/>
      <c r="K142" s="17"/>
      <c r="L142" s="18"/>
      <c r="M142" s="18"/>
      <c r="N142" s="18"/>
      <c r="O142" s="18" t="s">
        <v>39</v>
      </c>
      <c r="P142" s="53"/>
      <c r="Q142" s="18"/>
      <c r="R142" s="18"/>
      <c r="S142" s="22">
        <f t="shared" si="3"/>
        <v>0</v>
      </c>
    </row>
    <row r="143" spans="1:19" x14ac:dyDescent="0.3">
      <c r="A143" s="18">
        <v>154</v>
      </c>
      <c r="B143" s="21"/>
      <c r="C143" s="42"/>
      <c r="D143" s="21">
        <v>17</v>
      </c>
      <c r="E143" s="21">
        <v>2</v>
      </c>
      <c r="F143" s="73">
        <v>1017</v>
      </c>
      <c r="G143" s="67">
        <v>-101</v>
      </c>
      <c r="H143" s="26" t="s">
        <v>208</v>
      </c>
      <c r="I143" s="18">
        <v>30</v>
      </c>
      <c r="J143" s="43"/>
      <c r="K143" s="21"/>
      <c r="L143" s="18"/>
      <c r="M143" s="18"/>
      <c r="N143" s="18"/>
      <c r="O143" s="18" t="s">
        <v>39</v>
      </c>
      <c r="P143" s="18"/>
      <c r="Q143" s="18"/>
      <c r="R143" s="18"/>
      <c r="S143" s="22">
        <f t="shared" si="3"/>
        <v>0</v>
      </c>
    </row>
    <row r="144" spans="1:19" x14ac:dyDescent="0.3">
      <c r="A144" s="18">
        <v>155</v>
      </c>
      <c r="B144" s="21"/>
      <c r="C144" s="42"/>
      <c r="D144" s="21">
        <v>17</v>
      </c>
      <c r="E144" s="21">
        <v>3</v>
      </c>
      <c r="F144" s="73">
        <v>1017</v>
      </c>
      <c r="G144" s="67">
        <v>-102</v>
      </c>
      <c r="H144" s="26" t="s">
        <v>209</v>
      </c>
      <c r="I144" s="18">
        <v>30</v>
      </c>
      <c r="J144" s="43"/>
      <c r="K144" s="21"/>
      <c r="L144" s="18"/>
      <c r="M144" s="18"/>
      <c r="N144" s="18"/>
      <c r="O144" s="18" t="s">
        <v>39</v>
      </c>
      <c r="P144" s="18"/>
      <c r="Q144" s="18"/>
      <c r="R144" s="18"/>
      <c r="S144" s="22">
        <f t="shared" si="3"/>
        <v>0</v>
      </c>
    </row>
    <row r="145" spans="1:19" x14ac:dyDescent="0.3">
      <c r="A145" s="18">
        <v>156</v>
      </c>
      <c r="B145" s="21"/>
      <c r="C145" s="42"/>
      <c r="D145" s="21">
        <v>17</v>
      </c>
      <c r="E145" s="21">
        <v>4</v>
      </c>
      <c r="F145" s="73">
        <v>1017</v>
      </c>
      <c r="G145" s="67">
        <v>-103</v>
      </c>
      <c r="H145" s="26" t="s">
        <v>210</v>
      </c>
      <c r="I145" s="18">
        <v>30</v>
      </c>
      <c r="J145" s="43"/>
      <c r="K145" s="21"/>
      <c r="L145" s="18"/>
      <c r="M145" s="18"/>
      <c r="N145" s="18"/>
      <c r="O145" s="18" t="s">
        <v>39</v>
      </c>
      <c r="P145" s="18"/>
      <c r="Q145" s="18"/>
      <c r="R145" s="18"/>
      <c r="S145" s="22">
        <f t="shared" si="3"/>
        <v>0</v>
      </c>
    </row>
    <row r="146" spans="1:19" x14ac:dyDescent="0.3">
      <c r="A146" s="18">
        <v>157</v>
      </c>
      <c r="B146" s="21"/>
      <c r="C146" s="42"/>
      <c r="D146" s="21">
        <v>17</v>
      </c>
      <c r="E146" s="21">
        <v>5</v>
      </c>
      <c r="F146" s="73">
        <v>1017</v>
      </c>
      <c r="G146" s="67">
        <v>-104</v>
      </c>
      <c r="H146" s="26" t="s">
        <v>211</v>
      </c>
      <c r="I146" s="18"/>
      <c r="J146" s="43"/>
      <c r="K146" s="21"/>
      <c r="L146" s="18"/>
      <c r="M146" s="18"/>
      <c r="N146" s="18"/>
      <c r="O146" s="18" t="s">
        <v>39</v>
      </c>
      <c r="P146" s="18"/>
      <c r="Q146" s="18"/>
      <c r="R146" s="18"/>
      <c r="S146" s="22">
        <f t="shared" si="3"/>
        <v>0</v>
      </c>
    </row>
    <row r="147" spans="1:19" x14ac:dyDescent="0.3">
      <c r="A147" s="18">
        <v>158</v>
      </c>
      <c r="B147" s="21"/>
      <c r="C147" s="42"/>
      <c r="D147" s="21">
        <v>17</v>
      </c>
      <c r="E147" s="21">
        <v>6</v>
      </c>
      <c r="F147" s="73">
        <v>1017</v>
      </c>
      <c r="G147" s="67">
        <v>-105</v>
      </c>
      <c r="H147" s="26" t="s">
        <v>212</v>
      </c>
      <c r="I147" s="18"/>
      <c r="J147" s="43"/>
      <c r="K147" s="21"/>
      <c r="L147" s="18"/>
      <c r="M147" s="18"/>
      <c r="N147" s="18"/>
      <c r="O147" s="18" t="s">
        <v>39</v>
      </c>
      <c r="P147" s="18"/>
      <c r="Q147" s="18"/>
      <c r="R147" s="18"/>
      <c r="S147" s="22">
        <f t="shared" si="3"/>
        <v>0</v>
      </c>
    </row>
    <row r="148" spans="1:19" x14ac:dyDescent="0.3">
      <c r="A148" s="18">
        <v>159</v>
      </c>
      <c r="B148" s="21"/>
      <c r="C148" s="42"/>
      <c r="D148" s="21">
        <v>17</v>
      </c>
      <c r="E148" s="21">
        <v>7</v>
      </c>
      <c r="F148" s="73">
        <v>1017</v>
      </c>
      <c r="G148" s="67">
        <v>-106</v>
      </c>
      <c r="H148" s="26" t="s">
        <v>150</v>
      </c>
      <c r="I148" s="18"/>
      <c r="J148" s="43"/>
      <c r="K148" s="21"/>
      <c r="L148" s="18"/>
      <c r="M148" s="18"/>
      <c r="N148" s="18"/>
      <c r="O148" s="18" t="s">
        <v>39</v>
      </c>
      <c r="P148" s="18"/>
      <c r="Q148" s="18"/>
      <c r="R148" s="18"/>
      <c r="S148" s="22">
        <f t="shared" si="3"/>
        <v>0</v>
      </c>
    </row>
    <row r="149" spans="1:19" x14ac:dyDescent="0.3">
      <c r="A149" s="18">
        <v>163</v>
      </c>
      <c r="B149" s="21"/>
      <c r="C149" s="45"/>
      <c r="D149" s="21">
        <v>14</v>
      </c>
      <c r="E149" s="21">
        <v>4</v>
      </c>
      <c r="F149" s="73">
        <v>1018</v>
      </c>
      <c r="G149" s="70">
        <v>-100</v>
      </c>
      <c r="H149" s="50" t="s">
        <v>151</v>
      </c>
      <c r="I149" s="18">
        <v>50</v>
      </c>
      <c r="J149" s="43"/>
      <c r="K149" s="21"/>
      <c r="L149" s="23" t="s">
        <v>31</v>
      </c>
      <c r="M149" s="18"/>
      <c r="N149" s="18"/>
      <c r="O149" s="18" t="s">
        <v>152</v>
      </c>
      <c r="P149" s="18"/>
      <c r="Q149" s="18"/>
      <c r="R149" s="18"/>
      <c r="S149" s="22"/>
    </row>
    <row r="150" spans="1:19" x14ac:dyDescent="0.3">
      <c r="A150" s="18">
        <v>166</v>
      </c>
      <c r="B150" s="21"/>
      <c r="C150" s="42"/>
      <c r="D150" s="21">
        <v>19</v>
      </c>
      <c r="E150" s="21">
        <v>1</v>
      </c>
      <c r="F150" s="73">
        <v>1019</v>
      </c>
      <c r="G150" s="70">
        <v>-100</v>
      </c>
      <c r="H150" s="26" t="s">
        <v>154</v>
      </c>
      <c r="I150" s="18">
        <v>150</v>
      </c>
      <c r="J150" s="43"/>
      <c r="K150" s="21"/>
      <c r="L150" s="18"/>
      <c r="M150" s="18"/>
      <c r="N150" s="18"/>
      <c r="O150" s="23" t="s">
        <v>114</v>
      </c>
      <c r="P150" s="18"/>
      <c r="Q150" s="18"/>
      <c r="R150" s="18"/>
      <c r="S150" s="22"/>
    </row>
    <row r="151" spans="1:19" x14ac:dyDescent="0.3">
      <c r="A151" s="18">
        <v>169</v>
      </c>
      <c r="B151" s="21"/>
      <c r="C151" s="42"/>
      <c r="D151" s="21">
        <v>20</v>
      </c>
      <c r="E151" s="21">
        <v>1</v>
      </c>
      <c r="F151" s="73">
        <v>1020</v>
      </c>
      <c r="G151" s="67">
        <v>-101</v>
      </c>
      <c r="H151" s="46" t="s">
        <v>226</v>
      </c>
      <c r="I151" s="18">
        <v>30</v>
      </c>
      <c r="J151" s="43"/>
      <c r="K151" s="21"/>
      <c r="L151" s="18"/>
      <c r="M151" s="18"/>
      <c r="N151" s="18"/>
      <c r="O151" s="18" t="s">
        <v>39</v>
      </c>
      <c r="P151" s="18"/>
      <c r="Q151" s="18"/>
      <c r="R151" s="18">
        <v>52</v>
      </c>
      <c r="S151" s="22">
        <f t="shared" ref="S151:S159" si="4">SUM(R151:R151)</f>
        <v>52</v>
      </c>
    </row>
    <row r="152" spans="1:19" x14ac:dyDescent="0.3">
      <c r="A152" s="18">
        <v>170</v>
      </c>
      <c r="B152" s="21"/>
      <c r="C152" s="42"/>
      <c r="D152" s="21">
        <v>20</v>
      </c>
      <c r="E152" s="21">
        <v>2</v>
      </c>
      <c r="F152" s="73">
        <v>1020</v>
      </c>
      <c r="G152" s="68" t="s">
        <v>138</v>
      </c>
      <c r="H152" s="46" t="s">
        <v>227</v>
      </c>
      <c r="I152" s="18">
        <v>30</v>
      </c>
      <c r="J152" s="43"/>
      <c r="K152" s="21"/>
      <c r="L152" s="18"/>
      <c r="M152" s="18"/>
      <c r="N152" s="18"/>
      <c r="O152" s="18" t="s">
        <v>39</v>
      </c>
      <c r="P152" s="18"/>
      <c r="Q152" s="18"/>
      <c r="R152" s="18"/>
      <c r="S152" s="22">
        <f t="shared" si="4"/>
        <v>0</v>
      </c>
    </row>
    <row r="153" spans="1:19" x14ac:dyDescent="0.3">
      <c r="A153" s="18">
        <v>171</v>
      </c>
      <c r="B153" s="21"/>
      <c r="C153" s="42"/>
      <c r="D153" s="21">
        <v>20</v>
      </c>
      <c r="E153" s="21">
        <v>3</v>
      </c>
      <c r="F153" s="73">
        <v>1020</v>
      </c>
      <c r="G153" s="68">
        <v>-103</v>
      </c>
      <c r="H153" s="46" t="s">
        <v>228</v>
      </c>
      <c r="I153" s="18">
        <v>50</v>
      </c>
      <c r="J153" s="43"/>
      <c r="K153" s="21"/>
      <c r="L153" s="18"/>
      <c r="M153" s="18"/>
      <c r="N153" s="18"/>
      <c r="O153" s="18" t="s">
        <v>39</v>
      </c>
      <c r="P153" s="18"/>
      <c r="Q153" s="18"/>
      <c r="R153" s="18"/>
      <c r="S153" s="22">
        <f t="shared" si="4"/>
        <v>0</v>
      </c>
    </row>
    <row r="154" spans="1:19" x14ac:dyDescent="0.3">
      <c r="A154" s="18">
        <v>172</v>
      </c>
      <c r="B154" s="21"/>
      <c r="C154" s="42"/>
      <c r="D154" s="21">
        <v>20</v>
      </c>
      <c r="E154" s="21">
        <v>4</v>
      </c>
      <c r="F154" s="73">
        <v>1020</v>
      </c>
      <c r="G154" s="68">
        <v>-104</v>
      </c>
      <c r="H154" s="26" t="s">
        <v>229</v>
      </c>
      <c r="I154" s="18"/>
      <c r="J154" s="43"/>
      <c r="K154" s="21"/>
      <c r="L154" s="18"/>
      <c r="M154" s="18"/>
      <c r="N154" s="18"/>
      <c r="O154" s="18" t="s">
        <v>39</v>
      </c>
      <c r="P154" s="18"/>
      <c r="Q154" s="18"/>
      <c r="R154" s="18"/>
      <c r="S154" s="22">
        <f t="shared" si="4"/>
        <v>0</v>
      </c>
    </row>
    <row r="155" spans="1:19" x14ac:dyDescent="0.3">
      <c r="A155" s="18">
        <v>173</v>
      </c>
      <c r="B155" s="21"/>
      <c r="C155" s="42"/>
      <c r="D155" s="21">
        <v>20</v>
      </c>
      <c r="E155" s="21">
        <v>5</v>
      </c>
      <c r="F155" s="73">
        <v>1020</v>
      </c>
      <c r="G155" s="72" t="s">
        <v>47</v>
      </c>
      <c r="H155" s="46" t="s">
        <v>155</v>
      </c>
      <c r="I155" s="18"/>
      <c r="J155" s="43"/>
      <c r="K155" s="21"/>
      <c r="L155" s="18"/>
      <c r="M155" s="18"/>
      <c r="N155" s="18"/>
      <c r="O155" s="18" t="s">
        <v>39</v>
      </c>
      <c r="P155" s="18"/>
      <c r="Q155" s="18"/>
      <c r="R155" s="18"/>
      <c r="S155" s="22">
        <f t="shared" si="4"/>
        <v>0</v>
      </c>
    </row>
    <row r="156" spans="1:19" x14ac:dyDescent="0.3">
      <c r="A156" s="18">
        <v>174</v>
      </c>
      <c r="B156" s="21"/>
      <c r="C156" s="42"/>
      <c r="D156" s="21">
        <v>15</v>
      </c>
      <c r="E156" s="21">
        <v>15</v>
      </c>
      <c r="F156" s="73">
        <v>1020</v>
      </c>
      <c r="G156" s="68" t="s">
        <v>156</v>
      </c>
      <c r="H156" s="51" t="s">
        <v>190</v>
      </c>
      <c r="I156" s="18">
        <v>25</v>
      </c>
      <c r="J156" s="43"/>
      <c r="K156" s="21"/>
      <c r="L156" s="18"/>
      <c r="M156" s="18"/>
      <c r="N156" s="18"/>
      <c r="O156" s="18" t="s">
        <v>45</v>
      </c>
      <c r="P156" s="23"/>
      <c r="Q156" s="23"/>
      <c r="R156" s="18"/>
      <c r="S156" s="22">
        <f t="shared" si="4"/>
        <v>0</v>
      </c>
    </row>
    <row r="157" spans="1:19" x14ac:dyDescent="0.3">
      <c r="A157" s="18">
        <v>175</v>
      </c>
      <c r="B157" s="21"/>
      <c r="C157" s="42"/>
      <c r="D157" s="21">
        <v>20</v>
      </c>
      <c r="E157" s="21">
        <v>6</v>
      </c>
      <c r="F157" s="73">
        <v>1020</v>
      </c>
      <c r="G157" s="68">
        <v>-107</v>
      </c>
      <c r="H157" s="26" t="s">
        <v>157</v>
      </c>
      <c r="I157" s="18"/>
      <c r="J157" s="43"/>
      <c r="K157" s="21"/>
      <c r="L157" s="18"/>
      <c r="M157" s="18"/>
      <c r="N157" s="18"/>
      <c r="O157" s="18" t="s">
        <v>39</v>
      </c>
      <c r="P157" s="18"/>
      <c r="Q157" s="18"/>
      <c r="R157" s="18"/>
      <c r="S157" s="22">
        <f t="shared" si="4"/>
        <v>0</v>
      </c>
    </row>
    <row r="158" spans="1:19" x14ac:dyDescent="0.3">
      <c r="A158" s="18">
        <v>176</v>
      </c>
      <c r="B158" s="21"/>
      <c r="C158" s="42"/>
      <c r="D158" s="21">
        <v>20</v>
      </c>
      <c r="E158" s="21">
        <v>7</v>
      </c>
      <c r="F158" s="73">
        <v>1020</v>
      </c>
      <c r="G158" s="68">
        <v>-108</v>
      </c>
      <c r="H158" s="46" t="s">
        <v>168</v>
      </c>
      <c r="I158" s="18"/>
      <c r="J158" s="43"/>
      <c r="K158" s="21"/>
      <c r="L158" s="18"/>
      <c r="M158" s="18"/>
      <c r="N158" s="18"/>
      <c r="O158" s="18" t="s">
        <v>39</v>
      </c>
      <c r="P158" s="18"/>
      <c r="Q158" s="18"/>
      <c r="R158" s="18"/>
      <c r="S158" s="22">
        <f t="shared" si="4"/>
        <v>0</v>
      </c>
    </row>
    <row r="159" spans="1:19" x14ac:dyDescent="0.3">
      <c r="A159" s="18">
        <v>177</v>
      </c>
      <c r="B159" s="21"/>
      <c r="C159" s="42"/>
      <c r="D159" s="21">
        <v>20</v>
      </c>
      <c r="E159" s="21">
        <v>8</v>
      </c>
      <c r="F159" s="73">
        <v>1020</v>
      </c>
      <c r="G159" s="68">
        <v>-109</v>
      </c>
      <c r="H159" s="26" t="s">
        <v>158</v>
      </c>
      <c r="I159" s="18"/>
      <c r="J159" s="43"/>
      <c r="K159" s="21"/>
      <c r="L159" s="18"/>
      <c r="M159" s="18"/>
      <c r="N159" s="18"/>
      <c r="O159" s="18" t="s">
        <v>39</v>
      </c>
      <c r="P159" s="18"/>
      <c r="Q159" s="18"/>
      <c r="R159" s="18"/>
      <c r="S159" s="22">
        <f t="shared" si="4"/>
        <v>0</v>
      </c>
    </row>
    <row r="160" spans="1:19" x14ac:dyDescent="0.3">
      <c r="A160" s="18">
        <v>180</v>
      </c>
      <c r="B160" s="21"/>
      <c r="C160" s="42"/>
      <c r="D160" s="21">
        <v>21</v>
      </c>
      <c r="E160" s="21">
        <v>1</v>
      </c>
      <c r="F160" s="73">
        <v>1021</v>
      </c>
      <c r="G160" s="68" t="s">
        <v>120</v>
      </c>
      <c r="H160" s="26" t="s">
        <v>231</v>
      </c>
      <c r="I160" s="18">
        <v>25</v>
      </c>
      <c r="J160" s="43"/>
      <c r="K160" s="21"/>
      <c r="L160" s="18"/>
      <c r="M160" s="18"/>
      <c r="N160" s="18"/>
      <c r="O160" s="23" t="s">
        <v>111</v>
      </c>
      <c r="P160" s="18"/>
      <c r="Q160" s="18"/>
      <c r="R160" s="18"/>
      <c r="S160" s="22"/>
    </row>
    <row r="161" spans="1:19" x14ac:dyDescent="0.3">
      <c r="A161" s="18"/>
      <c r="B161" s="21"/>
      <c r="C161" s="42"/>
      <c r="D161" s="21">
        <v>21</v>
      </c>
      <c r="E161" s="21">
        <v>2</v>
      </c>
      <c r="F161" s="73">
        <v>1021</v>
      </c>
      <c r="G161" s="68" t="s">
        <v>137</v>
      </c>
      <c r="H161" s="46" t="s">
        <v>232</v>
      </c>
      <c r="I161" s="18"/>
      <c r="J161" s="43"/>
      <c r="K161" s="21"/>
      <c r="L161" s="18"/>
      <c r="M161" s="18"/>
      <c r="N161" s="18"/>
      <c r="O161" s="23" t="s">
        <v>111</v>
      </c>
      <c r="P161" s="18"/>
      <c r="Q161" s="18"/>
      <c r="R161" s="18"/>
      <c r="S161" s="22"/>
    </row>
    <row r="162" spans="1:19" x14ac:dyDescent="0.3">
      <c r="A162" s="18">
        <v>183</v>
      </c>
      <c r="B162" s="21"/>
      <c r="C162" s="42"/>
      <c r="D162" s="21">
        <v>22</v>
      </c>
      <c r="E162" s="21">
        <v>1</v>
      </c>
      <c r="F162" s="73">
        <v>1022</v>
      </c>
      <c r="G162" s="67">
        <v>-100</v>
      </c>
      <c r="H162" s="46" t="s">
        <v>175</v>
      </c>
      <c r="I162" s="18">
        <v>20</v>
      </c>
      <c r="J162" s="43"/>
      <c r="K162" s="21"/>
      <c r="L162" s="18"/>
      <c r="M162" s="18"/>
      <c r="N162" s="18"/>
      <c r="O162" s="23" t="s">
        <v>126</v>
      </c>
      <c r="P162" s="18"/>
      <c r="Q162" s="18"/>
      <c r="R162" s="18"/>
      <c r="S162" s="22"/>
    </row>
    <row r="163" spans="1:19" ht="27" x14ac:dyDescent="0.3">
      <c r="A163" s="18">
        <v>160</v>
      </c>
      <c r="B163" s="21"/>
      <c r="C163" s="42"/>
      <c r="D163" s="21">
        <v>17</v>
      </c>
      <c r="E163" s="21">
        <v>8</v>
      </c>
      <c r="F163" s="73" t="s">
        <v>285</v>
      </c>
      <c r="G163" s="67">
        <v>-107</v>
      </c>
      <c r="H163" s="26" t="s">
        <v>213</v>
      </c>
      <c r="I163" s="18">
        <v>30</v>
      </c>
      <c r="J163" s="43"/>
      <c r="K163" s="21"/>
      <c r="L163" s="18"/>
      <c r="M163" s="18"/>
      <c r="N163" s="18"/>
      <c r="O163" s="18" t="s">
        <v>39</v>
      </c>
      <c r="P163" s="53"/>
      <c r="Q163" s="18"/>
      <c r="R163" s="18"/>
      <c r="S163" s="22">
        <f>SUM(R163:R163)</f>
        <v>0</v>
      </c>
    </row>
    <row r="164" spans="1:19" x14ac:dyDescent="0.3">
      <c r="A164" s="18">
        <v>21</v>
      </c>
      <c r="B164" s="21"/>
      <c r="C164" s="42"/>
      <c r="D164" s="21">
        <v>4</v>
      </c>
      <c r="E164" s="21">
        <v>14</v>
      </c>
      <c r="F164" s="73" t="s">
        <v>283</v>
      </c>
      <c r="G164" s="67" t="s">
        <v>44</v>
      </c>
      <c r="H164" s="46" t="s">
        <v>259</v>
      </c>
      <c r="I164" s="18"/>
      <c r="J164" s="43"/>
      <c r="K164" s="21"/>
      <c r="L164" s="18"/>
      <c r="M164" s="18"/>
      <c r="N164" s="18"/>
      <c r="O164" s="18" t="s">
        <v>39</v>
      </c>
      <c r="P164" s="48"/>
      <c r="Q164" s="18"/>
      <c r="R164" s="49"/>
      <c r="S164" s="22">
        <f>SUM(R164:R164)</f>
        <v>0</v>
      </c>
    </row>
    <row r="165" spans="1:19" x14ac:dyDescent="0.3">
      <c r="A165" s="18">
        <v>20</v>
      </c>
      <c r="B165" s="21"/>
      <c r="C165" s="42"/>
      <c r="D165" s="21">
        <v>4</v>
      </c>
      <c r="E165" s="21">
        <v>13</v>
      </c>
      <c r="F165" s="73" t="s">
        <v>283</v>
      </c>
      <c r="G165" s="67" t="s">
        <v>43</v>
      </c>
      <c r="H165" s="46" t="s">
        <v>251</v>
      </c>
      <c r="I165" s="18"/>
      <c r="J165" s="43"/>
      <c r="K165" s="21"/>
      <c r="L165" s="18"/>
      <c r="M165" s="18"/>
      <c r="N165" s="18"/>
      <c r="O165" s="18" t="s">
        <v>39</v>
      </c>
      <c r="P165" s="48"/>
      <c r="Q165" s="18"/>
      <c r="R165" s="49"/>
      <c r="S165" s="22">
        <f>SUM(R165:R165)</f>
        <v>0</v>
      </c>
    </row>
    <row r="166" spans="1:19" x14ac:dyDescent="0.3">
      <c r="A166" s="18">
        <v>19</v>
      </c>
      <c r="B166" s="21"/>
      <c r="C166" s="42"/>
      <c r="D166" s="21">
        <v>4</v>
      </c>
      <c r="E166" s="21">
        <v>12</v>
      </c>
      <c r="F166" s="73" t="s">
        <v>283</v>
      </c>
      <c r="G166" s="67" t="s">
        <v>42</v>
      </c>
      <c r="H166" s="46" t="s">
        <v>250</v>
      </c>
      <c r="I166" s="18"/>
      <c r="J166" s="43"/>
      <c r="K166" s="21"/>
      <c r="L166" s="18"/>
      <c r="M166" s="18"/>
      <c r="N166" s="18"/>
      <c r="O166" s="18" t="s">
        <v>39</v>
      </c>
      <c r="P166" s="48"/>
      <c r="Q166" s="18"/>
      <c r="R166" s="49"/>
      <c r="S166" s="22">
        <f>SUM(R166:R166)</f>
        <v>0</v>
      </c>
    </row>
    <row r="167" spans="1:19" x14ac:dyDescent="0.3">
      <c r="A167" s="18">
        <v>22</v>
      </c>
      <c r="B167" s="21"/>
      <c r="C167" s="42"/>
      <c r="D167" s="21">
        <v>4</v>
      </c>
      <c r="E167" s="21">
        <v>11</v>
      </c>
      <c r="F167" s="73" t="s">
        <v>283</v>
      </c>
      <c r="G167" s="67" t="s">
        <v>41</v>
      </c>
      <c r="H167" s="46" t="s">
        <v>249</v>
      </c>
      <c r="I167" s="18"/>
      <c r="J167" s="43"/>
      <c r="K167" s="21"/>
      <c r="L167" s="18"/>
      <c r="M167" s="18"/>
      <c r="N167" s="18"/>
      <c r="O167" s="18" t="s">
        <v>39</v>
      </c>
      <c r="P167" s="48"/>
      <c r="Q167" s="18"/>
      <c r="R167" s="49"/>
      <c r="S167" s="22">
        <f>SUM(R167:R167)</f>
        <v>0</v>
      </c>
    </row>
    <row r="168" spans="1:19" s="115" customFormat="1" x14ac:dyDescent="0.3">
      <c r="A168" s="105">
        <v>1</v>
      </c>
      <c r="B168" s="106">
        <v>1</v>
      </c>
      <c r="C168" s="107" t="s">
        <v>29</v>
      </c>
      <c r="D168" s="108">
        <v>1</v>
      </c>
      <c r="E168" s="106">
        <v>0</v>
      </c>
      <c r="F168" s="109"/>
      <c r="G168" s="110"/>
      <c r="H168" s="110"/>
      <c r="I168" s="110"/>
      <c r="J168" s="111">
        <f>SUM(I169)</f>
        <v>0</v>
      </c>
      <c r="K168" s="106">
        <f t="shared" ref="K168:K189" si="5">+J168</f>
        <v>0</v>
      </c>
      <c r="L168" s="110"/>
      <c r="M168" s="110"/>
      <c r="N168" s="112"/>
      <c r="O168" s="113"/>
      <c r="P168" s="113"/>
      <c r="Q168" s="113"/>
      <c r="R168" s="110"/>
      <c r="S168" s="114"/>
    </row>
    <row r="169" spans="1:19" s="115" customFormat="1" x14ac:dyDescent="0.3">
      <c r="A169" s="105">
        <v>4</v>
      </c>
      <c r="B169" s="106">
        <v>2</v>
      </c>
      <c r="C169" s="116" t="s">
        <v>33</v>
      </c>
      <c r="D169" s="106">
        <v>2</v>
      </c>
      <c r="E169" s="106">
        <v>0</v>
      </c>
      <c r="F169" s="117"/>
      <c r="G169" s="118"/>
      <c r="H169" s="119"/>
      <c r="I169" s="105"/>
      <c r="J169" s="105">
        <f>+I170</f>
        <v>0</v>
      </c>
      <c r="K169" s="106">
        <f t="shared" si="5"/>
        <v>0</v>
      </c>
      <c r="L169" s="105"/>
      <c r="M169" s="105"/>
      <c r="N169" s="105"/>
      <c r="O169" s="105"/>
      <c r="P169" s="105"/>
      <c r="Q169" s="105"/>
      <c r="R169" s="105"/>
      <c r="S169" s="120"/>
    </row>
    <row r="170" spans="1:19" s="115" customFormat="1" x14ac:dyDescent="0.3">
      <c r="A170" s="105">
        <v>7</v>
      </c>
      <c r="B170" s="106">
        <v>3</v>
      </c>
      <c r="C170" s="116" t="s">
        <v>36</v>
      </c>
      <c r="D170" s="106">
        <v>3</v>
      </c>
      <c r="E170" s="106">
        <v>0</v>
      </c>
      <c r="F170" s="117"/>
      <c r="G170" s="121"/>
      <c r="H170" s="119"/>
      <c r="I170" s="105"/>
      <c r="J170" s="111">
        <f>+I171</f>
        <v>0</v>
      </c>
      <c r="K170" s="106">
        <f t="shared" si="5"/>
        <v>0</v>
      </c>
      <c r="L170" s="105"/>
      <c r="M170" s="105"/>
      <c r="N170" s="105"/>
      <c r="O170" s="122"/>
      <c r="P170" s="105"/>
      <c r="Q170" s="105"/>
      <c r="R170" s="105"/>
      <c r="S170" s="120"/>
    </row>
    <row r="171" spans="1:19" s="115" customFormat="1" x14ac:dyDescent="0.3">
      <c r="A171" s="105">
        <v>10</v>
      </c>
      <c r="B171" s="106">
        <v>4</v>
      </c>
      <c r="C171" s="116" t="s">
        <v>38</v>
      </c>
      <c r="D171" s="106">
        <v>4</v>
      </c>
      <c r="E171" s="106">
        <v>0</v>
      </c>
      <c r="F171" s="117"/>
      <c r="G171" s="123"/>
      <c r="H171" s="124"/>
      <c r="I171" s="105"/>
      <c r="J171" s="111">
        <f>SUM(I172:I183)</f>
        <v>0</v>
      </c>
      <c r="K171" s="106">
        <f t="shared" si="5"/>
        <v>0</v>
      </c>
      <c r="L171" s="105"/>
      <c r="M171" s="105"/>
      <c r="N171" s="105"/>
      <c r="O171" s="105"/>
      <c r="P171" s="105"/>
      <c r="Q171" s="105"/>
      <c r="R171" s="105"/>
      <c r="S171" s="120">
        <f>SUM(R171:R171)</f>
        <v>0</v>
      </c>
    </row>
    <row r="172" spans="1:19" s="115" customFormat="1" x14ac:dyDescent="0.3">
      <c r="A172" s="105"/>
      <c r="B172" s="106">
        <v>5</v>
      </c>
      <c r="C172" s="116" t="s">
        <v>171</v>
      </c>
      <c r="D172" s="106">
        <v>5</v>
      </c>
      <c r="E172" s="106">
        <v>0</v>
      </c>
      <c r="F172" s="117"/>
      <c r="G172" s="125"/>
      <c r="H172" s="119"/>
      <c r="I172" s="105"/>
      <c r="J172" s="111">
        <f>SUM(I173:I190)</f>
        <v>2825</v>
      </c>
      <c r="K172" s="106">
        <f t="shared" si="5"/>
        <v>2825</v>
      </c>
      <c r="L172" s="105"/>
      <c r="M172" s="105"/>
      <c r="N172" s="105"/>
      <c r="O172" s="105"/>
      <c r="P172" s="105"/>
      <c r="Q172" s="105"/>
      <c r="R172" s="105"/>
      <c r="S172" s="120"/>
    </row>
    <row r="173" spans="1:19" s="115" customFormat="1" x14ac:dyDescent="0.3">
      <c r="A173" s="105">
        <v>28</v>
      </c>
      <c r="B173" s="106">
        <v>6</v>
      </c>
      <c r="C173" s="116" t="s">
        <v>46</v>
      </c>
      <c r="D173" s="106">
        <v>6</v>
      </c>
      <c r="E173" s="106">
        <v>0</v>
      </c>
      <c r="F173" s="117"/>
      <c r="G173" s="123"/>
      <c r="H173" s="124"/>
      <c r="I173" s="105"/>
      <c r="J173" s="111">
        <f>SUM(I174:I191)</f>
        <v>2825</v>
      </c>
      <c r="K173" s="106">
        <f t="shared" si="5"/>
        <v>2825</v>
      </c>
      <c r="L173" s="105"/>
      <c r="M173" s="105"/>
      <c r="N173" s="105"/>
      <c r="O173" s="105"/>
      <c r="P173" s="105"/>
      <c r="Q173" s="105"/>
      <c r="R173" s="105"/>
      <c r="S173" s="120">
        <f t="shared" ref="S173:S178" si="6">SUM(R173:R173)</f>
        <v>0</v>
      </c>
    </row>
    <row r="174" spans="1:19" s="115" customFormat="1" x14ac:dyDescent="0.3">
      <c r="A174" s="105">
        <v>51</v>
      </c>
      <c r="B174" s="106">
        <v>7</v>
      </c>
      <c r="C174" s="116" t="s">
        <v>169</v>
      </c>
      <c r="D174" s="106">
        <v>7</v>
      </c>
      <c r="E174" s="106">
        <v>0</v>
      </c>
      <c r="F174" s="117"/>
      <c r="G174" s="126"/>
      <c r="H174" s="124"/>
      <c r="I174" s="105"/>
      <c r="J174" s="111">
        <f>SUM(I175:I194)</f>
        <v>2825</v>
      </c>
      <c r="K174" s="106">
        <f t="shared" si="5"/>
        <v>2825</v>
      </c>
      <c r="L174" s="105"/>
      <c r="M174" s="105"/>
      <c r="N174" s="105"/>
      <c r="O174" s="105"/>
      <c r="P174" s="105"/>
      <c r="Q174" s="105"/>
      <c r="R174" s="105"/>
      <c r="S174" s="120">
        <f t="shared" si="6"/>
        <v>0</v>
      </c>
    </row>
    <row r="175" spans="1:19" s="115" customFormat="1" x14ac:dyDescent="0.3">
      <c r="A175" s="105">
        <v>88</v>
      </c>
      <c r="B175" s="106">
        <v>8</v>
      </c>
      <c r="C175" s="116" t="s">
        <v>107</v>
      </c>
      <c r="D175" s="106">
        <v>8</v>
      </c>
      <c r="E175" s="106">
        <v>0</v>
      </c>
      <c r="F175" s="117"/>
      <c r="G175" s="123"/>
      <c r="H175" s="124"/>
      <c r="I175" s="105"/>
      <c r="J175" s="111">
        <f>SUM(I176:I178)</f>
        <v>0</v>
      </c>
      <c r="K175" s="106">
        <f t="shared" si="5"/>
        <v>0</v>
      </c>
      <c r="L175" s="105"/>
      <c r="M175" s="105"/>
      <c r="N175" s="105"/>
      <c r="O175" s="105"/>
      <c r="P175" s="105"/>
      <c r="Q175" s="105"/>
      <c r="R175" s="105"/>
      <c r="S175" s="120">
        <f t="shared" si="6"/>
        <v>0</v>
      </c>
    </row>
    <row r="176" spans="1:19" s="115" customFormat="1" x14ac:dyDescent="0.3">
      <c r="A176" s="105">
        <v>93</v>
      </c>
      <c r="B176" s="106">
        <v>9</v>
      </c>
      <c r="C176" s="116" t="s">
        <v>108</v>
      </c>
      <c r="D176" s="106">
        <v>9</v>
      </c>
      <c r="E176" s="106">
        <v>0</v>
      </c>
      <c r="F176" s="117"/>
      <c r="G176" s="123"/>
      <c r="H176" s="124"/>
      <c r="I176" s="105"/>
      <c r="J176" s="111">
        <f>SUM(I177:I180)</f>
        <v>0</v>
      </c>
      <c r="K176" s="106">
        <f t="shared" si="5"/>
        <v>0</v>
      </c>
      <c r="L176" s="105"/>
      <c r="M176" s="105"/>
      <c r="N176" s="105"/>
      <c r="O176" s="105"/>
      <c r="P176" s="105"/>
      <c r="Q176" s="105"/>
      <c r="R176" s="105"/>
      <c r="S176" s="120">
        <f t="shared" si="6"/>
        <v>0</v>
      </c>
    </row>
    <row r="177" spans="1:19" s="115" customFormat="1" x14ac:dyDescent="0.3">
      <c r="A177" s="105">
        <v>99</v>
      </c>
      <c r="B177" s="106">
        <v>10</v>
      </c>
      <c r="C177" s="116" t="s">
        <v>170</v>
      </c>
      <c r="D177" s="106">
        <v>10</v>
      </c>
      <c r="E177" s="106">
        <v>0</v>
      </c>
      <c r="F177" s="117"/>
      <c r="G177" s="123"/>
      <c r="H177" s="127"/>
      <c r="I177" s="105"/>
      <c r="J177" s="111">
        <f>SUM(I178:I180)</f>
        <v>0</v>
      </c>
      <c r="K177" s="106">
        <f t="shared" si="5"/>
        <v>0</v>
      </c>
      <c r="L177" s="105" t="s">
        <v>31</v>
      </c>
      <c r="M177" s="105"/>
      <c r="N177" s="105"/>
      <c r="O177" s="105"/>
      <c r="P177" s="105"/>
      <c r="Q177" s="105"/>
      <c r="R177" s="105"/>
      <c r="S177" s="120">
        <f t="shared" si="6"/>
        <v>0</v>
      </c>
    </row>
    <row r="178" spans="1:19" s="115" customFormat="1" x14ac:dyDescent="0.3">
      <c r="A178" s="105">
        <v>105</v>
      </c>
      <c r="B178" s="106">
        <v>11</v>
      </c>
      <c r="C178" s="116" t="s">
        <v>112</v>
      </c>
      <c r="D178" s="106">
        <v>11</v>
      </c>
      <c r="E178" s="106">
        <v>0</v>
      </c>
      <c r="F178" s="117"/>
      <c r="G178" s="123"/>
      <c r="H178" s="128"/>
      <c r="I178" s="105"/>
      <c r="J178" s="111">
        <f>SUM(I179)</f>
        <v>0</v>
      </c>
      <c r="K178" s="106">
        <f t="shared" si="5"/>
        <v>0</v>
      </c>
      <c r="L178" s="105"/>
      <c r="M178" s="105"/>
      <c r="N178" s="105"/>
      <c r="O178" s="105"/>
      <c r="P178" s="105"/>
      <c r="Q178" s="105"/>
      <c r="R178" s="105"/>
      <c r="S178" s="120">
        <f t="shared" si="6"/>
        <v>0</v>
      </c>
    </row>
    <row r="179" spans="1:19" s="115" customFormat="1" x14ac:dyDescent="0.3">
      <c r="A179" s="105">
        <v>112</v>
      </c>
      <c r="B179" s="106">
        <v>12</v>
      </c>
      <c r="C179" s="116" t="s">
        <v>119</v>
      </c>
      <c r="D179" s="106">
        <v>12</v>
      </c>
      <c r="E179" s="106">
        <v>0</v>
      </c>
      <c r="F179" s="117"/>
      <c r="G179" s="123"/>
      <c r="H179" s="129"/>
      <c r="I179" s="105"/>
      <c r="J179" s="111">
        <f>SUM(I180)</f>
        <v>0</v>
      </c>
      <c r="K179" s="106">
        <f t="shared" si="5"/>
        <v>0</v>
      </c>
      <c r="L179" s="105"/>
      <c r="M179" s="105"/>
      <c r="N179" s="105"/>
      <c r="O179" s="120"/>
      <c r="P179" s="122"/>
      <c r="Q179" s="122"/>
      <c r="R179" s="105"/>
      <c r="S179" s="120"/>
    </row>
    <row r="180" spans="1:19" s="115" customFormat="1" x14ac:dyDescent="0.3">
      <c r="A180" s="105">
        <v>115</v>
      </c>
      <c r="B180" s="106">
        <v>13</v>
      </c>
      <c r="C180" s="116" t="s">
        <v>122</v>
      </c>
      <c r="D180" s="106">
        <v>13</v>
      </c>
      <c r="E180" s="106">
        <v>0</v>
      </c>
      <c r="F180" s="130"/>
      <c r="G180" s="130"/>
      <c r="H180" s="131"/>
      <c r="I180" s="131"/>
      <c r="J180" s="111">
        <f>SUM(I181)</f>
        <v>0</v>
      </c>
      <c r="K180" s="106">
        <f t="shared" si="5"/>
        <v>0</v>
      </c>
      <c r="L180" s="105"/>
      <c r="M180" s="105"/>
      <c r="N180" s="105"/>
      <c r="O180" s="122"/>
      <c r="P180" s="122"/>
      <c r="Q180" s="122"/>
      <c r="R180" s="105">
        <v>0</v>
      </c>
      <c r="S180" s="120">
        <f>SUM(R180:R180)</f>
        <v>0</v>
      </c>
    </row>
    <row r="181" spans="1:19" s="115" customFormat="1" x14ac:dyDescent="0.3">
      <c r="A181" s="105"/>
      <c r="B181" s="106">
        <v>14</v>
      </c>
      <c r="C181" s="116" t="s">
        <v>164</v>
      </c>
      <c r="D181" s="106">
        <v>14</v>
      </c>
      <c r="E181" s="106">
        <v>0</v>
      </c>
      <c r="F181" s="117"/>
      <c r="G181" s="121"/>
      <c r="H181" s="119"/>
      <c r="I181" s="105"/>
      <c r="J181" s="111">
        <f>SUM(I182:I186)</f>
        <v>0</v>
      </c>
      <c r="K181" s="106">
        <f t="shared" si="5"/>
        <v>0</v>
      </c>
      <c r="L181" s="105"/>
      <c r="M181" s="105"/>
      <c r="N181" s="105"/>
      <c r="O181" s="122"/>
      <c r="P181" s="122"/>
      <c r="Q181" s="122"/>
      <c r="R181" s="105"/>
      <c r="S181" s="120"/>
    </row>
    <row r="182" spans="1:19" s="115" customFormat="1" x14ac:dyDescent="0.3">
      <c r="A182" s="105"/>
      <c r="B182" s="106">
        <v>15</v>
      </c>
      <c r="C182" s="116" t="s">
        <v>172</v>
      </c>
      <c r="D182" s="106">
        <v>15</v>
      </c>
      <c r="E182" s="106">
        <v>0</v>
      </c>
      <c r="F182" s="117"/>
      <c r="G182" s="125"/>
      <c r="H182" s="119"/>
      <c r="I182" s="105"/>
      <c r="J182" s="111">
        <f>SUM(I183:I199)</f>
        <v>2825</v>
      </c>
      <c r="K182" s="106">
        <f t="shared" si="5"/>
        <v>2825</v>
      </c>
      <c r="L182" s="105"/>
      <c r="M182" s="105"/>
      <c r="N182" s="105"/>
      <c r="O182" s="105"/>
      <c r="P182" s="122"/>
      <c r="Q182" s="122"/>
      <c r="R182" s="105"/>
      <c r="S182" s="120"/>
    </row>
    <row r="183" spans="1:19" s="115" customFormat="1" x14ac:dyDescent="0.3">
      <c r="A183" s="105">
        <v>125</v>
      </c>
      <c r="B183" s="106">
        <v>16</v>
      </c>
      <c r="C183" s="116" t="s">
        <v>220</v>
      </c>
      <c r="D183" s="106">
        <v>16</v>
      </c>
      <c r="E183" s="106">
        <v>0</v>
      </c>
      <c r="F183" s="117"/>
      <c r="G183" s="123"/>
      <c r="H183" s="124"/>
      <c r="I183" s="105"/>
      <c r="J183" s="111">
        <f>SUM(I184:I198)</f>
        <v>2825</v>
      </c>
      <c r="K183" s="106">
        <f t="shared" si="5"/>
        <v>2825</v>
      </c>
      <c r="L183" s="105"/>
      <c r="M183" s="105"/>
      <c r="N183" s="105"/>
      <c r="O183" s="105"/>
      <c r="P183" s="105"/>
      <c r="Q183" s="105"/>
      <c r="R183" s="105"/>
      <c r="S183" s="120">
        <f>SUM(R183:R183)</f>
        <v>0</v>
      </c>
    </row>
    <row r="184" spans="1:19" s="115" customFormat="1" x14ac:dyDescent="0.3">
      <c r="A184" s="105">
        <v>152</v>
      </c>
      <c r="B184" s="106">
        <v>17</v>
      </c>
      <c r="C184" s="116" t="s">
        <v>149</v>
      </c>
      <c r="D184" s="106">
        <v>17</v>
      </c>
      <c r="E184" s="106">
        <v>0</v>
      </c>
      <c r="F184" s="117"/>
      <c r="G184" s="123"/>
      <c r="H184" s="124"/>
      <c r="I184" s="105"/>
      <c r="J184" s="111">
        <f>SUM(I185:I192)</f>
        <v>2825</v>
      </c>
      <c r="K184" s="106">
        <f t="shared" si="5"/>
        <v>2825</v>
      </c>
      <c r="L184" s="105"/>
      <c r="M184" s="105"/>
      <c r="N184" s="105"/>
      <c r="O184" s="122"/>
      <c r="P184" s="105"/>
      <c r="Q184" s="105"/>
      <c r="R184" s="105"/>
      <c r="S184" s="120">
        <f>SUM(R184:R184)</f>
        <v>0</v>
      </c>
    </row>
    <row r="185" spans="1:19" s="115" customFormat="1" x14ac:dyDescent="0.3">
      <c r="A185" s="105"/>
      <c r="B185" s="106">
        <v>18</v>
      </c>
      <c r="C185" s="116" t="s">
        <v>166</v>
      </c>
      <c r="D185" s="106">
        <v>18</v>
      </c>
      <c r="E185" s="106">
        <v>0</v>
      </c>
      <c r="F185" s="117"/>
      <c r="G185" s="123"/>
      <c r="H185" s="119"/>
      <c r="I185" s="105"/>
      <c r="J185" s="111">
        <f>SUM(I186:I189)</f>
        <v>0</v>
      </c>
      <c r="K185" s="106">
        <f t="shared" si="5"/>
        <v>0</v>
      </c>
      <c r="L185" s="105"/>
      <c r="M185" s="105"/>
      <c r="N185" s="105"/>
      <c r="O185" s="120"/>
      <c r="P185" s="122"/>
      <c r="Q185" s="122"/>
      <c r="R185" s="105"/>
      <c r="S185" s="120"/>
    </row>
    <row r="186" spans="1:19" s="115" customFormat="1" x14ac:dyDescent="0.3">
      <c r="A186" s="105">
        <v>165</v>
      </c>
      <c r="B186" s="106">
        <v>19</v>
      </c>
      <c r="C186" s="116" t="s">
        <v>153</v>
      </c>
      <c r="D186" s="106">
        <v>19</v>
      </c>
      <c r="E186" s="106">
        <v>0</v>
      </c>
      <c r="F186" s="130"/>
      <c r="G186" s="130"/>
      <c r="H186" s="131"/>
      <c r="I186" s="131"/>
      <c r="J186" s="111">
        <f>SUM(I187)</f>
        <v>0</v>
      </c>
      <c r="K186" s="106">
        <f t="shared" si="5"/>
        <v>0</v>
      </c>
      <c r="L186" s="105"/>
      <c r="M186" s="105"/>
      <c r="N186" s="105"/>
      <c r="O186" s="122"/>
      <c r="P186" s="105"/>
      <c r="Q186" s="105"/>
      <c r="R186" s="105">
        <v>12</v>
      </c>
      <c r="S186" s="120">
        <f>SUM(R186:R186)</f>
        <v>12</v>
      </c>
    </row>
    <row r="187" spans="1:19" s="115" customFormat="1" x14ac:dyDescent="0.3">
      <c r="A187" s="105">
        <v>168</v>
      </c>
      <c r="B187" s="106">
        <v>20</v>
      </c>
      <c r="C187" s="116" t="s">
        <v>167</v>
      </c>
      <c r="D187" s="106">
        <v>20</v>
      </c>
      <c r="E187" s="106">
        <v>0</v>
      </c>
      <c r="F187" s="117"/>
      <c r="G187" s="123"/>
      <c r="H187" s="124"/>
      <c r="I187" s="105"/>
      <c r="J187" s="111">
        <f>SUM(I188:I197)</f>
        <v>2825</v>
      </c>
      <c r="K187" s="106">
        <f t="shared" si="5"/>
        <v>2825</v>
      </c>
      <c r="L187" s="105"/>
      <c r="M187" s="105"/>
      <c r="N187" s="105"/>
      <c r="O187" s="105"/>
      <c r="P187" s="105"/>
      <c r="Q187" s="105"/>
      <c r="R187" s="105"/>
      <c r="S187" s="120">
        <f>SUM(R187:R187)</f>
        <v>0</v>
      </c>
    </row>
    <row r="188" spans="1:19" s="115" customFormat="1" x14ac:dyDescent="0.3">
      <c r="A188" s="105">
        <v>179</v>
      </c>
      <c r="B188" s="106">
        <v>21</v>
      </c>
      <c r="C188" s="116" t="s">
        <v>159</v>
      </c>
      <c r="D188" s="106">
        <v>21</v>
      </c>
      <c r="E188" s="106">
        <v>0</v>
      </c>
      <c r="F188" s="117"/>
      <c r="G188" s="125"/>
      <c r="H188" s="127"/>
      <c r="I188" s="131"/>
      <c r="J188" s="111">
        <f>SUM(I189)</f>
        <v>0</v>
      </c>
      <c r="K188" s="106">
        <f t="shared" si="5"/>
        <v>0</v>
      </c>
      <c r="L188" s="105" t="s">
        <v>31</v>
      </c>
      <c r="M188" s="105"/>
      <c r="N188" s="105"/>
      <c r="O188" s="105"/>
      <c r="P188" s="105"/>
      <c r="Q188" s="105"/>
      <c r="R188" s="105"/>
      <c r="S188" s="120">
        <f>SUM(R188:R188)</f>
        <v>0</v>
      </c>
    </row>
    <row r="189" spans="1:19" s="115" customFormat="1" x14ac:dyDescent="0.3">
      <c r="A189" s="105">
        <v>182</v>
      </c>
      <c r="B189" s="106">
        <v>22</v>
      </c>
      <c r="C189" s="116" t="s">
        <v>160</v>
      </c>
      <c r="D189" s="106">
        <v>22</v>
      </c>
      <c r="E189" s="106">
        <v>0</v>
      </c>
      <c r="F189" s="130"/>
      <c r="G189" s="132"/>
      <c r="H189" s="131"/>
      <c r="I189" s="131"/>
      <c r="J189" s="111">
        <f>SUM(I190)</f>
        <v>2825</v>
      </c>
      <c r="K189" s="106">
        <f t="shared" si="5"/>
        <v>2825</v>
      </c>
      <c r="L189" s="105" t="s">
        <v>31</v>
      </c>
      <c r="M189" s="105"/>
      <c r="N189" s="105"/>
      <c r="O189" s="105"/>
      <c r="P189" s="105"/>
      <c r="Q189" s="105"/>
      <c r="R189" s="105">
        <v>4</v>
      </c>
      <c r="S189" s="120">
        <f>SUM(R189:R189)</f>
        <v>4</v>
      </c>
    </row>
    <row r="190" spans="1:19" ht="16.2" thickBot="1" x14ac:dyDescent="0.35">
      <c r="A190" s="1">
        <v>184</v>
      </c>
      <c r="F190" s="30"/>
      <c r="G190" s="29"/>
      <c r="H190" s="31"/>
      <c r="I190" s="20">
        <f>SUM(I21:I189)</f>
        <v>2825</v>
      </c>
      <c r="J190" s="20">
        <f>SUM(J21:J189)</f>
        <v>22600</v>
      </c>
      <c r="K190" s="19">
        <f>SUM(J21:J189)</f>
        <v>22600</v>
      </c>
      <c r="L190" s="32"/>
      <c r="M190" s="33"/>
      <c r="N190" s="34"/>
      <c r="O190" s="28">
        <f>SUM(M190:N190)</f>
        <v>0</v>
      </c>
      <c r="P190" s="25"/>
      <c r="Q190" s="25"/>
      <c r="R190" s="25"/>
      <c r="S190" s="25"/>
    </row>
    <row r="191" spans="1:19" ht="16.2" thickBot="1" x14ac:dyDescent="0.35">
      <c r="G191" s="35" t="s">
        <v>161</v>
      </c>
      <c r="H191" s="36"/>
      <c r="I191" s="23" t="s">
        <v>176</v>
      </c>
      <c r="J191" s="23" t="s">
        <v>177</v>
      </c>
      <c r="K191" s="23" t="s">
        <v>178</v>
      </c>
      <c r="L191" s="18"/>
      <c r="M191" s="17"/>
      <c r="N191" s="17"/>
      <c r="O191" s="17"/>
      <c r="P191" s="20"/>
      <c r="Q191" s="20"/>
      <c r="R191" s="18"/>
      <c r="S191" s="28">
        <f t="shared" ref="S191" si="7">SUM(S190:S190)</f>
        <v>0</v>
      </c>
    </row>
    <row r="192" spans="1:19" x14ac:dyDescent="0.3">
      <c r="H192" s="37" t="s">
        <v>162</v>
      </c>
      <c r="M192" s="1"/>
      <c r="N192" s="1"/>
      <c r="O192" s="1"/>
    </row>
    <row r="193" spans="8:16" x14ac:dyDescent="0.3">
      <c r="H193" s="38" t="s">
        <v>163</v>
      </c>
      <c r="M193" s="39"/>
      <c r="N193" s="39"/>
      <c r="O193" s="39"/>
      <c r="P193" s="40"/>
    </row>
    <row r="194" spans="8:16" ht="16.2" thickBot="1" x14ac:dyDescent="0.35">
      <c r="H194" s="41"/>
    </row>
  </sheetData>
  <autoFilter ref="F20:S191" xr:uid="{C13E79B2-EAFA-49FC-8520-31DBD54B7913}"/>
  <sortState xmlns:xlrd2="http://schemas.microsoft.com/office/spreadsheetml/2017/richdata2" ref="A21:S189">
    <sortCondition ref="F21:F189"/>
    <sortCondition descending="1" ref="G21:G189"/>
  </sortState>
  <printOptions horizontalCentered="1" gridLines="1"/>
  <pageMargins left="0.3" right="0.3" top="1.25" bottom="0.5" header="0.75" footer="0.25"/>
  <pageSetup scale="77" orientation="landscape" r:id="rId1"/>
  <headerFooter alignWithMargins="0">
    <oddHeader>&amp;LFile:  &amp;F&amp;C
Tab:  &amp;A
Report Name:  TRACING LIST FOR 2022 -- Sorted by Drawing Number&amp;R&amp;P of &amp;N</oddHeader>
    <oddFooter>&amp;LPath:  &amp;Z&amp;F&amp;C
&amp;R
&amp;D</oddFooter>
  </headerFooter>
  <rowBreaks count="1" manualBreakCount="1">
    <brk id="18" max="16383" man="1"/>
  </rowBreaks>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0207D-70C4-4E6F-961B-472D25342D3F}">
  <sheetPr codeName="Sheet46">
    <tabColor rgb="FFFF0000"/>
  </sheetPr>
  <dimension ref="A1"/>
  <sheetViews>
    <sheetView workbookViewId="0">
      <selection activeCell="A2" sqref="A2"/>
    </sheetView>
  </sheetViews>
  <sheetFormatPr defaultRowHeight="13.2" x14ac:dyDescent="0.25"/>
  <sheetData>
    <row r="1" spans="1:1" x14ac:dyDescent="0.25">
      <c r="A1" s="30" t="s">
        <v>2064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179F4-DC7D-4C46-A647-F9D1A6EF293C}">
  <sheetPr codeName="Sheet9" filterMode="1"/>
  <dimension ref="B1:R199"/>
  <sheetViews>
    <sheetView workbookViewId="0">
      <selection activeCell="G22" sqref="G22"/>
    </sheetView>
  </sheetViews>
  <sheetFormatPr defaultRowHeight="13.2" x14ac:dyDescent="0.25"/>
  <cols>
    <col min="2" max="2" width="3.88671875" bestFit="1" customWidth="1"/>
    <col min="3" max="3" width="14" customWidth="1"/>
    <col min="4" max="5" width="6.44140625" bestFit="1" customWidth="1"/>
    <col min="6" max="6" width="6.88671875" bestFit="1" customWidth="1"/>
    <col min="7" max="7" width="8.6640625" customWidth="1"/>
    <col min="8" max="8" width="26" customWidth="1"/>
    <col min="11" max="12" width="8.33203125" customWidth="1"/>
    <col min="13" max="16" width="8" customWidth="1"/>
    <col min="17" max="17" width="12.5546875" customWidth="1"/>
    <col min="18" max="18" width="22" style="39" customWidth="1"/>
  </cols>
  <sheetData>
    <row r="1" spans="2:18" ht="36" x14ac:dyDescent="0.25">
      <c r="B1" s="686"/>
      <c r="C1" s="715" t="s">
        <v>1449</v>
      </c>
      <c r="D1" s="715" t="s">
        <v>295</v>
      </c>
      <c r="E1" s="715" t="s">
        <v>296</v>
      </c>
      <c r="F1" s="715" t="s">
        <v>297</v>
      </c>
      <c r="G1" s="715" t="s">
        <v>298</v>
      </c>
      <c r="H1" s="715" t="s">
        <v>1447</v>
      </c>
      <c r="I1" s="715" t="s">
        <v>1303</v>
      </c>
      <c r="J1" s="715" t="s">
        <v>1589</v>
      </c>
      <c r="K1" s="715" t="s">
        <v>1450</v>
      </c>
      <c r="L1" s="715" t="s">
        <v>1563</v>
      </c>
      <c r="M1" s="715" t="s">
        <v>1564</v>
      </c>
      <c r="N1" s="715" t="s">
        <v>1586</v>
      </c>
      <c r="O1" s="715" t="s">
        <v>1587</v>
      </c>
      <c r="P1" s="715" t="s">
        <v>1588</v>
      </c>
      <c r="Q1" s="715" t="s">
        <v>1446</v>
      </c>
      <c r="R1" s="715" t="s">
        <v>1590</v>
      </c>
    </row>
    <row r="2" spans="2:18" ht="26.4" x14ac:dyDescent="0.3">
      <c r="B2" s="651">
        <v>1</v>
      </c>
      <c r="C2" s="652" t="s">
        <v>29</v>
      </c>
      <c r="D2" s="696">
        <v>1</v>
      </c>
      <c r="E2" s="696">
        <v>1</v>
      </c>
      <c r="F2" s="687">
        <v>1001</v>
      </c>
      <c r="G2" s="688">
        <v>-100</v>
      </c>
      <c r="H2" s="55" t="s">
        <v>30</v>
      </c>
      <c r="I2" s="23">
        <v>100</v>
      </c>
      <c r="J2" s="23" t="s">
        <v>31</v>
      </c>
      <c r="K2" s="23"/>
      <c r="L2" s="23"/>
      <c r="M2" s="23"/>
      <c r="N2" s="23"/>
      <c r="O2" s="23"/>
      <c r="P2" s="17"/>
      <c r="Q2" s="17"/>
      <c r="R2" s="243"/>
    </row>
    <row r="3" spans="2:18" ht="26.4" x14ac:dyDescent="0.3">
      <c r="B3" s="656">
        <v>2</v>
      </c>
      <c r="C3" s="657" t="s">
        <v>33</v>
      </c>
      <c r="D3" s="696">
        <v>2</v>
      </c>
      <c r="E3" s="696">
        <v>1</v>
      </c>
      <c r="F3" s="687">
        <v>1002</v>
      </c>
      <c r="G3" s="688">
        <v>-101</v>
      </c>
      <c r="H3" s="55" t="s">
        <v>34</v>
      </c>
      <c r="I3" s="23">
        <v>40</v>
      </c>
      <c r="J3" s="23" t="s">
        <v>31</v>
      </c>
      <c r="K3" s="23"/>
      <c r="L3" s="23"/>
      <c r="M3" s="23"/>
      <c r="N3" s="23"/>
      <c r="O3" s="23"/>
      <c r="P3" s="17"/>
      <c r="Q3" s="17"/>
      <c r="R3" s="243"/>
    </row>
    <row r="4" spans="2:18" ht="28.5" customHeight="1" x14ac:dyDescent="0.3">
      <c r="B4" s="656">
        <v>3</v>
      </c>
      <c r="C4" s="662" t="s">
        <v>36</v>
      </c>
      <c r="D4" s="696">
        <v>3</v>
      </c>
      <c r="E4" s="696">
        <v>1</v>
      </c>
      <c r="F4" s="687">
        <v>1003</v>
      </c>
      <c r="G4" s="688">
        <v>-100</v>
      </c>
      <c r="H4" s="55" t="s">
        <v>37</v>
      </c>
      <c r="I4" s="23">
        <v>100</v>
      </c>
      <c r="J4" s="23" t="s">
        <v>31</v>
      </c>
      <c r="K4" s="23"/>
      <c r="L4" s="23"/>
      <c r="M4" s="23"/>
      <c r="N4" s="23"/>
      <c r="O4" s="23"/>
      <c r="P4" s="17"/>
      <c r="Q4" s="17"/>
      <c r="R4" s="243"/>
    </row>
    <row r="5" spans="2:18" ht="27" x14ac:dyDescent="0.3">
      <c r="B5" s="656">
        <v>4</v>
      </c>
      <c r="C5" s="662" t="s">
        <v>38</v>
      </c>
      <c r="D5" s="696">
        <v>4</v>
      </c>
      <c r="E5" s="696">
        <v>1</v>
      </c>
      <c r="F5" s="687">
        <v>1004</v>
      </c>
      <c r="G5" s="688">
        <v>-100</v>
      </c>
      <c r="H5" s="55" t="s">
        <v>1209</v>
      </c>
      <c r="I5" s="23">
        <v>30</v>
      </c>
      <c r="J5" s="52" t="s">
        <v>39</v>
      </c>
      <c r="K5" s="23"/>
      <c r="L5" s="23">
        <f t="shared" ref="L5:L9" si="0">+I5</f>
        <v>30</v>
      </c>
      <c r="M5" s="23"/>
      <c r="N5" s="23"/>
      <c r="O5" s="23"/>
      <c r="P5" s="17"/>
      <c r="Q5" s="17" t="s">
        <v>1535</v>
      </c>
      <c r="R5" s="243" t="s">
        <v>1543</v>
      </c>
    </row>
    <row r="6" spans="2:18" ht="15.6" x14ac:dyDescent="0.3">
      <c r="B6" s="21"/>
      <c r="C6" s="169"/>
      <c r="D6" s="696">
        <v>4</v>
      </c>
      <c r="E6" s="696">
        <v>2</v>
      </c>
      <c r="F6" s="687">
        <v>1004</v>
      </c>
      <c r="G6" s="688">
        <v>-101</v>
      </c>
      <c r="H6" s="55" t="s">
        <v>1204</v>
      </c>
      <c r="I6" s="23">
        <v>30</v>
      </c>
      <c r="J6" s="52" t="s">
        <v>39</v>
      </c>
      <c r="K6" s="23"/>
      <c r="L6" s="23">
        <f t="shared" si="0"/>
        <v>30</v>
      </c>
      <c r="M6" s="23"/>
      <c r="N6" s="23"/>
      <c r="O6" s="23"/>
      <c r="P6" s="17"/>
      <c r="Q6" s="17" t="s">
        <v>1536</v>
      </c>
      <c r="R6" s="243" t="s">
        <v>1543</v>
      </c>
    </row>
    <row r="7" spans="2:18" ht="15.6" x14ac:dyDescent="0.3">
      <c r="B7" s="21"/>
      <c r="C7" s="169"/>
      <c r="D7" s="696">
        <v>4</v>
      </c>
      <c r="E7" s="696">
        <v>3</v>
      </c>
      <c r="F7" s="687">
        <v>1004</v>
      </c>
      <c r="G7" s="688">
        <v>-102</v>
      </c>
      <c r="H7" s="55" t="s">
        <v>1211</v>
      </c>
      <c r="I7" s="23">
        <v>30</v>
      </c>
      <c r="J7" s="52" t="s">
        <v>39</v>
      </c>
      <c r="K7" s="23"/>
      <c r="L7" s="23">
        <f t="shared" si="0"/>
        <v>30</v>
      </c>
      <c r="M7" s="23"/>
      <c r="N7" s="23"/>
      <c r="O7" s="23"/>
      <c r="P7" s="17"/>
      <c r="Q7" s="17" t="s">
        <v>1537</v>
      </c>
      <c r="R7" s="243" t="s">
        <v>1543</v>
      </c>
    </row>
    <row r="8" spans="2:18" ht="27" x14ac:dyDescent="0.3">
      <c r="B8" s="21"/>
      <c r="C8" s="169"/>
      <c r="D8" s="696">
        <v>4</v>
      </c>
      <c r="E8" s="696">
        <v>4</v>
      </c>
      <c r="F8" s="687">
        <v>1004</v>
      </c>
      <c r="G8" s="688">
        <v>-103</v>
      </c>
      <c r="H8" s="55" t="s">
        <v>1210</v>
      </c>
      <c r="I8" s="23">
        <v>40</v>
      </c>
      <c r="J8" s="52" t="s">
        <v>39</v>
      </c>
      <c r="K8" s="23"/>
      <c r="L8" s="23">
        <f t="shared" si="0"/>
        <v>40</v>
      </c>
      <c r="M8" s="23"/>
      <c r="N8" s="23"/>
      <c r="O8" s="23"/>
      <c r="P8" s="17"/>
      <c r="Q8" s="17" t="s">
        <v>1538</v>
      </c>
      <c r="R8" s="243" t="s">
        <v>1543</v>
      </c>
    </row>
    <row r="9" spans="2:18" ht="27" x14ac:dyDescent="0.3">
      <c r="B9" s="21"/>
      <c r="C9" s="169"/>
      <c r="D9" s="696">
        <v>4</v>
      </c>
      <c r="E9" s="696">
        <v>5</v>
      </c>
      <c r="F9" s="687">
        <v>1004</v>
      </c>
      <c r="G9" s="688">
        <v>-104</v>
      </c>
      <c r="H9" s="55" t="s">
        <v>253</v>
      </c>
      <c r="I9" s="23">
        <v>25</v>
      </c>
      <c r="J9" s="52" t="s">
        <v>39</v>
      </c>
      <c r="K9" s="23"/>
      <c r="L9" s="23">
        <f t="shared" si="0"/>
        <v>25</v>
      </c>
      <c r="M9" s="23"/>
      <c r="N9" s="23"/>
      <c r="O9" s="23"/>
      <c r="P9" s="17"/>
      <c r="Q9" s="17" t="s">
        <v>1539</v>
      </c>
      <c r="R9" s="243" t="s">
        <v>1543</v>
      </c>
    </row>
    <row r="10" spans="2:18" ht="27" x14ac:dyDescent="0.3">
      <c r="B10" s="21"/>
      <c r="C10" s="169"/>
      <c r="D10" s="696">
        <v>4</v>
      </c>
      <c r="E10" s="696">
        <v>6</v>
      </c>
      <c r="F10" s="687">
        <v>1004</v>
      </c>
      <c r="G10" s="688">
        <v>-105</v>
      </c>
      <c r="H10" s="55" t="s">
        <v>254</v>
      </c>
      <c r="I10" s="23">
        <v>25</v>
      </c>
      <c r="J10" s="52" t="s">
        <v>39</v>
      </c>
      <c r="K10" s="23"/>
      <c r="L10" s="23"/>
      <c r="M10" s="23">
        <v>25</v>
      </c>
      <c r="N10" s="23"/>
      <c r="O10" s="23"/>
      <c r="P10" s="17"/>
      <c r="Q10" s="17" t="s">
        <v>1537</v>
      </c>
      <c r="R10" s="243" t="s">
        <v>1543</v>
      </c>
    </row>
    <row r="11" spans="2:18" ht="15.6" hidden="1" x14ac:dyDescent="0.3">
      <c r="B11" s="21"/>
      <c r="C11" s="169"/>
      <c r="D11" s="43">
        <v>4</v>
      </c>
      <c r="E11" s="43">
        <v>7</v>
      </c>
      <c r="F11" s="80">
        <v>1004</v>
      </c>
      <c r="G11" s="81">
        <v>-106</v>
      </c>
      <c r="H11" s="55" t="s">
        <v>255</v>
      </c>
      <c r="I11" s="23"/>
      <c r="J11" s="23"/>
      <c r="K11" s="25"/>
      <c r="L11" s="163"/>
      <c r="M11" s="712"/>
      <c r="N11" s="712"/>
      <c r="O11" s="712"/>
      <c r="R11"/>
    </row>
    <row r="12" spans="2:18" ht="15.6" hidden="1" x14ac:dyDescent="0.3">
      <c r="B12" s="21"/>
      <c r="C12" s="169"/>
      <c r="D12" s="43">
        <v>4</v>
      </c>
      <c r="E12" s="43">
        <v>8</v>
      </c>
      <c r="F12" s="80">
        <v>1004</v>
      </c>
      <c r="G12" s="86" t="s">
        <v>40</v>
      </c>
      <c r="H12" s="55" t="s">
        <v>256</v>
      </c>
      <c r="I12" s="23"/>
      <c r="J12" s="23"/>
      <c r="K12" s="158"/>
      <c r="L12" s="166"/>
      <c r="M12" s="712"/>
      <c r="N12" s="712"/>
      <c r="O12" s="712"/>
      <c r="R12"/>
    </row>
    <row r="13" spans="2:18" ht="15.6" x14ac:dyDescent="0.3">
      <c r="B13" s="21"/>
      <c r="C13" s="169"/>
      <c r="D13" s="696">
        <v>4</v>
      </c>
      <c r="E13" s="696">
        <v>9</v>
      </c>
      <c r="F13" s="687">
        <v>1006</v>
      </c>
      <c r="G13" s="689" t="s">
        <v>47</v>
      </c>
      <c r="H13" s="55" t="s">
        <v>257</v>
      </c>
      <c r="I13" s="23">
        <v>25</v>
      </c>
      <c r="J13" s="52" t="s">
        <v>39</v>
      </c>
      <c r="K13" s="23"/>
      <c r="L13" s="23"/>
      <c r="M13" s="23"/>
      <c r="N13" s="23" t="s">
        <v>1591</v>
      </c>
      <c r="O13" s="23"/>
      <c r="P13" s="17"/>
      <c r="Q13" s="17"/>
      <c r="R13" s="243"/>
    </row>
    <row r="14" spans="2:18" ht="15.6" x14ac:dyDescent="0.3">
      <c r="B14" s="21"/>
      <c r="C14" s="169"/>
      <c r="D14" s="696">
        <v>4</v>
      </c>
      <c r="E14" s="696">
        <v>10</v>
      </c>
      <c r="F14" s="687">
        <v>1006</v>
      </c>
      <c r="G14" s="689" t="s">
        <v>284</v>
      </c>
      <c r="H14" s="55" t="s">
        <v>258</v>
      </c>
      <c r="I14" s="23">
        <v>25</v>
      </c>
      <c r="J14" s="52" t="s">
        <v>39</v>
      </c>
      <c r="K14" s="23"/>
      <c r="L14" s="23">
        <f t="shared" ref="L14:L18" si="1">+I14</f>
        <v>25</v>
      </c>
      <c r="M14" s="23"/>
      <c r="N14" s="23"/>
      <c r="O14" s="23"/>
      <c r="P14" s="17"/>
      <c r="Q14" s="17" t="s">
        <v>1540</v>
      </c>
      <c r="R14" s="243" t="s">
        <v>1566</v>
      </c>
    </row>
    <row r="15" spans="2:18" ht="27" x14ac:dyDescent="0.3">
      <c r="B15" s="21"/>
      <c r="C15" s="169"/>
      <c r="D15" s="696">
        <v>4</v>
      </c>
      <c r="E15" s="696">
        <v>11</v>
      </c>
      <c r="F15" s="687" t="s">
        <v>283</v>
      </c>
      <c r="G15" s="688" t="s">
        <v>41</v>
      </c>
      <c r="H15" s="55" t="s">
        <v>1205</v>
      </c>
      <c r="I15" s="23">
        <v>20</v>
      </c>
      <c r="J15" s="52" t="s">
        <v>39</v>
      </c>
      <c r="K15" s="23"/>
      <c r="L15" s="23">
        <f t="shared" si="1"/>
        <v>20</v>
      </c>
      <c r="M15" s="23"/>
      <c r="N15" s="23"/>
      <c r="O15" s="23"/>
      <c r="P15" s="17"/>
      <c r="Q15" s="17" t="s">
        <v>1541</v>
      </c>
      <c r="R15" s="243" t="s">
        <v>1543</v>
      </c>
    </row>
    <row r="16" spans="2:18" ht="27" x14ac:dyDescent="0.3">
      <c r="B16" s="21"/>
      <c r="C16" s="55" t="s">
        <v>1310</v>
      </c>
      <c r="D16" s="696">
        <v>4</v>
      </c>
      <c r="E16" s="696">
        <v>12</v>
      </c>
      <c r="F16" s="687" t="s">
        <v>283</v>
      </c>
      <c r="G16" s="688" t="s">
        <v>42</v>
      </c>
      <c r="H16" s="55" t="s">
        <v>1206</v>
      </c>
      <c r="I16" s="23">
        <v>20</v>
      </c>
      <c r="J16" s="52" t="s">
        <v>39</v>
      </c>
      <c r="K16" s="23"/>
      <c r="L16" s="23">
        <f t="shared" si="1"/>
        <v>20</v>
      </c>
      <c r="M16" s="23"/>
      <c r="N16" s="23"/>
      <c r="O16" s="23"/>
      <c r="P16" s="17"/>
      <c r="Q16" s="17" t="s">
        <v>1541</v>
      </c>
      <c r="R16" s="243" t="s">
        <v>1543</v>
      </c>
    </row>
    <row r="17" spans="2:18" ht="27" x14ac:dyDescent="0.3">
      <c r="B17" s="21"/>
      <c r="C17" s="55" t="s">
        <v>1310</v>
      </c>
      <c r="D17" s="696">
        <v>4</v>
      </c>
      <c r="E17" s="696">
        <v>13</v>
      </c>
      <c r="F17" s="687" t="s">
        <v>283</v>
      </c>
      <c r="G17" s="688" t="s">
        <v>43</v>
      </c>
      <c r="H17" s="55" t="s">
        <v>1207</v>
      </c>
      <c r="I17" s="23">
        <v>20</v>
      </c>
      <c r="J17" s="52" t="s">
        <v>39</v>
      </c>
      <c r="K17" s="23"/>
      <c r="L17" s="23">
        <f t="shared" si="1"/>
        <v>20</v>
      </c>
      <c r="M17" s="23"/>
      <c r="N17" s="23"/>
      <c r="O17" s="23"/>
      <c r="P17" s="17"/>
      <c r="Q17" s="17" t="s">
        <v>1541</v>
      </c>
      <c r="R17" s="243" t="s">
        <v>1543</v>
      </c>
    </row>
    <row r="18" spans="2:18" ht="27" x14ac:dyDescent="0.3">
      <c r="B18" s="21"/>
      <c r="C18" s="55" t="s">
        <v>1310</v>
      </c>
      <c r="D18" s="696">
        <v>4</v>
      </c>
      <c r="E18" s="696">
        <v>14</v>
      </c>
      <c r="F18" s="687" t="s">
        <v>283</v>
      </c>
      <c r="G18" s="688" t="s">
        <v>44</v>
      </c>
      <c r="H18" s="55" t="s">
        <v>1208</v>
      </c>
      <c r="I18" s="23">
        <v>40</v>
      </c>
      <c r="J18" s="52" t="s">
        <v>39</v>
      </c>
      <c r="K18" s="23"/>
      <c r="L18" s="23">
        <f t="shared" si="1"/>
        <v>40</v>
      </c>
      <c r="M18" s="23"/>
      <c r="N18" s="23"/>
      <c r="O18" s="23"/>
      <c r="P18" s="17"/>
      <c r="Q18" s="17" t="s">
        <v>1541</v>
      </c>
      <c r="R18" s="243" t="s">
        <v>1543</v>
      </c>
    </row>
    <row r="19" spans="2:18" ht="40.200000000000003" hidden="1" x14ac:dyDescent="0.3">
      <c r="B19" s="21"/>
      <c r="C19" s="55" t="s">
        <v>1310</v>
      </c>
      <c r="D19" s="43">
        <v>4</v>
      </c>
      <c r="E19" s="43">
        <v>15</v>
      </c>
      <c r="F19" s="80">
        <v>1006</v>
      </c>
      <c r="G19" s="81">
        <v>-103</v>
      </c>
      <c r="H19" s="55" t="s">
        <v>278</v>
      </c>
      <c r="I19" s="23"/>
      <c r="J19" s="23"/>
      <c r="K19" s="569"/>
      <c r="L19" s="680"/>
      <c r="M19" s="712"/>
      <c r="N19" s="712"/>
      <c r="O19" s="712"/>
      <c r="R19"/>
    </row>
    <row r="20" spans="2:18" ht="15.6" x14ac:dyDescent="0.3">
      <c r="B20" s="21"/>
      <c r="C20" s="644" t="s">
        <v>1109</v>
      </c>
      <c r="D20" s="696">
        <v>4</v>
      </c>
      <c r="E20" s="696">
        <v>16</v>
      </c>
      <c r="F20" s="687">
        <v>1004</v>
      </c>
      <c r="G20" s="688" t="s">
        <v>59</v>
      </c>
      <c r="H20" s="11" t="s">
        <v>1139</v>
      </c>
      <c r="I20" s="23">
        <v>30</v>
      </c>
      <c r="J20" s="52" t="s">
        <v>39</v>
      </c>
      <c r="K20" s="23"/>
      <c r="L20" s="23"/>
      <c r="M20" s="23"/>
      <c r="N20" s="23" t="s">
        <v>1591</v>
      </c>
      <c r="O20" s="23"/>
      <c r="P20" s="17"/>
      <c r="Q20" s="17"/>
      <c r="R20" s="243" t="s">
        <v>1565</v>
      </c>
    </row>
    <row r="21" spans="2:18" ht="15.6" x14ac:dyDescent="0.3">
      <c r="B21" s="656">
        <v>5</v>
      </c>
      <c r="C21" s="662" t="s">
        <v>171</v>
      </c>
      <c r="D21" s="696">
        <v>5</v>
      </c>
      <c r="E21" s="696">
        <v>1</v>
      </c>
      <c r="F21" s="687">
        <v>1006</v>
      </c>
      <c r="G21" s="688">
        <v>-100</v>
      </c>
      <c r="H21" s="55" t="s">
        <v>246</v>
      </c>
      <c r="I21" s="23">
        <v>30</v>
      </c>
      <c r="J21" s="52" t="s">
        <v>39</v>
      </c>
      <c r="K21" s="23"/>
      <c r="L21" s="23"/>
      <c r="M21" s="23"/>
      <c r="N21" s="23" t="s">
        <v>1591</v>
      </c>
      <c r="O21" s="23"/>
      <c r="P21" s="17"/>
      <c r="Q21" s="17"/>
      <c r="R21" s="243"/>
    </row>
    <row r="22" spans="2:18" ht="15.6" hidden="1" x14ac:dyDescent="0.3">
      <c r="B22" s="21"/>
      <c r="C22" s="169"/>
      <c r="D22" s="43">
        <v>5</v>
      </c>
      <c r="E22" s="43">
        <v>2</v>
      </c>
      <c r="F22" s="80">
        <v>1006</v>
      </c>
      <c r="G22" s="81">
        <v>-101</v>
      </c>
      <c r="H22" s="55" t="s">
        <v>245</v>
      </c>
      <c r="I22" s="23"/>
      <c r="J22" s="23"/>
      <c r="K22" s="25"/>
      <c r="L22" s="163"/>
      <c r="M22" s="712"/>
      <c r="N22" s="712"/>
      <c r="O22" s="712"/>
      <c r="R22"/>
    </row>
    <row r="23" spans="2:18" ht="15.6" hidden="1" x14ac:dyDescent="0.3">
      <c r="B23" s="21"/>
      <c r="C23" s="169"/>
      <c r="D23" s="43">
        <v>5</v>
      </c>
      <c r="E23" s="43">
        <v>3</v>
      </c>
      <c r="F23" s="80">
        <v>1006</v>
      </c>
      <c r="G23" s="81">
        <v>-102</v>
      </c>
      <c r="H23" s="55" t="s">
        <v>261</v>
      </c>
      <c r="I23" s="23"/>
      <c r="J23" s="23"/>
      <c r="K23" s="23"/>
      <c r="L23" s="24"/>
      <c r="M23" s="712"/>
      <c r="N23" s="712"/>
      <c r="O23" s="712"/>
      <c r="R23"/>
    </row>
    <row r="24" spans="2:18" ht="15.6" hidden="1" x14ac:dyDescent="0.3">
      <c r="B24" s="21"/>
      <c r="C24" s="169"/>
      <c r="D24" s="43">
        <v>5</v>
      </c>
      <c r="E24" s="43">
        <v>6</v>
      </c>
      <c r="F24" s="80">
        <v>1006</v>
      </c>
      <c r="G24" s="86" t="s">
        <v>60</v>
      </c>
      <c r="H24" s="55" t="s">
        <v>61</v>
      </c>
      <c r="I24" s="23"/>
      <c r="J24" s="23"/>
      <c r="K24" s="23"/>
      <c r="L24" s="24"/>
      <c r="M24" s="712"/>
      <c r="N24" s="712"/>
      <c r="O24" s="712"/>
      <c r="R24"/>
    </row>
    <row r="25" spans="2:18" ht="15.6" hidden="1" x14ac:dyDescent="0.3">
      <c r="B25" s="21"/>
      <c r="C25" s="169"/>
      <c r="D25" s="43">
        <v>5</v>
      </c>
      <c r="E25" s="43">
        <v>7</v>
      </c>
      <c r="F25" s="80">
        <v>1007</v>
      </c>
      <c r="G25" s="81">
        <v>-101</v>
      </c>
      <c r="H25" s="55" t="s">
        <v>240</v>
      </c>
      <c r="I25" s="23"/>
      <c r="J25" s="23"/>
      <c r="K25" s="158"/>
      <c r="L25" s="166"/>
      <c r="M25" s="712"/>
      <c r="N25" s="712"/>
      <c r="O25" s="712"/>
      <c r="R25"/>
    </row>
    <row r="26" spans="2:18" ht="15.6" x14ac:dyDescent="0.3">
      <c r="B26" s="21"/>
      <c r="C26" s="169"/>
      <c r="D26" s="696">
        <v>5</v>
      </c>
      <c r="E26" s="696">
        <v>8</v>
      </c>
      <c r="F26" s="687">
        <v>1007</v>
      </c>
      <c r="G26" s="688">
        <v>-102</v>
      </c>
      <c r="H26" s="55" t="s">
        <v>239</v>
      </c>
      <c r="I26" s="23">
        <v>20</v>
      </c>
      <c r="J26" s="52" t="s">
        <v>39</v>
      </c>
      <c r="K26" s="23"/>
      <c r="L26" s="23"/>
      <c r="M26" s="23"/>
      <c r="N26" s="23" t="s">
        <v>1591</v>
      </c>
      <c r="O26" s="23"/>
      <c r="P26" s="17"/>
      <c r="Q26" s="17"/>
      <c r="R26" s="243"/>
    </row>
    <row r="27" spans="2:18" ht="15.6" hidden="1" x14ac:dyDescent="0.3">
      <c r="B27" s="21"/>
      <c r="C27" s="169"/>
      <c r="D27" s="43">
        <v>5</v>
      </c>
      <c r="E27" s="43">
        <v>9</v>
      </c>
      <c r="F27" s="80"/>
      <c r="G27" s="81"/>
      <c r="H27" s="55" t="s">
        <v>289</v>
      </c>
      <c r="I27" s="23"/>
      <c r="J27" s="23"/>
      <c r="K27" s="569"/>
      <c r="L27" s="680"/>
      <c r="M27" s="712"/>
      <c r="N27" s="712"/>
      <c r="O27" s="712"/>
      <c r="R27"/>
    </row>
    <row r="28" spans="2:18" ht="15.6" x14ac:dyDescent="0.3">
      <c r="B28" s="21"/>
      <c r="C28" s="169"/>
      <c r="D28" s="696">
        <v>5</v>
      </c>
      <c r="E28" s="696">
        <v>10</v>
      </c>
      <c r="F28" s="687">
        <v>1007</v>
      </c>
      <c r="G28" s="688">
        <v>-109</v>
      </c>
      <c r="H28" s="55" t="s">
        <v>184</v>
      </c>
      <c r="I28" s="23">
        <v>20</v>
      </c>
      <c r="J28" s="52" t="s">
        <v>39</v>
      </c>
      <c r="K28" s="23"/>
      <c r="L28" s="23"/>
      <c r="M28" s="23"/>
      <c r="N28" s="23" t="s">
        <v>1591</v>
      </c>
      <c r="O28" s="23"/>
      <c r="P28" s="17"/>
      <c r="Q28" s="17"/>
      <c r="R28" s="243"/>
    </row>
    <row r="29" spans="2:18" ht="15.6" hidden="1" x14ac:dyDescent="0.3">
      <c r="B29" s="21"/>
      <c r="C29" s="169"/>
      <c r="D29" s="43">
        <v>5</v>
      </c>
      <c r="E29" s="43">
        <v>11</v>
      </c>
      <c r="F29" s="80">
        <v>1007</v>
      </c>
      <c r="G29" s="81">
        <v>-110</v>
      </c>
      <c r="H29" s="55" t="s">
        <v>243</v>
      </c>
      <c r="I29" s="23"/>
      <c r="J29" s="23"/>
      <c r="K29" s="25"/>
      <c r="L29" s="163"/>
      <c r="M29" s="712"/>
      <c r="N29" s="712"/>
      <c r="O29" s="712"/>
      <c r="R29"/>
    </row>
    <row r="30" spans="2:18" ht="15.6" hidden="1" x14ac:dyDescent="0.3">
      <c r="B30" s="21"/>
      <c r="C30" s="169"/>
      <c r="D30" s="43">
        <v>5</v>
      </c>
      <c r="E30" s="43">
        <v>12</v>
      </c>
      <c r="F30" s="80">
        <v>1007</v>
      </c>
      <c r="G30" s="81">
        <v>-111</v>
      </c>
      <c r="H30" s="55" t="s">
        <v>244</v>
      </c>
      <c r="I30" s="23"/>
      <c r="J30" s="23"/>
      <c r="K30" s="23"/>
      <c r="L30" s="24"/>
      <c r="M30" s="712"/>
      <c r="N30" s="712"/>
      <c r="O30" s="712"/>
      <c r="R30"/>
    </row>
    <row r="31" spans="2:18" ht="15.6" hidden="1" x14ac:dyDescent="0.3">
      <c r="B31" s="21"/>
      <c r="C31" s="169"/>
      <c r="D31" s="43">
        <v>5</v>
      </c>
      <c r="E31" s="43">
        <v>13</v>
      </c>
      <c r="F31" s="80">
        <v>1007</v>
      </c>
      <c r="G31" s="81">
        <v>-112</v>
      </c>
      <c r="H31" s="55" t="s">
        <v>242</v>
      </c>
      <c r="I31" s="23"/>
      <c r="J31" s="23"/>
      <c r="K31" s="23"/>
      <c r="L31" s="24"/>
      <c r="M31" s="712"/>
      <c r="N31" s="712"/>
      <c r="O31" s="712"/>
      <c r="R31"/>
    </row>
    <row r="32" spans="2:18" ht="15.6" hidden="1" x14ac:dyDescent="0.3">
      <c r="B32" s="21"/>
      <c r="C32" s="169"/>
      <c r="D32" s="43">
        <v>5</v>
      </c>
      <c r="E32" s="43">
        <v>14</v>
      </c>
      <c r="F32" s="80">
        <v>1007</v>
      </c>
      <c r="G32" s="81">
        <v>-113</v>
      </c>
      <c r="H32" s="55" t="s">
        <v>241</v>
      </c>
      <c r="I32" s="23"/>
      <c r="J32" s="23"/>
      <c r="K32" s="23"/>
      <c r="L32" s="24"/>
      <c r="M32" s="712"/>
      <c r="N32" s="712"/>
      <c r="O32" s="712"/>
      <c r="R32"/>
    </row>
    <row r="33" spans="2:18" ht="15.6" hidden="1" x14ac:dyDescent="0.3">
      <c r="B33" s="21"/>
      <c r="C33" s="169"/>
      <c r="D33" s="43">
        <v>5</v>
      </c>
      <c r="E33" s="43">
        <v>15</v>
      </c>
      <c r="F33" s="80">
        <v>1007</v>
      </c>
      <c r="G33" s="86" t="s">
        <v>89</v>
      </c>
      <c r="H33" s="55" t="s">
        <v>90</v>
      </c>
      <c r="I33" s="23"/>
      <c r="J33" s="23"/>
      <c r="K33" s="158"/>
      <c r="L33" s="166"/>
      <c r="M33" s="712"/>
      <c r="N33" s="712"/>
      <c r="O33" s="712"/>
      <c r="R33"/>
    </row>
    <row r="34" spans="2:18" ht="15.6" x14ac:dyDescent="0.3">
      <c r="B34" s="21"/>
      <c r="C34" s="169"/>
      <c r="D34" s="696">
        <v>5</v>
      </c>
      <c r="E34" s="696">
        <v>16</v>
      </c>
      <c r="F34" s="687">
        <v>1007</v>
      </c>
      <c r="G34" s="689" t="s">
        <v>91</v>
      </c>
      <c r="H34" s="55" t="s">
        <v>92</v>
      </c>
      <c r="I34" s="23">
        <v>20</v>
      </c>
      <c r="J34" s="52" t="s">
        <v>39</v>
      </c>
      <c r="K34" s="23"/>
      <c r="L34" s="23"/>
      <c r="M34" s="23"/>
      <c r="N34" s="23" t="s">
        <v>1591</v>
      </c>
      <c r="O34" s="23"/>
      <c r="P34" s="17"/>
      <c r="Q34" s="17"/>
      <c r="R34" s="243"/>
    </row>
    <row r="35" spans="2:18" ht="15.6" hidden="1" x14ac:dyDescent="0.3">
      <c r="B35" s="21"/>
      <c r="C35" s="169"/>
      <c r="D35" s="43">
        <v>5</v>
      </c>
      <c r="E35" s="43">
        <v>17</v>
      </c>
      <c r="F35" s="80">
        <v>1007</v>
      </c>
      <c r="G35" s="86" t="s">
        <v>93</v>
      </c>
      <c r="H35" s="55" t="s">
        <v>94</v>
      </c>
      <c r="I35" s="23"/>
      <c r="J35" s="23"/>
      <c r="K35" s="25"/>
      <c r="L35" s="163"/>
      <c r="M35" s="712"/>
      <c r="N35" s="712"/>
      <c r="O35" s="712"/>
      <c r="R35"/>
    </row>
    <row r="36" spans="2:18" ht="15.6" hidden="1" x14ac:dyDescent="0.3">
      <c r="B36" s="21"/>
      <c r="C36" s="169"/>
      <c r="D36" s="43">
        <v>5</v>
      </c>
      <c r="E36" s="43">
        <v>18</v>
      </c>
      <c r="F36" s="80">
        <v>1007</v>
      </c>
      <c r="G36" s="86" t="s">
        <v>95</v>
      </c>
      <c r="H36" s="55" t="s">
        <v>96</v>
      </c>
      <c r="I36" s="23"/>
      <c r="J36" s="23"/>
      <c r="K36" s="158"/>
      <c r="L36" s="166"/>
      <c r="M36" s="712"/>
      <c r="N36" s="712"/>
      <c r="O36" s="712"/>
      <c r="R36"/>
    </row>
    <row r="37" spans="2:18" ht="15.6" x14ac:dyDescent="0.3">
      <c r="B37" s="21"/>
      <c r="C37" s="644" t="s">
        <v>1109</v>
      </c>
      <c r="D37" s="696">
        <v>5</v>
      </c>
      <c r="E37" s="696">
        <v>19</v>
      </c>
      <c r="F37" s="687" t="s">
        <v>1108</v>
      </c>
      <c r="G37" s="689" t="s">
        <v>47</v>
      </c>
      <c r="H37" s="55" t="s">
        <v>1099</v>
      </c>
      <c r="I37" s="23">
        <v>25</v>
      </c>
      <c r="J37" s="23" t="s">
        <v>174</v>
      </c>
      <c r="K37" s="23"/>
      <c r="L37" s="23"/>
      <c r="M37" s="23"/>
      <c r="N37" s="23" t="s">
        <v>1591</v>
      </c>
      <c r="O37" s="23"/>
      <c r="P37" s="17"/>
      <c r="Q37" s="17"/>
      <c r="R37" s="243" t="s">
        <v>1567</v>
      </c>
    </row>
    <row r="38" spans="2:18" ht="15.6" x14ac:dyDescent="0.3">
      <c r="B38" s="21"/>
      <c r="C38" s="644" t="s">
        <v>1109</v>
      </c>
      <c r="D38" s="696">
        <v>5</v>
      </c>
      <c r="E38" s="696">
        <v>20</v>
      </c>
      <c r="F38" s="687" t="s">
        <v>1108</v>
      </c>
      <c r="G38" s="689" t="s">
        <v>156</v>
      </c>
      <c r="H38" s="55" t="s">
        <v>1100</v>
      </c>
      <c r="I38" s="23">
        <v>25</v>
      </c>
      <c r="J38" s="23" t="s">
        <v>174</v>
      </c>
      <c r="K38" s="23"/>
      <c r="L38" s="23"/>
      <c r="M38" s="23">
        <v>25</v>
      </c>
      <c r="N38" s="23"/>
      <c r="O38" s="23"/>
      <c r="P38" s="17"/>
      <c r="Q38" s="17" t="s">
        <v>1568</v>
      </c>
      <c r="R38" s="243" t="s">
        <v>1543</v>
      </c>
    </row>
    <row r="39" spans="2:18" ht="15.6" x14ac:dyDescent="0.3">
      <c r="B39" s="21"/>
      <c r="C39" s="644" t="s">
        <v>1109</v>
      </c>
      <c r="D39" s="696">
        <v>5</v>
      </c>
      <c r="E39" s="696">
        <v>21</v>
      </c>
      <c r="F39" s="687" t="s">
        <v>1134</v>
      </c>
      <c r="G39" s="689" t="s">
        <v>1214</v>
      </c>
      <c r="H39" s="55" t="s">
        <v>1143</v>
      </c>
      <c r="I39" s="23">
        <v>25</v>
      </c>
      <c r="J39" s="52" t="s">
        <v>39</v>
      </c>
      <c r="K39" s="23"/>
      <c r="L39" s="23"/>
      <c r="M39" s="23"/>
      <c r="N39" s="23" t="s">
        <v>1591</v>
      </c>
      <c r="O39" s="23"/>
      <c r="P39" s="17"/>
      <c r="Q39" s="17"/>
      <c r="R39" s="243"/>
    </row>
    <row r="40" spans="2:18" ht="40.200000000000003" x14ac:dyDescent="0.3">
      <c r="B40" s="656">
        <v>6</v>
      </c>
      <c r="C40" s="662" t="s">
        <v>46</v>
      </c>
      <c r="D40" s="696">
        <v>6</v>
      </c>
      <c r="E40" s="696">
        <v>1</v>
      </c>
      <c r="F40" s="687">
        <v>1006</v>
      </c>
      <c r="G40" s="688">
        <v>-104</v>
      </c>
      <c r="H40" s="55" t="s">
        <v>281</v>
      </c>
      <c r="I40" s="23">
        <v>30</v>
      </c>
      <c r="J40" s="52" t="s">
        <v>39</v>
      </c>
      <c r="K40" s="23"/>
      <c r="L40" s="23"/>
      <c r="M40" s="23"/>
      <c r="N40" s="23" t="s">
        <v>1591</v>
      </c>
      <c r="O40" s="23"/>
      <c r="P40" s="17"/>
      <c r="Q40" s="17"/>
      <c r="R40" s="243"/>
    </row>
    <row r="41" spans="2:18" ht="40.200000000000003" x14ac:dyDescent="0.3">
      <c r="B41" s="21"/>
      <c r="C41" s="169"/>
      <c r="D41" s="696">
        <v>6</v>
      </c>
      <c r="E41" s="696">
        <v>2</v>
      </c>
      <c r="F41" s="687">
        <v>1006</v>
      </c>
      <c r="G41" s="688">
        <v>-106</v>
      </c>
      <c r="H41" s="55" t="s">
        <v>282</v>
      </c>
      <c r="I41" s="23">
        <v>30</v>
      </c>
      <c r="J41" s="52" t="s">
        <v>39</v>
      </c>
      <c r="K41" s="23"/>
      <c r="L41" s="23"/>
      <c r="M41" s="23"/>
      <c r="N41" s="23" t="s">
        <v>1591</v>
      </c>
      <c r="O41" s="23"/>
      <c r="P41" s="17"/>
      <c r="Q41" s="17"/>
      <c r="R41" s="243"/>
    </row>
    <row r="42" spans="2:18" ht="15.6" hidden="1" x14ac:dyDescent="0.3">
      <c r="B42" s="21"/>
      <c r="C42" s="169"/>
      <c r="D42" s="43">
        <v>6</v>
      </c>
      <c r="E42" s="43">
        <v>3</v>
      </c>
      <c r="F42" s="80">
        <v>1006</v>
      </c>
      <c r="G42" s="86" t="s">
        <v>48</v>
      </c>
      <c r="H42" s="55" t="s">
        <v>277</v>
      </c>
      <c r="I42" s="23"/>
      <c r="J42" s="23"/>
      <c r="K42" s="25"/>
      <c r="L42" s="163"/>
      <c r="M42" s="712"/>
      <c r="N42" s="712"/>
      <c r="O42" s="712"/>
      <c r="R42"/>
    </row>
    <row r="43" spans="2:18" ht="15.6" hidden="1" x14ac:dyDescent="0.3">
      <c r="B43" s="21"/>
      <c r="C43" s="169"/>
      <c r="D43" s="43">
        <v>6</v>
      </c>
      <c r="E43" s="43">
        <v>4</v>
      </c>
      <c r="F43" s="80">
        <v>1006</v>
      </c>
      <c r="G43" s="86" t="s">
        <v>49</v>
      </c>
      <c r="H43" s="55" t="s">
        <v>50</v>
      </c>
      <c r="I43" s="23"/>
      <c r="J43" s="23"/>
      <c r="K43" s="158"/>
      <c r="L43" s="166"/>
      <c r="M43" s="712"/>
      <c r="N43" s="712"/>
      <c r="O43" s="712"/>
      <c r="R43"/>
    </row>
    <row r="44" spans="2:18" ht="15.6" x14ac:dyDescent="0.3">
      <c r="B44" s="21"/>
      <c r="C44" s="169"/>
      <c r="D44" s="696">
        <v>6</v>
      </c>
      <c r="E44" s="696">
        <v>5</v>
      </c>
      <c r="F44" s="687">
        <v>1006</v>
      </c>
      <c r="G44" s="689" t="s">
        <v>51</v>
      </c>
      <c r="H44" s="55" t="s">
        <v>52</v>
      </c>
      <c r="I44" s="23">
        <v>30</v>
      </c>
      <c r="J44" s="52" t="s">
        <v>39</v>
      </c>
      <c r="K44" s="23"/>
      <c r="L44" s="23"/>
      <c r="M44" s="23"/>
      <c r="N44" s="23" t="s">
        <v>1591</v>
      </c>
      <c r="O44" s="23"/>
      <c r="P44" s="17"/>
      <c r="Q44" s="17"/>
      <c r="R44" s="287" t="s">
        <v>1592</v>
      </c>
    </row>
    <row r="45" spans="2:18" ht="15.6" hidden="1" x14ac:dyDescent="0.3">
      <c r="B45" s="21"/>
      <c r="C45" s="169"/>
      <c r="D45" s="43">
        <v>6</v>
      </c>
      <c r="E45" s="43">
        <v>6</v>
      </c>
      <c r="F45" s="80">
        <v>1006</v>
      </c>
      <c r="G45" s="86" t="s">
        <v>53</v>
      </c>
      <c r="H45" s="55" t="s">
        <v>54</v>
      </c>
      <c r="I45" s="23"/>
      <c r="J45" s="23"/>
      <c r="K45" s="25"/>
      <c r="L45" s="163"/>
      <c r="M45" s="712"/>
      <c r="N45" s="712"/>
      <c r="O45" s="712"/>
      <c r="R45"/>
    </row>
    <row r="46" spans="2:18" ht="15.6" hidden="1" x14ac:dyDescent="0.3">
      <c r="B46" s="21"/>
      <c r="C46" s="169"/>
      <c r="D46" s="43">
        <v>6</v>
      </c>
      <c r="E46" s="43">
        <v>7</v>
      </c>
      <c r="F46" s="80">
        <v>1006</v>
      </c>
      <c r="G46" s="86" t="s">
        <v>55</v>
      </c>
      <c r="H46" s="55" t="s">
        <v>56</v>
      </c>
      <c r="I46" s="23"/>
      <c r="J46" s="23"/>
      <c r="K46" s="23"/>
      <c r="L46" s="24"/>
      <c r="M46" s="712"/>
      <c r="N46" s="712"/>
      <c r="O46" s="712"/>
      <c r="R46"/>
    </row>
    <row r="47" spans="2:18" ht="27" hidden="1" x14ac:dyDescent="0.3">
      <c r="B47" s="21"/>
      <c r="C47" s="169"/>
      <c r="D47" s="43">
        <v>6</v>
      </c>
      <c r="E47" s="43">
        <v>8</v>
      </c>
      <c r="F47" s="80">
        <v>1006</v>
      </c>
      <c r="G47" s="86" t="s">
        <v>57</v>
      </c>
      <c r="H47" s="55" t="s">
        <v>58</v>
      </c>
      <c r="I47" s="23"/>
      <c r="J47" s="23"/>
      <c r="K47" s="23"/>
      <c r="L47" s="24"/>
      <c r="M47" s="712"/>
      <c r="N47" s="712"/>
      <c r="O47" s="712"/>
      <c r="R47"/>
    </row>
    <row r="48" spans="2:18" ht="15.6" hidden="1" x14ac:dyDescent="0.3">
      <c r="B48" s="21"/>
      <c r="C48" s="169"/>
      <c r="D48" s="43">
        <v>6</v>
      </c>
      <c r="E48" s="43">
        <v>9</v>
      </c>
      <c r="F48" s="80">
        <v>1006</v>
      </c>
      <c r="G48" s="86" t="s">
        <v>59</v>
      </c>
      <c r="H48" s="55" t="s">
        <v>276</v>
      </c>
      <c r="I48" s="23"/>
      <c r="J48" s="23"/>
      <c r="K48" s="23"/>
      <c r="L48" s="24"/>
      <c r="M48" s="712"/>
      <c r="N48" s="712"/>
      <c r="O48" s="712"/>
      <c r="R48"/>
    </row>
    <row r="49" spans="2:18" ht="15.6" hidden="1" x14ac:dyDescent="0.3">
      <c r="B49" s="21"/>
      <c r="C49" s="169"/>
      <c r="D49" s="43">
        <v>6</v>
      </c>
      <c r="E49" s="43">
        <v>10</v>
      </c>
      <c r="F49" s="80">
        <v>1006</v>
      </c>
      <c r="G49" s="86" t="s">
        <v>62</v>
      </c>
      <c r="H49" s="55" t="s">
        <v>275</v>
      </c>
      <c r="I49" s="23"/>
      <c r="J49" s="23"/>
      <c r="K49" s="23"/>
      <c r="L49" s="24"/>
      <c r="M49" s="712"/>
      <c r="N49" s="712"/>
      <c r="O49" s="712"/>
      <c r="R49"/>
    </row>
    <row r="50" spans="2:18" ht="15.6" hidden="1" x14ac:dyDescent="0.3">
      <c r="B50" s="21"/>
      <c r="C50" s="169"/>
      <c r="D50" s="43">
        <v>6</v>
      </c>
      <c r="E50" s="43">
        <v>11</v>
      </c>
      <c r="F50" s="80">
        <v>1016</v>
      </c>
      <c r="G50" s="86">
        <v>-106</v>
      </c>
      <c r="H50" s="55" t="s">
        <v>141</v>
      </c>
      <c r="I50" s="23"/>
      <c r="J50" s="23"/>
      <c r="K50" s="23"/>
      <c r="L50" s="24"/>
      <c r="M50" s="712"/>
      <c r="N50" s="712"/>
      <c r="O50" s="712"/>
      <c r="R50"/>
    </row>
    <row r="51" spans="2:18" ht="15.6" hidden="1" x14ac:dyDescent="0.3">
      <c r="B51" s="21"/>
      <c r="C51" s="169"/>
      <c r="D51" s="43">
        <v>6</v>
      </c>
      <c r="E51" s="43">
        <v>12</v>
      </c>
      <c r="F51" s="80">
        <v>1006</v>
      </c>
      <c r="G51" s="86" t="s">
        <v>63</v>
      </c>
      <c r="H51" s="55" t="s">
        <v>64</v>
      </c>
      <c r="I51" s="23"/>
      <c r="J51" s="23"/>
      <c r="K51" s="23"/>
      <c r="L51" s="24"/>
      <c r="M51" s="712"/>
      <c r="N51" s="712"/>
      <c r="O51" s="712"/>
      <c r="R51"/>
    </row>
    <row r="52" spans="2:18" ht="15.6" hidden="1" x14ac:dyDescent="0.3">
      <c r="B52" s="21"/>
      <c r="C52" s="169"/>
      <c r="D52" s="43">
        <v>6</v>
      </c>
      <c r="E52" s="43">
        <v>13</v>
      </c>
      <c r="F52" s="80">
        <v>1006</v>
      </c>
      <c r="G52" s="86" t="s">
        <v>65</v>
      </c>
      <c r="H52" s="55" t="s">
        <v>66</v>
      </c>
      <c r="I52" s="23"/>
      <c r="J52" s="23"/>
      <c r="K52" s="23"/>
      <c r="L52" s="24"/>
      <c r="M52" s="712"/>
      <c r="N52" s="712"/>
      <c r="O52" s="712"/>
      <c r="R52"/>
    </row>
    <row r="53" spans="2:18" ht="15.6" hidden="1" x14ac:dyDescent="0.3">
      <c r="B53" s="21"/>
      <c r="C53" s="169"/>
      <c r="D53" s="43">
        <v>6</v>
      </c>
      <c r="E53" s="43">
        <v>14</v>
      </c>
      <c r="F53" s="80">
        <v>1006</v>
      </c>
      <c r="G53" s="86" t="s">
        <v>67</v>
      </c>
      <c r="H53" s="55" t="s">
        <v>68</v>
      </c>
      <c r="I53" s="23"/>
      <c r="J53" s="23"/>
      <c r="K53" s="23"/>
      <c r="L53" s="24"/>
      <c r="M53" s="712"/>
      <c r="N53" s="712"/>
      <c r="O53" s="712"/>
      <c r="R53"/>
    </row>
    <row r="54" spans="2:18" ht="15.6" hidden="1" x14ac:dyDescent="0.3">
      <c r="B54" s="21"/>
      <c r="C54" s="169"/>
      <c r="D54" s="43">
        <v>6</v>
      </c>
      <c r="E54" s="43">
        <v>15</v>
      </c>
      <c r="F54" s="80">
        <v>1006</v>
      </c>
      <c r="G54" s="86" t="s">
        <v>69</v>
      </c>
      <c r="H54" s="55" t="s">
        <v>70</v>
      </c>
      <c r="I54" s="23"/>
      <c r="J54" s="23"/>
      <c r="K54" s="23"/>
      <c r="L54" s="24"/>
      <c r="M54" s="712"/>
      <c r="N54" s="712"/>
      <c r="O54" s="712"/>
      <c r="R54"/>
    </row>
    <row r="55" spans="2:18" ht="15.6" hidden="1" x14ac:dyDescent="0.3">
      <c r="B55" s="21"/>
      <c r="C55" s="169"/>
      <c r="D55" s="43">
        <v>6</v>
      </c>
      <c r="E55" s="43">
        <v>16</v>
      </c>
      <c r="F55" s="80">
        <v>1006</v>
      </c>
      <c r="G55" s="86" t="s">
        <v>71</v>
      </c>
      <c r="H55" s="55" t="s">
        <v>72</v>
      </c>
      <c r="I55" s="23"/>
      <c r="J55" s="23"/>
      <c r="K55" s="23"/>
      <c r="L55" s="24"/>
      <c r="M55" s="712"/>
      <c r="N55" s="712"/>
      <c r="O55" s="712"/>
      <c r="R55"/>
    </row>
    <row r="56" spans="2:18" ht="15.6" hidden="1" x14ac:dyDescent="0.3">
      <c r="B56" s="21"/>
      <c r="C56" s="169"/>
      <c r="D56" s="43">
        <v>6</v>
      </c>
      <c r="E56" s="43">
        <v>17</v>
      </c>
      <c r="F56" s="80">
        <v>1016</v>
      </c>
      <c r="G56" s="86">
        <v>-114</v>
      </c>
      <c r="H56" s="55" t="s">
        <v>147</v>
      </c>
      <c r="I56" s="23"/>
      <c r="J56" s="23"/>
      <c r="K56" s="23"/>
      <c r="L56" s="24"/>
      <c r="M56" s="712"/>
      <c r="N56" s="712"/>
      <c r="O56" s="712"/>
      <c r="R56"/>
    </row>
    <row r="57" spans="2:18" ht="15.6" hidden="1" x14ac:dyDescent="0.3">
      <c r="B57" s="21"/>
      <c r="C57" s="169"/>
      <c r="D57" s="43">
        <v>6</v>
      </c>
      <c r="E57" s="43">
        <v>18</v>
      </c>
      <c r="F57" s="80">
        <v>1007</v>
      </c>
      <c r="G57" s="81">
        <v>-114</v>
      </c>
      <c r="H57" s="55" t="s">
        <v>88</v>
      </c>
      <c r="I57" s="23"/>
      <c r="J57" s="23"/>
      <c r="K57" s="158"/>
      <c r="L57" s="166"/>
      <c r="M57" s="712"/>
      <c r="N57" s="712"/>
      <c r="O57" s="712"/>
      <c r="R57"/>
    </row>
    <row r="58" spans="2:18" ht="15.6" x14ac:dyDescent="0.3">
      <c r="B58" s="21"/>
      <c r="C58" s="644" t="s">
        <v>1109</v>
      </c>
      <c r="D58" s="696">
        <v>6</v>
      </c>
      <c r="E58" s="696">
        <v>19</v>
      </c>
      <c r="F58" s="687" t="s">
        <v>1108</v>
      </c>
      <c r="G58" s="689" t="s">
        <v>138</v>
      </c>
      <c r="H58" s="55" t="s">
        <v>1096</v>
      </c>
      <c r="I58" s="23">
        <v>25</v>
      </c>
      <c r="J58" s="23" t="s">
        <v>174</v>
      </c>
      <c r="K58" s="23"/>
      <c r="L58" s="23"/>
      <c r="M58" s="23"/>
      <c r="N58" s="23"/>
      <c r="O58" s="23"/>
      <c r="P58" s="17"/>
      <c r="Q58" s="17" t="s">
        <v>1542</v>
      </c>
      <c r="R58" s="716" t="s">
        <v>1544</v>
      </c>
    </row>
    <row r="59" spans="2:18" ht="15.6" x14ac:dyDescent="0.3">
      <c r="B59" s="21"/>
      <c r="C59" s="644" t="s">
        <v>1109</v>
      </c>
      <c r="D59" s="696">
        <v>6</v>
      </c>
      <c r="E59" s="696">
        <v>20</v>
      </c>
      <c r="F59" s="687" t="s">
        <v>1108</v>
      </c>
      <c r="G59" s="689" t="s">
        <v>139</v>
      </c>
      <c r="H59" s="55" t="s">
        <v>1097</v>
      </c>
      <c r="I59" s="23">
        <v>25</v>
      </c>
      <c r="J59" s="23" t="s">
        <v>174</v>
      </c>
      <c r="K59" s="23"/>
      <c r="L59" s="23"/>
      <c r="M59" s="23"/>
      <c r="N59" s="23"/>
      <c r="O59" s="23"/>
      <c r="P59" s="17"/>
      <c r="Q59" s="17" t="s">
        <v>1542</v>
      </c>
      <c r="R59" s="716" t="s">
        <v>1544</v>
      </c>
    </row>
    <row r="60" spans="2:18" ht="15.6" x14ac:dyDescent="0.3">
      <c r="B60" s="21"/>
      <c r="C60" s="644" t="s">
        <v>1109</v>
      </c>
      <c r="D60" s="696">
        <v>6</v>
      </c>
      <c r="E60" s="696">
        <v>21</v>
      </c>
      <c r="F60" s="687" t="s">
        <v>1203</v>
      </c>
      <c r="G60" s="689" t="s">
        <v>89</v>
      </c>
      <c r="H60" s="55" t="s">
        <v>1142</v>
      </c>
      <c r="I60" s="23">
        <v>25</v>
      </c>
      <c r="J60" s="52" t="s">
        <v>39</v>
      </c>
      <c r="K60" s="23"/>
      <c r="L60" s="23"/>
      <c r="M60" s="23"/>
      <c r="N60" s="23" t="s">
        <v>1591</v>
      </c>
      <c r="O60" s="23"/>
      <c r="P60" s="17"/>
      <c r="Q60" s="17"/>
      <c r="R60" s="716"/>
    </row>
    <row r="61" spans="2:18" ht="15.6" x14ac:dyDescent="0.3">
      <c r="B61" s="21"/>
      <c r="C61" s="644" t="s">
        <v>1291</v>
      </c>
      <c r="D61" s="696">
        <v>6</v>
      </c>
      <c r="E61" s="696">
        <v>22</v>
      </c>
      <c r="H61" s="720" t="s">
        <v>1596</v>
      </c>
      <c r="I61" s="23">
        <v>25</v>
      </c>
      <c r="J61" s="52" t="s">
        <v>39</v>
      </c>
      <c r="O61" s="23"/>
      <c r="P61" s="17"/>
      <c r="Q61" s="17"/>
      <c r="R61" s="243"/>
    </row>
    <row r="62" spans="2:18" ht="25.5" hidden="1" customHeight="1" x14ac:dyDescent="0.25">
      <c r="D62" s="43">
        <v>7</v>
      </c>
      <c r="E62" s="43">
        <v>1</v>
      </c>
      <c r="F62" s="647">
        <v>1007</v>
      </c>
      <c r="G62" s="646" t="s">
        <v>73</v>
      </c>
      <c r="H62" s="98" t="s">
        <v>262</v>
      </c>
      <c r="I62" s="23"/>
      <c r="J62" s="23"/>
      <c r="K62" s="25"/>
      <c r="L62" s="163"/>
      <c r="M62" s="712"/>
      <c r="N62" s="712"/>
      <c r="O62" s="712"/>
      <c r="R62"/>
    </row>
    <row r="63" spans="2:18" ht="27" hidden="1" x14ac:dyDescent="0.3">
      <c r="B63" s="21"/>
      <c r="C63" s="169"/>
      <c r="D63" s="43">
        <v>7</v>
      </c>
      <c r="E63" s="43">
        <v>2</v>
      </c>
      <c r="F63" s="80">
        <v>1007</v>
      </c>
      <c r="G63" s="90" t="s">
        <v>74</v>
      </c>
      <c r="H63" s="98" t="s">
        <v>265</v>
      </c>
      <c r="I63" s="23"/>
      <c r="J63" s="23"/>
      <c r="K63" s="23"/>
      <c r="L63" s="24"/>
      <c r="M63" s="712"/>
      <c r="N63" s="712"/>
      <c r="O63" s="712"/>
      <c r="R63"/>
    </row>
    <row r="64" spans="2:18" ht="27" hidden="1" x14ac:dyDescent="0.3">
      <c r="B64" s="21"/>
      <c r="C64" s="169"/>
      <c r="D64" s="43">
        <v>7</v>
      </c>
      <c r="E64" s="43">
        <v>3</v>
      </c>
      <c r="F64" s="80">
        <v>1007</v>
      </c>
      <c r="G64" s="90" t="s">
        <v>75</v>
      </c>
      <c r="H64" s="55" t="s">
        <v>268</v>
      </c>
      <c r="I64" s="23"/>
      <c r="J64" s="23"/>
      <c r="K64" s="23"/>
      <c r="L64" s="24"/>
      <c r="M64" s="712"/>
      <c r="N64" s="712"/>
      <c r="O64" s="712"/>
      <c r="R64"/>
    </row>
    <row r="65" spans="2:18" ht="27" hidden="1" x14ac:dyDescent="0.3">
      <c r="B65" s="21"/>
      <c r="C65" s="169"/>
      <c r="D65" s="43">
        <v>7</v>
      </c>
      <c r="E65" s="43">
        <v>4</v>
      </c>
      <c r="F65" s="80">
        <v>1007</v>
      </c>
      <c r="G65" s="90" t="s">
        <v>76</v>
      </c>
      <c r="H65" s="98" t="s">
        <v>234</v>
      </c>
      <c r="I65" s="23"/>
      <c r="J65" s="23"/>
      <c r="K65" s="23"/>
      <c r="L65" s="24"/>
      <c r="M65" s="712"/>
      <c r="N65" s="712"/>
      <c r="O65" s="712"/>
      <c r="R65"/>
    </row>
    <row r="66" spans="2:18" ht="27" hidden="1" x14ac:dyDescent="0.3">
      <c r="B66" s="21"/>
      <c r="C66" s="169"/>
      <c r="D66" s="43">
        <v>7</v>
      </c>
      <c r="E66" s="43">
        <v>5</v>
      </c>
      <c r="F66" s="80">
        <v>1007</v>
      </c>
      <c r="G66" s="90" t="s">
        <v>77</v>
      </c>
      <c r="H66" s="98" t="s">
        <v>274</v>
      </c>
      <c r="I66" s="23"/>
      <c r="J66" s="23"/>
      <c r="K66" s="158"/>
      <c r="L66" s="166"/>
      <c r="M66" s="712"/>
      <c r="N66" s="712"/>
      <c r="O66" s="712"/>
      <c r="R66"/>
    </row>
    <row r="67" spans="2:18" ht="27" x14ac:dyDescent="0.3">
      <c r="B67" s="656">
        <v>7</v>
      </c>
      <c r="C67" s="657" t="s">
        <v>169</v>
      </c>
      <c r="D67" s="696">
        <v>7</v>
      </c>
      <c r="E67" s="696">
        <v>6</v>
      </c>
      <c r="F67" s="690">
        <v>1007</v>
      </c>
      <c r="G67" s="691" t="s">
        <v>78</v>
      </c>
      <c r="H67" s="98" t="s">
        <v>235</v>
      </c>
      <c r="I67" s="23">
        <v>20</v>
      </c>
      <c r="J67" s="23" t="s">
        <v>45</v>
      </c>
      <c r="K67" s="23"/>
      <c r="L67" s="23"/>
      <c r="M67" s="23"/>
      <c r="N67" s="23" t="s">
        <v>1591</v>
      </c>
      <c r="O67" s="23"/>
      <c r="P67" s="17"/>
      <c r="Q67" s="17"/>
      <c r="R67" s="243"/>
    </row>
    <row r="68" spans="2:18" ht="27" x14ac:dyDescent="0.3">
      <c r="B68" s="21"/>
      <c r="C68" s="169"/>
      <c r="D68" s="696">
        <v>7</v>
      </c>
      <c r="E68" s="696">
        <v>7</v>
      </c>
      <c r="F68" s="687">
        <v>1007</v>
      </c>
      <c r="G68" s="692" t="s">
        <v>79</v>
      </c>
      <c r="H68" s="98" t="s">
        <v>198</v>
      </c>
      <c r="I68" s="23">
        <v>20</v>
      </c>
      <c r="J68" s="23" t="s">
        <v>45</v>
      </c>
      <c r="K68" s="23"/>
      <c r="L68" s="23"/>
      <c r="M68" s="23"/>
      <c r="N68" s="23" t="s">
        <v>1591</v>
      </c>
      <c r="O68" s="23"/>
      <c r="P68" s="17"/>
      <c r="Q68" s="17"/>
      <c r="R68" s="243"/>
    </row>
    <row r="69" spans="2:18" ht="27" x14ac:dyDescent="0.3">
      <c r="B69" s="21"/>
      <c r="C69" s="169"/>
      <c r="D69" s="696">
        <v>7</v>
      </c>
      <c r="E69" s="696">
        <v>8</v>
      </c>
      <c r="F69" s="687">
        <v>1007</v>
      </c>
      <c r="G69" s="692" t="s">
        <v>80</v>
      </c>
      <c r="H69" s="55" t="s">
        <v>199</v>
      </c>
      <c r="I69" s="23">
        <v>20</v>
      </c>
      <c r="J69" s="23" t="s">
        <v>45</v>
      </c>
      <c r="K69" s="23"/>
      <c r="L69" s="23"/>
      <c r="M69" s="23"/>
      <c r="N69" s="23" t="s">
        <v>1591</v>
      </c>
      <c r="O69" s="23"/>
      <c r="P69" s="17"/>
      <c r="Q69" s="17"/>
      <c r="R69" s="243"/>
    </row>
    <row r="70" spans="2:18" ht="27" x14ac:dyDescent="0.3">
      <c r="B70" s="21"/>
      <c r="C70" s="169"/>
      <c r="D70" s="696">
        <v>7</v>
      </c>
      <c r="E70" s="696">
        <v>9</v>
      </c>
      <c r="F70" s="687">
        <v>1007</v>
      </c>
      <c r="G70" s="692" t="s">
        <v>81</v>
      </c>
      <c r="H70" s="98" t="s">
        <v>200</v>
      </c>
      <c r="I70" s="23">
        <v>20</v>
      </c>
      <c r="J70" s="23" t="s">
        <v>45</v>
      </c>
      <c r="K70" s="23"/>
      <c r="L70" s="23"/>
      <c r="M70" s="23"/>
      <c r="N70" s="23" t="s">
        <v>1591</v>
      </c>
      <c r="O70" s="23"/>
      <c r="P70" s="17"/>
      <c r="Q70" s="17"/>
      <c r="R70" s="243"/>
    </row>
    <row r="71" spans="2:18" ht="27" x14ac:dyDescent="0.3">
      <c r="B71" s="21"/>
      <c r="C71" s="169"/>
      <c r="D71" s="696">
        <v>7</v>
      </c>
      <c r="E71" s="696">
        <v>10</v>
      </c>
      <c r="F71" s="687">
        <v>1007</v>
      </c>
      <c r="G71" s="692" t="s">
        <v>82</v>
      </c>
      <c r="H71" s="98" t="s">
        <v>271</v>
      </c>
      <c r="I71" s="23">
        <v>20</v>
      </c>
      <c r="J71" s="23" t="s">
        <v>45</v>
      </c>
      <c r="K71" s="23"/>
      <c r="L71" s="23"/>
      <c r="M71" s="23"/>
      <c r="N71" s="23" t="s">
        <v>1591</v>
      </c>
      <c r="O71" s="23"/>
      <c r="P71" s="17"/>
      <c r="Q71" s="17"/>
      <c r="R71" s="243"/>
    </row>
    <row r="72" spans="2:18" ht="27" x14ac:dyDescent="0.3">
      <c r="B72" s="21"/>
      <c r="C72" s="169"/>
      <c r="D72" s="696">
        <v>7</v>
      </c>
      <c r="E72" s="696">
        <v>11</v>
      </c>
      <c r="F72" s="690">
        <v>1016</v>
      </c>
      <c r="G72" s="691" t="s">
        <v>132</v>
      </c>
      <c r="H72" s="98" t="s">
        <v>1118</v>
      </c>
      <c r="I72" s="23">
        <v>20</v>
      </c>
      <c r="J72" s="23" t="s">
        <v>174</v>
      </c>
      <c r="K72" s="23"/>
      <c r="L72" s="23"/>
      <c r="M72" s="23">
        <v>20</v>
      </c>
      <c r="N72" s="23"/>
      <c r="O72" s="23"/>
      <c r="P72" s="17"/>
      <c r="Q72" s="17" t="s">
        <v>1569</v>
      </c>
      <c r="R72" s="243" t="s">
        <v>1543</v>
      </c>
    </row>
    <row r="73" spans="2:18" ht="27" x14ac:dyDescent="0.3">
      <c r="B73" s="21"/>
      <c r="C73" s="169"/>
      <c r="D73" s="696">
        <v>7</v>
      </c>
      <c r="E73" s="696">
        <v>12</v>
      </c>
      <c r="F73" s="687">
        <v>1016</v>
      </c>
      <c r="G73" s="692" t="s">
        <v>133</v>
      </c>
      <c r="H73" s="98" t="s">
        <v>1119</v>
      </c>
      <c r="I73" s="23">
        <v>20</v>
      </c>
      <c r="J73" s="23" t="s">
        <v>174</v>
      </c>
      <c r="K73" s="23"/>
      <c r="L73" s="23"/>
      <c r="M73" s="23">
        <v>20</v>
      </c>
      <c r="N73" s="23"/>
      <c r="O73" s="23"/>
      <c r="P73" s="17"/>
      <c r="Q73" s="17" t="s">
        <v>1569</v>
      </c>
      <c r="R73" s="243" t="s">
        <v>1543</v>
      </c>
    </row>
    <row r="74" spans="2:18" ht="27" x14ac:dyDescent="0.3">
      <c r="B74" s="21"/>
      <c r="C74" s="169"/>
      <c r="D74" s="696">
        <v>7</v>
      </c>
      <c r="E74" s="696">
        <v>13</v>
      </c>
      <c r="F74" s="687">
        <v>1016</v>
      </c>
      <c r="G74" s="692" t="s">
        <v>134</v>
      </c>
      <c r="H74" s="98" t="s">
        <v>1120</v>
      </c>
      <c r="I74" s="23">
        <v>20</v>
      </c>
      <c r="J74" s="23" t="s">
        <v>174</v>
      </c>
      <c r="K74" s="23"/>
      <c r="L74" s="23"/>
      <c r="M74" s="23">
        <v>20</v>
      </c>
      <c r="N74" s="23"/>
      <c r="O74" s="23"/>
      <c r="P74" s="17"/>
      <c r="Q74" s="17" t="s">
        <v>1569</v>
      </c>
      <c r="R74" s="243" t="s">
        <v>1543</v>
      </c>
    </row>
    <row r="75" spans="2:18" ht="27" x14ac:dyDescent="0.3">
      <c r="B75" s="21"/>
      <c r="C75" s="169"/>
      <c r="D75" s="696">
        <v>7</v>
      </c>
      <c r="E75" s="696">
        <v>14</v>
      </c>
      <c r="F75" s="687">
        <v>1016</v>
      </c>
      <c r="G75" s="692" t="s">
        <v>135</v>
      </c>
      <c r="H75" s="98" t="s">
        <v>1121</v>
      </c>
      <c r="I75" s="23">
        <v>20</v>
      </c>
      <c r="J75" s="23" t="s">
        <v>174</v>
      </c>
      <c r="K75" s="23"/>
      <c r="L75" s="23"/>
      <c r="M75" s="23">
        <v>20</v>
      </c>
      <c r="N75" s="23"/>
      <c r="O75" s="23"/>
      <c r="P75" s="17"/>
      <c r="Q75" s="17" t="s">
        <v>1569</v>
      </c>
      <c r="R75" s="243" t="s">
        <v>1543</v>
      </c>
    </row>
    <row r="76" spans="2:18" ht="27" x14ac:dyDescent="0.3">
      <c r="B76" s="21"/>
      <c r="C76" s="169"/>
      <c r="D76" s="696">
        <v>7</v>
      </c>
      <c r="E76" s="696">
        <v>15</v>
      </c>
      <c r="F76" s="687">
        <v>1016</v>
      </c>
      <c r="G76" s="692" t="s">
        <v>136</v>
      </c>
      <c r="H76" s="98" t="s">
        <v>1122</v>
      </c>
      <c r="I76" s="23">
        <v>20</v>
      </c>
      <c r="J76" s="23" t="s">
        <v>174</v>
      </c>
      <c r="K76" s="23"/>
      <c r="L76" s="23"/>
      <c r="M76" s="23">
        <v>20</v>
      </c>
      <c r="N76" s="23"/>
      <c r="O76" s="23"/>
      <c r="P76" s="17"/>
      <c r="Q76" s="17" t="s">
        <v>1569</v>
      </c>
      <c r="R76" s="243" t="s">
        <v>1543</v>
      </c>
    </row>
    <row r="77" spans="2:18" ht="27" x14ac:dyDescent="0.3">
      <c r="B77" s="21"/>
      <c r="C77" s="169"/>
      <c r="D77" s="696">
        <v>7</v>
      </c>
      <c r="E77" s="696">
        <v>16</v>
      </c>
      <c r="F77" s="690">
        <v>1016</v>
      </c>
      <c r="G77" s="691" t="s">
        <v>127</v>
      </c>
      <c r="H77" s="98" t="s">
        <v>236</v>
      </c>
      <c r="I77" s="23">
        <v>20</v>
      </c>
      <c r="J77" s="23" t="s">
        <v>174</v>
      </c>
      <c r="K77" s="23"/>
      <c r="L77" s="23"/>
      <c r="M77" s="23">
        <v>20</v>
      </c>
      <c r="N77" s="23"/>
      <c r="O77" s="23"/>
      <c r="P77" s="17"/>
      <c r="Q77" s="17" t="s">
        <v>1570</v>
      </c>
      <c r="R77" s="243" t="s">
        <v>1543</v>
      </c>
    </row>
    <row r="78" spans="2:18" ht="27" x14ac:dyDescent="0.3">
      <c r="B78" s="21"/>
      <c r="C78" s="169"/>
      <c r="D78" s="696">
        <v>7</v>
      </c>
      <c r="E78" s="696">
        <v>17</v>
      </c>
      <c r="F78" s="687">
        <v>1016</v>
      </c>
      <c r="G78" s="692" t="s">
        <v>128</v>
      </c>
      <c r="H78" s="98" t="s">
        <v>269</v>
      </c>
      <c r="I78" s="23">
        <v>20</v>
      </c>
      <c r="J78" s="23" t="s">
        <v>174</v>
      </c>
      <c r="K78" s="23"/>
      <c r="L78" s="23"/>
      <c r="M78" s="23">
        <v>20</v>
      </c>
      <c r="N78" s="23"/>
      <c r="O78" s="23"/>
      <c r="P78" s="17"/>
      <c r="Q78" s="17" t="s">
        <v>1570</v>
      </c>
      <c r="R78" s="243" t="s">
        <v>1543</v>
      </c>
    </row>
    <row r="79" spans="2:18" ht="27" x14ac:dyDescent="0.3">
      <c r="B79" s="21"/>
      <c r="C79" s="169"/>
      <c r="D79" s="696">
        <v>7</v>
      </c>
      <c r="E79" s="696">
        <v>18</v>
      </c>
      <c r="F79" s="687">
        <v>1016</v>
      </c>
      <c r="G79" s="692" t="s">
        <v>129</v>
      </c>
      <c r="H79" s="98" t="s">
        <v>263</v>
      </c>
      <c r="I79" s="23">
        <v>20</v>
      </c>
      <c r="J79" s="23" t="s">
        <v>174</v>
      </c>
      <c r="K79" s="23"/>
      <c r="L79" s="23"/>
      <c r="M79" s="23">
        <v>20</v>
      </c>
      <c r="N79" s="23"/>
      <c r="O79" s="23"/>
      <c r="P79" s="17"/>
      <c r="Q79" s="17" t="s">
        <v>1570</v>
      </c>
      <c r="R79" s="243" t="s">
        <v>1543</v>
      </c>
    </row>
    <row r="80" spans="2:18" ht="27" x14ac:dyDescent="0.3">
      <c r="B80" s="21"/>
      <c r="C80" s="169"/>
      <c r="D80" s="696">
        <v>7</v>
      </c>
      <c r="E80" s="696">
        <v>19</v>
      </c>
      <c r="F80" s="687">
        <v>1016</v>
      </c>
      <c r="G80" s="692" t="s">
        <v>130</v>
      </c>
      <c r="H80" s="98" t="s">
        <v>266</v>
      </c>
      <c r="I80" s="23">
        <v>20</v>
      </c>
      <c r="J80" s="23" t="s">
        <v>174</v>
      </c>
      <c r="K80" s="23"/>
      <c r="L80" s="23"/>
      <c r="M80" s="23">
        <v>20</v>
      </c>
      <c r="N80" s="23"/>
      <c r="O80" s="23"/>
      <c r="P80" s="17"/>
      <c r="Q80" s="17" t="s">
        <v>1570</v>
      </c>
      <c r="R80" s="243" t="s">
        <v>1543</v>
      </c>
    </row>
    <row r="81" spans="2:18" ht="27" x14ac:dyDescent="0.3">
      <c r="B81" s="21"/>
      <c r="C81" s="169"/>
      <c r="D81" s="696">
        <v>7</v>
      </c>
      <c r="E81" s="696">
        <v>20</v>
      </c>
      <c r="F81" s="687">
        <v>1016</v>
      </c>
      <c r="G81" s="692" t="s">
        <v>131</v>
      </c>
      <c r="H81" s="98" t="s">
        <v>272</v>
      </c>
      <c r="I81" s="23">
        <v>20</v>
      </c>
      <c r="J81" s="23" t="s">
        <v>174</v>
      </c>
      <c r="K81" s="23"/>
      <c r="L81" s="23"/>
      <c r="M81" s="23">
        <v>20</v>
      </c>
      <c r="N81" s="23"/>
      <c r="O81" s="23"/>
      <c r="P81" s="17"/>
      <c r="Q81" s="17" t="s">
        <v>1570</v>
      </c>
      <c r="R81" s="243" t="s">
        <v>1543</v>
      </c>
    </row>
    <row r="82" spans="2:18" ht="27" x14ac:dyDescent="0.3">
      <c r="B82" s="656">
        <v>8</v>
      </c>
      <c r="C82" s="662" t="s">
        <v>107</v>
      </c>
      <c r="D82" s="696">
        <v>8</v>
      </c>
      <c r="E82" s="696">
        <v>2</v>
      </c>
      <c r="F82" s="687">
        <v>1008</v>
      </c>
      <c r="G82" s="689">
        <v>-102</v>
      </c>
      <c r="H82" s="55" t="s">
        <v>279</v>
      </c>
      <c r="I82" s="23">
        <v>25</v>
      </c>
      <c r="J82" s="23" t="s">
        <v>39</v>
      </c>
      <c r="K82" s="23"/>
      <c r="L82" s="23"/>
      <c r="M82" s="23"/>
      <c r="N82" s="23" t="s">
        <v>1591</v>
      </c>
      <c r="O82" s="23"/>
      <c r="P82" s="17"/>
      <c r="Q82" s="17"/>
      <c r="R82" s="243"/>
    </row>
    <row r="83" spans="2:18" ht="15.6" hidden="1" x14ac:dyDescent="0.3">
      <c r="B83" s="21"/>
      <c r="C83" s="169"/>
      <c r="D83" s="43">
        <v>8</v>
      </c>
      <c r="E83" s="43">
        <v>3</v>
      </c>
      <c r="F83" s="80">
        <v>1008</v>
      </c>
      <c r="G83" s="86">
        <v>-104</v>
      </c>
      <c r="H83" s="55" t="s">
        <v>201</v>
      </c>
      <c r="I83" s="23"/>
      <c r="J83" s="23"/>
      <c r="K83" s="569"/>
      <c r="L83" s="680"/>
      <c r="M83" s="712"/>
      <c r="N83" s="712"/>
      <c r="O83" s="712"/>
      <c r="R83"/>
    </row>
    <row r="84" spans="2:18" ht="40.200000000000003" x14ac:dyDescent="0.3">
      <c r="B84" s="656">
        <v>9</v>
      </c>
      <c r="C84" s="657" t="s">
        <v>108</v>
      </c>
      <c r="D84" s="696">
        <v>9</v>
      </c>
      <c r="E84" s="696">
        <v>4</v>
      </c>
      <c r="F84" s="687">
        <v>1009</v>
      </c>
      <c r="G84" s="688">
        <v>-104</v>
      </c>
      <c r="H84" s="55" t="s">
        <v>1129</v>
      </c>
      <c r="I84" s="23">
        <v>100</v>
      </c>
      <c r="J84" s="47" t="s">
        <v>174</v>
      </c>
      <c r="K84" s="23"/>
      <c r="L84" s="23">
        <v>200</v>
      </c>
      <c r="M84" s="23"/>
      <c r="N84" s="23"/>
      <c r="O84" s="23"/>
      <c r="P84" s="17"/>
      <c r="Q84" s="17"/>
      <c r="R84" s="243" t="s">
        <v>1571</v>
      </c>
    </row>
    <row r="85" spans="2:18" ht="27" x14ac:dyDescent="0.3">
      <c r="B85" s="656">
        <v>11</v>
      </c>
      <c r="C85" s="662" t="s">
        <v>170</v>
      </c>
      <c r="D85" s="696">
        <v>10</v>
      </c>
      <c r="E85" s="696">
        <v>1</v>
      </c>
      <c r="F85" s="687">
        <v>1010</v>
      </c>
      <c r="G85" s="693">
        <v>-100</v>
      </c>
      <c r="H85" s="55" t="s">
        <v>196</v>
      </c>
      <c r="I85" s="23">
        <v>30</v>
      </c>
      <c r="J85" s="23" t="s">
        <v>31</v>
      </c>
      <c r="K85" s="23"/>
      <c r="L85" s="23"/>
      <c r="M85" s="23"/>
      <c r="N85" s="23"/>
      <c r="O85" s="23"/>
      <c r="P85" s="17"/>
      <c r="Q85" s="17"/>
      <c r="R85" s="243"/>
    </row>
    <row r="86" spans="2:18" ht="27" x14ac:dyDescent="0.3">
      <c r="B86" s="21"/>
      <c r="C86" s="169"/>
      <c r="D86" s="696">
        <v>10</v>
      </c>
      <c r="E86" s="696">
        <v>2</v>
      </c>
      <c r="F86" s="687">
        <v>1010</v>
      </c>
      <c r="G86" s="693">
        <v>-101</v>
      </c>
      <c r="H86" s="55" t="s">
        <v>197</v>
      </c>
      <c r="I86" s="23">
        <v>25</v>
      </c>
      <c r="J86" s="23" t="s">
        <v>31</v>
      </c>
      <c r="K86" s="23"/>
      <c r="L86" s="23"/>
      <c r="M86" s="23"/>
      <c r="N86" s="23"/>
      <c r="O86" s="23"/>
      <c r="P86" s="17"/>
      <c r="Q86" s="17"/>
      <c r="R86" s="243"/>
    </row>
    <row r="87" spans="2:18" ht="27" x14ac:dyDescent="0.3">
      <c r="B87" s="21"/>
      <c r="C87" s="169"/>
      <c r="D87" s="696">
        <v>10</v>
      </c>
      <c r="E87" s="696">
        <v>3</v>
      </c>
      <c r="F87" s="687">
        <v>1010</v>
      </c>
      <c r="G87" s="693">
        <v>-102</v>
      </c>
      <c r="H87" s="55" t="s">
        <v>233</v>
      </c>
      <c r="I87" s="23">
        <v>25</v>
      </c>
      <c r="J87" s="23" t="s">
        <v>31</v>
      </c>
      <c r="K87" s="23"/>
      <c r="L87" s="23"/>
      <c r="M87" s="23"/>
      <c r="N87" s="23"/>
      <c r="O87" s="23"/>
      <c r="P87" s="17"/>
      <c r="Q87" s="17"/>
      <c r="R87" s="243"/>
    </row>
    <row r="88" spans="2:18" ht="15.6" x14ac:dyDescent="0.3">
      <c r="B88" s="656">
        <v>11</v>
      </c>
      <c r="C88" s="662" t="s">
        <v>112</v>
      </c>
      <c r="D88" s="696">
        <v>11</v>
      </c>
      <c r="E88" s="696">
        <v>1</v>
      </c>
      <c r="F88" s="687">
        <v>1011</v>
      </c>
      <c r="G88" s="693">
        <v>-100</v>
      </c>
      <c r="H88" s="55" t="s">
        <v>113</v>
      </c>
      <c r="I88" s="23">
        <v>100</v>
      </c>
      <c r="J88" s="23"/>
      <c r="K88" s="23"/>
      <c r="L88" s="23"/>
      <c r="M88" s="23"/>
      <c r="N88" s="23"/>
      <c r="O88" s="23"/>
      <c r="P88" s="17"/>
      <c r="Q88" s="78" t="s">
        <v>1545</v>
      </c>
      <c r="R88" s="243"/>
    </row>
    <row r="89" spans="2:18" ht="27" x14ac:dyDescent="0.3">
      <c r="B89" s="656">
        <v>12</v>
      </c>
      <c r="C89" s="657" t="s">
        <v>119</v>
      </c>
      <c r="D89" s="696">
        <v>12</v>
      </c>
      <c r="E89" s="696">
        <v>1</v>
      </c>
      <c r="F89" s="687">
        <v>1012</v>
      </c>
      <c r="G89" s="694" t="s">
        <v>120</v>
      </c>
      <c r="H89" s="55" t="s">
        <v>121</v>
      </c>
      <c r="I89" s="23">
        <v>50</v>
      </c>
      <c r="J89" s="23" t="s">
        <v>45</v>
      </c>
      <c r="K89" s="23"/>
      <c r="L89" s="23"/>
      <c r="M89" s="23"/>
      <c r="N89" s="23" t="s">
        <v>1591</v>
      </c>
      <c r="O89" s="23"/>
      <c r="P89" s="17"/>
      <c r="Q89" s="17"/>
      <c r="R89" s="243"/>
    </row>
    <row r="90" spans="2:18" ht="27" x14ac:dyDescent="0.3">
      <c r="B90" s="656">
        <v>13</v>
      </c>
      <c r="C90" s="657" t="s">
        <v>122</v>
      </c>
      <c r="D90" s="696">
        <v>13</v>
      </c>
      <c r="E90" s="696">
        <v>1</v>
      </c>
      <c r="F90" s="687">
        <v>1013</v>
      </c>
      <c r="G90" s="693">
        <v>-100</v>
      </c>
      <c r="H90" s="55" t="s">
        <v>124</v>
      </c>
      <c r="I90" s="23">
        <v>100</v>
      </c>
      <c r="J90" s="23" t="s">
        <v>1448</v>
      </c>
      <c r="K90" s="23"/>
      <c r="L90" s="23"/>
      <c r="M90" s="23">
        <v>10</v>
      </c>
      <c r="N90" s="23" t="s">
        <v>1591</v>
      </c>
      <c r="O90" s="23"/>
      <c r="P90" s="17"/>
      <c r="Q90" s="287" t="s">
        <v>1546</v>
      </c>
      <c r="R90" s="287" t="s">
        <v>1585</v>
      </c>
    </row>
    <row r="91" spans="2:18" ht="15.6" x14ac:dyDescent="0.3">
      <c r="B91" s="656">
        <v>14</v>
      </c>
      <c r="C91" s="662" t="s">
        <v>164</v>
      </c>
      <c r="D91" s="696">
        <v>14</v>
      </c>
      <c r="E91" s="696">
        <v>1</v>
      </c>
      <c r="F91" s="687">
        <v>1014</v>
      </c>
      <c r="G91" s="694" t="s">
        <v>120</v>
      </c>
      <c r="H91" s="55" t="s">
        <v>125</v>
      </c>
      <c r="I91" s="23">
        <v>50</v>
      </c>
      <c r="J91" s="23" t="s">
        <v>31</v>
      </c>
      <c r="K91" s="23"/>
      <c r="L91" s="23"/>
      <c r="M91" s="23"/>
      <c r="N91" s="23"/>
      <c r="O91" s="23"/>
      <c r="P91" s="17"/>
      <c r="Q91" s="17"/>
      <c r="R91" s="243"/>
    </row>
    <row r="92" spans="2:18" ht="15.6" x14ac:dyDescent="0.3">
      <c r="B92" s="21"/>
      <c r="C92" s="170"/>
      <c r="D92" s="696">
        <v>14</v>
      </c>
      <c r="E92" s="696">
        <v>2</v>
      </c>
      <c r="F92" s="687">
        <v>1015</v>
      </c>
      <c r="G92" s="694" t="s">
        <v>120</v>
      </c>
      <c r="H92" s="55" t="s">
        <v>165</v>
      </c>
      <c r="I92" s="23">
        <v>40</v>
      </c>
      <c r="J92" s="23" t="s">
        <v>31</v>
      </c>
      <c r="K92" s="23"/>
      <c r="L92" s="23"/>
      <c r="M92" s="23"/>
      <c r="N92" s="23"/>
      <c r="O92" s="23"/>
      <c r="P92" s="17"/>
      <c r="Q92" s="17"/>
      <c r="R92" s="243"/>
    </row>
    <row r="93" spans="2:18" ht="15.6" x14ac:dyDescent="0.3">
      <c r="B93" s="21"/>
      <c r="C93" s="170"/>
      <c r="D93" s="696">
        <v>14</v>
      </c>
      <c r="E93" s="696">
        <v>3</v>
      </c>
      <c r="F93" s="687">
        <v>1015</v>
      </c>
      <c r="G93" s="694">
        <v>-101</v>
      </c>
      <c r="H93" s="55" t="s">
        <v>185</v>
      </c>
      <c r="I93" s="23">
        <v>30</v>
      </c>
      <c r="J93" s="23" t="s">
        <v>31</v>
      </c>
      <c r="K93" s="23"/>
      <c r="L93" s="23"/>
      <c r="M93" s="23"/>
      <c r="N93" s="23"/>
      <c r="O93" s="23"/>
      <c r="P93" s="17"/>
      <c r="Q93" s="17"/>
      <c r="R93" s="243"/>
    </row>
    <row r="94" spans="2:18" ht="15.6" x14ac:dyDescent="0.3">
      <c r="B94" s="21"/>
      <c r="C94" s="170"/>
      <c r="D94" s="696">
        <v>14</v>
      </c>
      <c r="E94" s="696">
        <v>4</v>
      </c>
      <c r="F94" s="687">
        <v>1018</v>
      </c>
      <c r="G94" s="693">
        <v>-100</v>
      </c>
      <c r="H94" s="55" t="s">
        <v>151</v>
      </c>
      <c r="I94" s="23">
        <v>40</v>
      </c>
      <c r="J94" s="23" t="s">
        <v>31</v>
      </c>
      <c r="K94" s="23"/>
      <c r="L94" s="23"/>
      <c r="M94" s="23"/>
      <c r="N94" s="23"/>
      <c r="O94" s="23"/>
      <c r="P94" s="17"/>
      <c r="Q94" s="17"/>
      <c r="R94" s="243"/>
    </row>
    <row r="95" spans="2:18" ht="15.6" x14ac:dyDescent="0.3">
      <c r="B95" s="21"/>
      <c r="C95" s="170"/>
      <c r="D95" s="696">
        <v>14</v>
      </c>
      <c r="E95" s="696">
        <v>5</v>
      </c>
      <c r="F95" s="687">
        <v>1010</v>
      </c>
      <c r="G95" s="693">
        <v>-103</v>
      </c>
      <c r="H95" s="55" t="s">
        <v>173</v>
      </c>
      <c r="I95" s="23">
        <v>50</v>
      </c>
      <c r="J95" s="23" t="s">
        <v>31</v>
      </c>
      <c r="K95" s="23"/>
      <c r="L95" s="23"/>
      <c r="M95" s="23"/>
      <c r="N95" s="23"/>
      <c r="O95" s="23"/>
      <c r="P95" s="17"/>
      <c r="Q95" s="17"/>
      <c r="R95" s="243"/>
    </row>
    <row r="96" spans="2:18" ht="27" x14ac:dyDescent="0.3">
      <c r="B96" s="656">
        <v>15</v>
      </c>
      <c r="C96" s="657" t="s">
        <v>172</v>
      </c>
      <c r="D96" s="696">
        <v>15</v>
      </c>
      <c r="E96" s="696">
        <v>2</v>
      </c>
      <c r="F96" s="687">
        <v>1007</v>
      </c>
      <c r="G96" s="688">
        <v>-104</v>
      </c>
      <c r="H96" s="55" t="s">
        <v>84</v>
      </c>
      <c r="I96" s="23">
        <v>20</v>
      </c>
      <c r="J96" s="23" t="s">
        <v>45</v>
      </c>
      <c r="K96" s="23">
        <f>+I96</f>
        <v>20</v>
      </c>
      <c r="L96" s="23"/>
      <c r="M96" s="23"/>
      <c r="N96" s="23"/>
      <c r="O96" s="23"/>
      <c r="P96" s="17"/>
      <c r="Q96" s="78" t="s">
        <v>1538</v>
      </c>
      <c r="R96" s="287" t="s">
        <v>1547</v>
      </c>
    </row>
    <row r="97" spans="2:18" ht="15.6" x14ac:dyDescent="0.3">
      <c r="B97" s="21"/>
      <c r="C97" s="169"/>
      <c r="D97" s="696">
        <v>15</v>
      </c>
      <c r="E97" s="696">
        <v>3</v>
      </c>
      <c r="F97" s="687">
        <v>1007</v>
      </c>
      <c r="G97" s="688">
        <v>-105</v>
      </c>
      <c r="H97" s="55" t="s">
        <v>85</v>
      </c>
      <c r="I97" s="23">
        <v>20</v>
      </c>
      <c r="J97" s="23" t="s">
        <v>45</v>
      </c>
      <c r="K97" s="23">
        <f t="shared" ref="K97:K101" si="2">+I97</f>
        <v>20</v>
      </c>
      <c r="L97" s="23"/>
      <c r="M97" s="23"/>
      <c r="N97" s="23"/>
      <c r="O97" s="23"/>
      <c r="P97" s="17"/>
      <c r="Q97" s="78" t="s">
        <v>1538</v>
      </c>
      <c r="R97" s="287" t="s">
        <v>1543</v>
      </c>
    </row>
    <row r="98" spans="2:18" ht="15.6" x14ac:dyDescent="0.3">
      <c r="B98" s="21"/>
      <c r="C98" s="648" t="s">
        <v>1109</v>
      </c>
      <c r="D98" s="696">
        <v>15</v>
      </c>
      <c r="E98" s="696">
        <v>3.1</v>
      </c>
      <c r="F98" s="687">
        <v>1007</v>
      </c>
      <c r="G98" s="688" t="s">
        <v>1126</v>
      </c>
      <c r="H98" s="55" t="s">
        <v>1127</v>
      </c>
      <c r="I98" s="23">
        <v>20</v>
      </c>
      <c r="J98" s="23" t="s">
        <v>174</v>
      </c>
      <c r="K98" s="23"/>
      <c r="L98" s="23"/>
      <c r="M98" s="23">
        <v>20</v>
      </c>
      <c r="N98" s="23"/>
      <c r="O98" s="23"/>
      <c r="P98" s="17"/>
      <c r="Q98" s="17"/>
      <c r="R98" s="287" t="s">
        <v>1543</v>
      </c>
    </row>
    <row r="99" spans="2:18" ht="15.6" x14ac:dyDescent="0.3">
      <c r="B99" s="21"/>
      <c r="C99" s="169"/>
      <c r="D99" s="696">
        <v>15</v>
      </c>
      <c r="E99" s="696">
        <v>4</v>
      </c>
      <c r="F99" s="687">
        <v>1007</v>
      </c>
      <c r="G99" s="688">
        <v>-107</v>
      </c>
      <c r="H99" s="55" t="s">
        <v>86</v>
      </c>
      <c r="I99" s="23">
        <v>20</v>
      </c>
      <c r="J99" s="23" t="s">
        <v>45</v>
      </c>
      <c r="L99" s="23">
        <f>+I99</f>
        <v>20</v>
      </c>
      <c r="M99" s="23"/>
      <c r="N99" s="23"/>
      <c r="O99" s="23"/>
      <c r="P99" s="17"/>
      <c r="Q99" s="78" t="s">
        <v>1548</v>
      </c>
      <c r="R99" s="287" t="s">
        <v>1543</v>
      </c>
    </row>
    <row r="100" spans="2:18" ht="15.6" x14ac:dyDescent="0.3">
      <c r="B100" s="21"/>
      <c r="C100" s="169"/>
      <c r="D100" s="696">
        <v>15</v>
      </c>
      <c r="E100" s="696">
        <v>5</v>
      </c>
      <c r="F100" s="687">
        <v>1007</v>
      </c>
      <c r="G100" s="688">
        <v>-108</v>
      </c>
      <c r="H100" s="55" t="s">
        <v>87</v>
      </c>
      <c r="I100" s="23">
        <v>20</v>
      </c>
      <c r="J100" s="23" t="s">
        <v>45</v>
      </c>
      <c r="L100" s="23">
        <f>+I100</f>
        <v>20</v>
      </c>
      <c r="M100" s="23"/>
      <c r="N100" s="23"/>
      <c r="O100" s="23"/>
      <c r="P100" s="17"/>
      <c r="Q100" s="78" t="s">
        <v>1549</v>
      </c>
      <c r="R100" s="287" t="s">
        <v>1543</v>
      </c>
    </row>
    <row r="101" spans="2:18" ht="15.6" x14ac:dyDescent="0.3">
      <c r="B101" s="21"/>
      <c r="C101" s="169"/>
      <c r="D101" s="696">
        <v>15</v>
      </c>
      <c r="E101" s="696">
        <v>6</v>
      </c>
      <c r="F101" s="687">
        <v>1016</v>
      </c>
      <c r="G101" s="689" t="s">
        <v>144</v>
      </c>
      <c r="H101" s="55" t="s">
        <v>145</v>
      </c>
      <c r="I101" s="23">
        <v>20</v>
      </c>
      <c r="J101" s="23" t="s">
        <v>45</v>
      </c>
      <c r="K101" s="23">
        <f t="shared" si="2"/>
        <v>20</v>
      </c>
      <c r="L101" s="23"/>
      <c r="M101" s="23"/>
      <c r="N101" s="23"/>
      <c r="O101" s="23"/>
      <c r="P101" s="17"/>
      <c r="Q101" s="78" t="s">
        <v>1550</v>
      </c>
      <c r="R101" s="287" t="s">
        <v>1543</v>
      </c>
    </row>
    <row r="102" spans="2:18" ht="15.6" hidden="1" x14ac:dyDescent="0.3">
      <c r="B102" s="21"/>
      <c r="C102" s="169"/>
      <c r="D102" s="43">
        <v>15</v>
      </c>
      <c r="E102" s="43">
        <v>7</v>
      </c>
      <c r="F102" s="80">
        <v>1016</v>
      </c>
      <c r="G102" s="86">
        <v>-116</v>
      </c>
      <c r="H102" s="55" t="s">
        <v>148</v>
      </c>
      <c r="I102" s="23"/>
      <c r="J102" s="23"/>
      <c r="K102" s="569"/>
      <c r="L102" s="680"/>
      <c r="M102" s="712"/>
      <c r="N102" s="712"/>
      <c r="O102" s="712"/>
      <c r="R102"/>
    </row>
    <row r="103" spans="2:18" ht="15.6" x14ac:dyDescent="0.3">
      <c r="B103" s="21"/>
      <c r="C103" s="169"/>
      <c r="D103" s="696">
        <v>15</v>
      </c>
      <c r="E103" s="696">
        <v>8</v>
      </c>
      <c r="F103" s="687">
        <v>1007</v>
      </c>
      <c r="G103" s="689">
        <v>-119</v>
      </c>
      <c r="H103" s="55" t="s">
        <v>193</v>
      </c>
      <c r="I103" s="23">
        <v>20</v>
      </c>
      <c r="J103" s="23" t="s">
        <v>45</v>
      </c>
      <c r="K103" s="23">
        <f t="shared" ref="K103:K104" si="3">+I103</f>
        <v>20</v>
      </c>
      <c r="L103" s="23"/>
      <c r="M103" s="23"/>
      <c r="N103" s="23"/>
      <c r="O103" s="23"/>
      <c r="P103" s="17"/>
      <c r="Q103" s="78" t="s">
        <v>576</v>
      </c>
      <c r="R103" s="287" t="s">
        <v>1543</v>
      </c>
    </row>
    <row r="104" spans="2:18" ht="15.6" x14ac:dyDescent="0.3">
      <c r="B104" s="21"/>
      <c r="C104" s="169"/>
      <c r="D104" s="696">
        <v>15</v>
      </c>
      <c r="E104" s="696">
        <v>9</v>
      </c>
      <c r="F104" s="687">
        <v>1007</v>
      </c>
      <c r="G104" s="689" t="s">
        <v>97</v>
      </c>
      <c r="H104" s="55" t="s">
        <v>98</v>
      </c>
      <c r="I104" s="23">
        <v>20</v>
      </c>
      <c r="J104" s="23" t="s">
        <v>45</v>
      </c>
      <c r="K104" s="23">
        <f t="shared" si="3"/>
        <v>20</v>
      </c>
      <c r="L104" s="23"/>
      <c r="M104" s="23"/>
      <c r="N104" s="23"/>
      <c r="O104" s="23"/>
      <c r="P104" s="17"/>
      <c r="Q104" s="78" t="s">
        <v>1551</v>
      </c>
      <c r="R104" s="287" t="s">
        <v>1543</v>
      </c>
    </row>
    <row r="105" spans="2:18" ht="15.6" x14ac:dyDescent="0.3">
      <c r="B105" s="21"/>
      <c r="C105" s="169"/>
      <c r="D105" s="696">
        <v>15</v>
      </c>
      <c r="E105" s="696">
        <v>10</v>
      </c>
      <c r="F105" s="687">
        <v>1007</v>
      </c>
      <c r="G105" s="689" t="s">
        <v>105</v>
      </c>
      <c r="H105" s="55" t="s">
        <v>106</v>
      </c>
      <c r="I105" s="23">
        <v>20</v>
      </c>
      <c r="J105" s="23" t="s">
        <v>45</v>
      </c>
      <c r="L105" s="23">
        <f>+I105</f>
        <v>20</v>
      </c>
      <c r="M105" s="23"/>
      <c r="N105" s="23"/>
      <c r="O105" s="23"/>
      <c r="P105" s="17"/>
      <c r="Q105" s="78" t="s">
        <v>1540</v>
      </c>
      <c r="R105" s="287" t="s">
        <v>1543</v>
      </c>
    </row>
    <row r="106" spans="2:18" ht="15.6" hidden="1" x14ac:dyDescent="0.3">
      <c r="B106" s="21"/>
      <c r="C106" s="169"/>
      <c r="D106" s="43">
        <v>15</v>
      </c>
      <c r="E106" s="43">
        <v>11</v>
      </c>
      <c r="F106" s="80">
        <v>1011</v>
      </c>
      <c r="G106" s="86" t="s">
        <v>115</v>
      </c>
      <c r="H106" s="55" t="s">
        <v>187</v>
      </c>
      <c r="I106" s="23"/>
      <c r="J106" s="23"/>
      <c r="K106" s="569"/>
      <c r="L106" s="680"/>
      <c r="M106" s="712"/>
      <c r="N106" s="712"/>
      <c r="O106" s="712"/>
      <c r="R106"/>
    </row>
    <row r="107" spans="2:18" ht="15.6" x14ac:dyDescent="0.3">
      <c r="B107" s="21"/>
      <c r="C107" s="169"/>
      <c r="D107" s="696">
        <v>15</v>
      </c>
      <c r="E107" s="696">
        <v>12</v>
      </c>
      <c r="F107" s="687">
        <v>1011</v>
      </c>
      <c r="G107" s="689" t="s">
        <v>116</v>
      </c>
      <c r="H107" s="55" t="s">
        <v>186</v>
      </c>
      <c r="I107" s="23">
        <v>10</v>
      </c>
      <c r="J107" s="23" t="s">
        <v>174</v>
      </c>
      <c r="K107" s="23"/>
      <c r="L107" s="23"/>
      <c r="M107" s="23">
        <v>12</v>
      </c>
      <c r="N107" s="23"/>
      <c r="O107" s="23"/>
      <c r="P107" s="17"/>
      <c r="Q107" s="17" t="s">
        <v>1537</v>
      </c>
      <c r="R107" s="287" t="s">
        <v>1543</v>
      </c>
    </row>
    <row r="108" spans="2:18" ht="15.6" hidden="1" x14ac:dyDescent="0.3">
      <c r="B108" s="21"/>
      <c r="C108" s="169"/>
      <c r="D108" s="43">
        <v>15</v>
      </c>
      <c r="E108" s="43">
        <v>13</v>
      </c>
      <c r="F108" s="80">
        <v>1011</v>
      </c>
      <c r="G108" s="86" t="s">
        <v>117</v>
      </c>
      <c r="H108" s="55" t="s">
        <v>188</v>
      </c>
      <c r="I108" s="23"/>
      <c r="J108" s="23"/>
      <c r="K108" s="569"/>
      <c r="L108" s="680"/>
      <c r="M108" s="712"/>
      <c r="N108" s="712"/>
      <c r="O108" s="712"/>
      <c r="R108"/>
    </row>
    <row r="109" spans="2:18" ht="15.6" x14ac:dyDescent="0.3">
      <c r="B109" s="21"/>
      <c r="C109" s="169"/>
      <c r="D109" s="696">
        <v>15</v>
      </c>
      <c r="E109" s="696">
        <v>14</v>
      </c>
      <c r="F109" s="687">
        <v>1011</v>
      </c>
      <c r="G109" s="689" t="s">
        <v>118</v>
      </c>
      <c r="H109" s="55" t="s">
        <v>189</v>
      </c>
      <c r="I109" s="23">
        <v>10</v>
      </c>
      <c r="J109" s="23" t="s">
        <v>174</v>
      </c>
      <c r="K109" s="23"/>
      <c r="L109" s="23"/>
      <c r="M109" s="23">
        <v>12</v>
      </c>
      <c r="N109" s="23"/>
      <c r="O109" s="23"/>
      <c r="P109" s="17"/>
      <c r="Q109" s="17" t="s">
        <v>1536</v>
      </c>
      <c r="R109" s="287" t="s">
        <v>1543</v>
      </c>
    </row>
    <row r="110" spans="2:18" ht="40.200000000000003" x14ac:dyDescent="0.3">
      <c r="B110" s="21"/>
      <c r="C110" s="648" t="s">
        <v>1123</v>
      </c>
      <c r="D110" s="696">
        <v>15</v>
      </c>
      <c r="E110" s="696">
        <v>15</v>
      </c>
      <c r="F110" s="687">
        <v>1020</v>
      </c>
      <c r="G110" s="689" t="s">
        <v>156</v>
      </c>
      <c r="H110" s="55" t="s">
        <v>1124</v>
      </c>
      <c r="I110" s="23">
        <v>20</v>
      </c>
      <c r="J110" s="23" t="s">
        <v>45</v>
      </c>
      <c r="K110" s="23"/>
      <c r="L110" s="23"/>
      <c r="M110" s="23"/>
      <c r="N110" s="23" t="s">
        <v>1591</v>
      </c>
      <c r="O110" s="23"/>
      <c r="P110" s="17"/>
      <c r="Q110" s="17"/>
      <c r="R110" s="287" t="s">
        <v>1572</v>
      </c>
    </row>
    <row r="111" spans="2:18" ht="15.6" x14ac:dyDescent="0.3">
      <c r="B111" s="21"/>
      <c r="C111" s="169"/>
      <c r="D111" s="696">
        <v>15</v>
      </c>
      <c r="E111" s="696">
        <v>16</v>
      </c>
      <c r="F111" s="687">
        <v>1005</v>
      </c>
      <c r="G111" s="688">
        <v>-100</v>
      </c>
      <c r="H111" s="55" t="s">
        <v>191</v>
      </c>
      <c r="I111" s="23">
        <v>20</v>
      </c>
      <c r="J111" s="23" t="s">
        <v>45</v>
      </c>
      <c r="K111" s="23">
        <f t="shared" ref="K111" si="4">+I111</f>
        <v>20</v>
      </c>
      <c r="L111" s="23"/>
      <c r="M111" s="23"/>
      <c r="N111" s="23"/>
      <c r="O111" s="23"/>
      <c r="P111" s="17"/>
      <c r="Q111" s="78" t="s">
        <v>1552</v>
      </c>
      <c r="R111" s="287" t="s">
        <v>1573</v>
      </c>
    </row>
    <row r="112" spans="2:18" ht="15.6" hidden="1" x14ac:dyDescent="0.3">
      <c r="B112" s="21"/>
      <c r="C112" s="169"/>
      <c r="D112" s="43">
        <v>15</v>
      </c>
      <c r="E112" s="43">
        <v>17</v>
      </c>
      <c r="F112" s="80">
        <v>1005</v>
      </c>
      <c r="G112" s="81">
        <v>-101</v>
      </c>
      <c r="H112" s="55" t="s">
        <v>192</v>
      </c>
      <c r="I112" s="23"/>
      <c r="J112" s="23"/>
      <c r="K112" s="569"/>
      <c r="L112" s="680"/>
      <c r="M112" s="712"/>
      <c r="N112" s="712"/>
      <c r="O112" s="712"/>
      <c r="R112"/>
    </row>
    <row r="113" spans="2:18" ht="15.6" x14ac:dyDescent="0.3">
      <c r="B113" s="21"/>
      <c r="C113" s="648" t="s">
        <v>1109</v>
      </c>
      <c r="D113" s="696">
        <v>15</v>
      </c>
      <c r="E113" s="696">
        <v>18</v>
      </c>
      <c r="F113" s="226">
        <v>1007</v>
      </c>
      <c r="G113" s="695" t="s">
        <v>1130</v>
      </c>
      <c r="H113" s="55" t="s">
        <v>1131</v>
      </c>
      <c r="I113" s="18">
        <v>20</v>
      </c>
      <c r="J113" s="23" t="s">
        <v>174</v>
      </c>
      <c r="K113" s="23"/>
      <c r="L113" s="23"/>
      <c r="M113" s="23">
        <v>20</v>
      </c>
      <c r="N113" s="23"/>
      <c r="O113" s="23"/>
      <c r="P113" s="17"/>
      <c r="Q113" s="17" t="s">
        <v>1555</v>
      </c>
      <c r="R113" s="287" t="s">
        <v>1543</v>
      </c>
    </row>
    <row r="114" spans="2:18" ht="15.6" hidden="1" x14ac:dyDescent="0.3">
      <c r="B114" s="21"/>
      <c r="C114" s="648" t="s">
        <v>1296</v>
      </c>
      <c r="D114" s="43">
        <v>15</v>
      </c>
      <c r="E114" s="43">
        <v>19</v>
      </c>
      <c r="F114" s="80" t="s">
        <v>1294</v>
      </c>
      <c r="G114" s="86" t="s">
        <v>93</v>
      </c>
      <c r="H114" s="55" t="s">
        <v>1295</v>
      </c>
      <c r="I114" s="23"/>
      <c r="J114" s="23"/>
      <c r="K114" s="25"/>
      <c r="L114" s="163"/>
      <c r="M114" s="712"/>
      <c r="N114" s="712"/>
      <c r="O114" s="712"/>
      <c r="R114"/>
    </row>
    <row r="115" spans="2:18" ht="15.6" hidden="1" x14ac:dyDescent="0.3">
      <c r="B115" s="21"/>
      <c r="C115" s="648" t="s">
        <v>1299</v>
      </c>
      <c r="D115" s="43">
        <v>15</v>
      </c>
      <c r="E115" s="43">
        <v>20</v>
      </c>
      <c r="F115" s="80" t="s">
        <v>1134</v>
      </c>
      <c r="G115" s="86" t="s">
        <v>1298</v>
      </c>
      <c r="H115" s="55" t="s">
        <v>1297</v>
      </c>
      <c r="I115" s="23"/>
      <c r="J115" s="23"/>
      <c r="K115" s="158"/>
      <c r="L115" s="166"/>
      <c r="M115" s="712"/>
      <c r="N115" s="712"/>
      <c r="O115" s="712"/>
      <c r="R115"/>
    </row>
    <row r="116" spans="2:18" ht="15.6" x14ac:dyDescent="0.3">
      <c r="B116" s="21"/>
      <c r="C116" s="648" t="s">
        <v>1291</v>
      </c>
      <c r="D116" s="696">
        <v>15</v>
      </c>
      <c r="E116" s="696">
        <v>21</v>
      </c>
      <c r="F116" s="687"/>
      <c r="G116" s="688"/>
      <c r="H116" s="55" t="s">
        <v>1578</v>
      </c>
      <c r="I116" s="23">
        <v>30</v>
      </c>
      <c r="J116" s="23" t="s">
        <v>174</v>
      </c>
      <c r="K116" s="23">
        <f>+I116</f>
        <v>30</v>
      </c>
      <c r="L116" s="23"/>
      <c r="M116" s="23"/>
      <c r="N116" s="23"/>
      <c r="O116" s="23"/>
      <c r="P116" s="17"/>
      <c r="Q116" s="78" t="s">
        <v>1553</v>
      </c>
      <c r="R116" s="287" t="s">
        <v>1573</v>
      </c>
    </row>
    <row r="117" spans="2:18" ht="15.6" x14ac:dyDescent="0.3">
      <c r="B117" s="21"/>
      <c r="C117" s="648" t="s">
        <v>1291</v>
      </c>
      <c r="D117" s="696">
        <v>15</v>
      </c>
      <c r="E117" s="696">
        <v>22</v>
      </c>
      <c r="F117" s="80"/>
      <c r="G117" s="86"/>
      <c r="H117" s="55" t="s">
        <v>1892</v>
      </c>
      <c r="I117" s="23">
        <v>20</v>
      </c>
      <c r="J117" s="23" t="s">
        <v>174</v>
      </c>
      <c r="K117" s="23"/>
      <c r="L117" s="23"/>
      <c r="M117" s="23">
        <v>20</v>
      </c>
      <c r="N117" s="23"/>
      <c r="O117" s="23"/>
      <c r="P117" s="17"/>
      <c r="Q117" s="17" t="s">
        <v>1549</v>
      </c>
      <c r="R117" s="17" t="s">
        <v>1575</v>
      </c>
    </row>
    <row r="118" spans="2:18" ht="15.6" x14ac:dyDescent="0.3">
      <c r="B118" s="21"/>
      <c r="C118" s="648" t="s">
        <v>1291</v>
      </c>
      <c r="D118" s="696">
        <v>15</v>
      </c>
      <c r="E118" s="696">
        <v>23</v>
      </c>
      <c r="F118" s="17"/>
      <c r="G118" s="17"/>
      <c r="H118" s="17" t="s">
        <v>1574</v>
      </c>
      <c r="I118" s="23">
        <v>20</v>
      </c>
      <c r="J118" s="23" t="s">
        <v>174</v>
      </c>
      <c r="K118" s="17"/>
      <c r="L118" s="17"/>
      <c r="M118" s="18">
        <v>20</v>
      </c>
      <c r="N118" s="18"/>
      <c r="O118" s="18"/>
      <c r="P118" s="17"/>
      <c r="Q118" s="17" t="s">
        <v>1577</v>
      </c>
      <c r="R118" s="243" t="s">
        <v>1576</v>
      </c>
    </row>
    <row r="119" spans="2:18" ht="15.6" hidden="1" x14ac:dyDescent="0.3">
      <c r="B119" s="21"/>
      <c r="C119" s="717"/>
      <c r="D119" s="28"/>
      <c r="E119" s="28"/>
      <c r="F119" s="20"/>
      <c r="G119" s="718"/>
      <c r="H119" s="700"/>
      <c r="I119" s="20"/>
      <c r="J119" s="20"/>
      <c r="K119" s="681"/>
      <c r="L119" s="682"/>
      <c r="M119" s="713"/>
      <c r="N119" s="713"/>
      <c r="O119" s="713"/>
      <c r="R119"/>
    </row>
    <row r="120" spans="2:18" ht="26.4" x14ac:dyDescent="0.3">
      <c r="B120" s="651">
        <v>16</v>
      </c>
      <c r="C120" s="652" t="s">
        <v>220</v>
      </c>
      <c r="D120" s="696">
        <v>16</v>
      </c>
      <c r="E120" s="696">
        <v>1</v>
      </c>
      <c r="F120" s="687">
        <v>1016</v>
      </c>
      <c r="G120" s="694" t="s">
        <v>137</v>
      </c>
      <c r="H120" s="55" t="s">
        <v>221</v>
      </c>
      <c r="I120" s="23">
        <v>150</v>
      </c>
      <c r="J120" s="23" t="s">
        <v>39</v>
      </c>
      <c r="K120" s="23"/>
      <c r="L120" s="23"/>
      <c r="M120" s="23">
        <v>25</v>
      </c>
      <c r="N120" s="23"/>
      <c r="O120" s="23"/>
      <c r="P120" s="17"/>
      <c r="Q120" s="17" t="s">
        <v>1569</v>
      </c>
      <c r="R120" s="243"/>
    </row>
    <row r="121" spans="2:18" ht="15.6" hidden="1" x14ac:dyDescent="0.3">
      <c r="B121" s="21"/>
      <c r="C121" s="169"/>
      <c r="D121" s="43">
        <v>16</v>
      </c>
      <c r="E121" s="43">
        <v>2</v>
      </c>
      <c r="F121" s="80">
        <v>1016</v>
      </c>
      <c r="G121" s="92" t="s">
        <v>138</v>
      </c>
      <c r="H121" s="55" t="s">
        <v>217</v>
      </c>
      <c r="I121" s="23"/>
      <c r="J121" s="23"/>
      <c r="K121" s="25"/>
      <c r="L121" s="163"/>
      <c r="M121" s="712"/>
      <c r="N121" s="712"/>
      <c r="O121" s="712"/>
      <c r="R121"/>
    </row>
    <row r="122" spans="2:18" ht="15.6" hidden="1" x14ac:dyDescent="0.3">
      <c r="B122" s="21"/>
      <c r="C122" s="169"/>
      <c r="D122" s="43">
        <v>16</v>
      </c>
      <c r="E122" s="43">
        <v>3</v>
      </c>
      <c r="F122" s="80">
        <v>1016</v>
      </c>
      <c r="G122" s="92" t="s">
        <v>139</v>
      </c>
      <c r="H122" s="55" t="s">
        <v>218</v>
      </c>
      <c r="I122" s="23"/>
      <c r="J122" s="23"/>
      <c r="K122" s="23"/>
      <c r="L122" s="24"/>
      <c r="M122" s="712"/>
      <c r="N122" s="712"/>
      <c r="O122" s="712"/>
      <c r="R122"/>
    </row>
    <row r="123" spans="2:18" ht="15.6" hidden="1" x14ac:dyDescent="0.3">
      <c r="B123" s="21"/>
      <c r="C123" s="169"/>
      <c r="D123" s="43">
        <v>16</v>
      </c>
      <c r="E123" s="43">
        <v>4</v>
      </c>
      <c r="F123" s="80">
        <v>1016</v>
      </c>
      <c r="G123" s="92" t="s">
        <v>140</v>
      </c>
      <c r="H123" s="55" t="s">
        <v>219</v>
      </c>
      <c r="I123" s="23"/>
      <c r="J123" s="23"/>
      <c r="K123" s="158"/>
      <c r="L123" s="166"/>
      <c r="M123" s="712"/>
      <c r="N123" s="712"/>
      <c r="O123" s="712"/>
      <c r="R123"/>
    </row>
    <row r="124" spans="2:18" ht="15.6" x14ac:dyDescent="0.3">
      <c r="B124" s="21"/>
      <c r="C124" s="169"/>
      <c r="D124" s="696">
        <v>16</v>
      </c>
      <c r="E124" s="696">
        <v>5</v>
      </c>
      <c r="F124" s="687">
        <v>1016</v>
      </c>
      <c r="G124" s="694">
        <v>-107</v>
      </c>
      <c r="H124" s="55" t="s">
        <v>224</v>
      </c>
      <c r="I124" s="23">
        <v>25</v>
      </c>
      <c r="J124" s="23" t="s">
        <v>39</v>
      </c>
      <c r="K124" s="23">
        <f>+I124</f>
        <v>25</v>
      </c>
      <c r="L124" s="23"/>
      <c r="M124" s="23"/>
      <c r="N124" s="23"/>
      <c r="O124" s="23"/>
      <c r="P124" s="17"/>
      <c r="Q124" s="78" t="s">
        <v>1554</v>
      </c>
      <c r="R124" s="287" t="s">
        <v>1543</v>
      </c>
    </row>
    <row r="125" spans="2:18" ht="15.6" hidden="1" x14ac:dyDescent="0.3">
      <c r="B125" s="21"/>
      <c r="C125" s="169"/>
      <c r="D125" s="43">
        <v>16</v>
      </c>
      <c r="E125" s="43">
        <v>6</v>
      </c>
      <c r="F125" s="80">
        <v>1016</v>
      </c>
      <c r="G125" s="92">
        <v>-108</v>
      </c>
      <c r="H125" s="55" t="s">
        <v>142</v>
      </c>
      <c r="I125" s="23"/>
      <c r="J125" s="23"/>
      <c r="K125" s="569"/>
      <c r="L125" s="680"/>
      <c r="M125" s="712"/>
      <c r="N125" s="712"/>
      <c r="O125" s="712"/>
      <c r="R125"/>
    </row>
    <row r="126" spans="2:18" ht="15.6" x14ac:dyDescent="0.3">
      <c r="B126" s="21"/>
      <c r="C126" s="169"/>
      <c r="D126" s="696">
        <v>16</v>
      </c>
      <c r="E126" s="696">
        <v>7</v>
      </c>
      <c r="F126" s="687">
        <v>1016</v>
      </c>
      <c r="G126" s="694">
        <v>-109</v>
      </c>
      <c r="H126" s="55" t="s">
        <v>223</v>
      </c>
      <c r="I126" s="23">
        <v>25</v>
      </c>
      <c r="J126" s="23" t="s">
        <v>39</v>
      </c>
      <c r="K126" s="23">
        <f>+I126</f>
        <v>25</v>
      </c>
      <c r="L126" s="23"/>
      <c r="M126" s="23"/>
      <c r="N126" s="23"/>
      <c r="O126" s="23"/>
      <c r="P126" s="17"/>
      <c r="Q126" s="78" t="s">
        <v>1555</v>
      </c>
      <c r="R126" s="287" t="s">
        <v>1543</v>
      </c>
    </row>
    <row r="127" spans="2:18" ht="15.6" hidden="1" x14ac:dyDescent="0.3">
      <c r="B127" s="21"/>
      <c r="C127" s="169"/>
      <c r="D127" s="43">
        <v>16</v>
      </c>
      <c r="E127" s="43">
        <v>8</v>
      </c>
      <c r="F127" s="80">
        <v>1016</v>
      </c>
      <c r="G127" s="92">
        <v>-110</v>
      </c>
      <c r="H127" s="55" t="s">
        <v>291</v>
      </c>
      <c r="I127" s="23"/>
      <c r="J127" s="23"/>
      <c r="K127" s="569"/>
      <c r="L127" s="680"/>
      <c r="M127" s="712"/>
      <c r="N127" s="712"/>
      <c r="O127" s="712"/>
      <c r="R127"/>
    </row>
    <row r="128" spans="2:18" ht="15.6" x14ac:dyDescent="0.3">
      <c r="B128" s="21"/>
      <c r="C128" s="169"/>
      <c r="D128" s="696">
        <v>16</v>
      </c>
      <c r="E128" s="696">
        <v>9</v>
      </c>
      <c r="F128" s="687">
        <v>1016</v>
      </c>
      <c r="G128" s="694">
        <v>-111</v>
      </c>
      <c r="H128" s="55" t="s">
        <v>222</v>
      </c>
      <c r="I128" s="23">
        <v>25</v>
      </c>
      <c r="J128" s="23" t="s">
        <v>39</v>
      </c>
      <c r="K128" s="23">
        <f>+I128</f>
        <v>25</v>
      </c>
      <c r="L128" s="23"/>
      <c r="M128" s="23"/>
      <c r="N128" s="23"/>
      <c r="O128" s="23"/>
      <c r="P128" s="17"/>
      <c r="Q128" s="78" t="s">
        <v>1556</v>
      </c>
      <c r="R128" s="287" t="s">
        <v>1543</v>
      </c>
    </row>
    <row r="129" spans="2:18" ht="15.6" hidden="1" x14ac:dyDescent="0.3">
      <c r="B129" s="21"/>
      <c r="C129" s="169"/>
      <c r="D129" s="43">
        <v>16</v>
      </c>
      <c r="E129" s="43">
        <v>10</v>
      </c>
      <c r="F129" s="80">
        <v>1007</v>
      </c>
      <c r="G129" s="81">
        <v>-106</v>
      </c>
      <c r="H129" s="55" t="s">
        <v>225</v>
      </c>
      <c r="I129" s="23"/>
      <c r="J129" s="23"/>
      <c r="K129" s="569"/>
      <c r="L129" s="680"/>
      <c r="M129" s="712"/>
      <c r="N129" s="712"/>
      <c r="O129" s="712"/>
      <c r="R129"/>
    </row>
    <row r="130" spans="2:18" ht="27" x14ac:dyDescent="0.3">
      <c r="B130" s="21"/>
      <c r="C130" s="169"/>
      <c r="D130" s="696">
        <v>16</v>
      </c>
      <c r="E130" s="696">
        <v>11</v>
      </c>
      <c r="F130" s="687">
        <v>1007</v>
      </c>
      <c r="G130" s="689" t="s">
        <v>183</v>
      </c>
      <c r="H130" s="55" t="s">
        <v>205</v>
      </c>
      <c r="I130" s="23">
        <v>20</v>
      </c>
      <c r="J130" s="23" t="s">
        <v>39</v>
      </c>
      <c r="K130" s="23"/>
      <c r="L130" s="23">
        <f>+I130</f>
        <v>20</v>
      </c>
      <c r="M130" s="23"/>
      <c r="N130" s="23"/>
      <c r="O130" s="23"/>
      <c r="P130" s="17"/>
      <c r="Q130" s="78" t="s">
        <v>1551</v>
      </c>
      <c r="R130" s="287" t="s">
        <v>1543</v>
      </c>
    </row>
    <row r="131" spans="2:18" ht="27" x14ac:dyDescent="0.3">
      <c r="B131" s="21"/>
      <c r="C131" s="169"/>
      <c r="D131" s="696">
        <v>16</v>
      </c>
      <c r="E131" s="696">
        <v>12</v>
      </c>
      <c r="F131" s="687">
        <v>1007</v>
      </c>
      <c r="G131" s="689" t="s">
        <v>179</v>
      </c>
      <c r="H131" s="55" t="s">
        <v>202</v>
      </c>
      <c r="I131" s="23">
        <v>20</v>
      </c>
      <c r="J131" s="23" t="s">
        <v>39</v>
      </c>
      <c r="K131" s="23">
        <f>+I131</f>
        <v>20</v>
      </c>
      <c r="L131" s="23"/>
      <c r="M131" s="23"/>
      <c r="N131" s="23"/>
      <c r="O131" s="23"/>
      <c r="P131" s="17"/>
      <c r="Q131" s="78" t="s">
        <v>1556</v>
      </c>
      <c r="R131" s="287" t="s">
        <v>1543</v>
      </c>
    </row>
    <row r="132" spans="2:18" ht="27" x14ac:dyDescent="0.3">
      <c r="B132" s="21"/>
      <c r="C132" s="169"/>
      <c r="D132" s="696">
        <v>16</v>
      </c>
      <c r="E132" s="696">
        <v>13</v>
      </c>
      <c r="F132" s="687">
        <v>1007</v>
      </c>
      <c r="G132" s="689" t="s">
        <v>180</v>
      </c>
      <c r="H132" s="55" t="s">
        <v>203</v>
      </c>
      <c r="I132" s="23">
        <v>20</v>
      </c>
      <c r="J132" s="23" t="s">
        <v>39</v>
      </c>
      <c r="L132" s="23">
        <f>+I132</f>
        <v>20</v>
      </c>
      <c r="M132" s="23"/>
      <c r="N132" s="23"/>
      <c r="O132" s="23"/>
      <c r="P132" s="17"/>
      <c r="Q132" s="78" t="s">
        <v>1548</v>
      </c>
      <c r="R132" s="287" t="s">
        <v>1543</v>
      </c>
    </row>
    <row r="133" spans="2:18" ht="40.200000000000003" x14ac:dyDescent="0.3">
      <c r="B133" s="21"/>
      <c r="C133" s="169"/>
      <c r="D133" s="696">
        <v>16</v>
      </c>
      <c r="E133" s="696">
        <v>14</v>
      </c>
      <c r="F133" s="687">
        <v>1007</v>
      </c>
      <c r="G133" s="689" t="s">
        <v>181</v>
      </c>
      <c r="H133" s="55" t="s">
        <v>206</v>
      </c>
      <c r="I133" s="23">
        <v>20</v>
      </c>
      <c r="J133" s="23" t="s">
        <v>39</v>
      </c>
      <c r="K133" s="23"/>
      <c r="L133" s="23">
        <f>+I133</f>
        <v>20</v>
      </c>
      <c r="M133" s="23"/>
      <c r="N133" s="23"/>
      <c r="O133" s="23"/>
      <c r="P133" s="17"/>
      <c r="Q133" s="78" t="s">
        <v>1548</v>
      </c>
      <c r="R133" s="287" t="s">
        <v>1543</v>
      </c>
    </row>
    <row r="134" spans="2:18" ht="26.25" customHeight="1" x14ac:dyDescent="0.3">
      <c r="B134" s="21"/>
      <c r="C134" s="169"/>
      <c r="D134" s="696">
        <v>16</v>
      </c>
      <c r="E134" s="696">
        <v>15</v>
      </c>
      <c r="F134" s="687">
        <v>1007</v>
      </c>
      <c r="G134" s="689" t="s">
        <v>182</v>
      </c>
      <c r="H134" s="55" t="s">
        <v>204</v>
      </c>
      <c r="I134" s="23">
        <v>20</v>
      </c>
      <c r="J134" s="23" t="s">
        <v>39</v>
      </c>
      <c r="K134" s="23">
        <f>+I134</f>
        <v>20</v>
      </c>
      <c r="L134" s="23"/>
      <c r="M134" s="23"/>
      <c r="N134" s="23"/>
      <c r="O134" s="23"/>
      <c r="P134" s="17"/>
      <c r="Q134" s="78" t="s">
        <v>1557</v>
      </c>
      <c r="R134" s="287" t="s">
        <v>1543</v>
      </c>
    </row>
    <row r="135" spans="2:18" ht="15.6" x14ac:dyDescent="0.3">
      <c r="B135" s="656">
        <v>17</v>
      </c>
      <c r="C135" s="657" t="s">
        <v>149</v>
      </c>
      <c r="D135" s="696">
        <v>17</v>
      </c>
      <c r="E135" s="696">
        <v>1</v>
      </c>
      <c r="F135" s="687">
        <v>1017</v>
      </c>
      <c r="G135" s="688">
        <v>-100</v>
      </c>
      <c r="H135" s="55" t="s">
        <v>207</v>
      </c>
      <c r="I135" s="23">
        <v>25</v>
      </c>
      <c r="J135" s="23" t="s">
        <v>39</v>
      </c>
      <c r="K135" s="23"/>
      <c r="L135" s="23">
        <f>+I135</f>
        <v>25</v>
      </c>
      <c r="M135" s="23"/>
      <c r="N135" s="23"/>
      <c r="O135" s="23"/>
      <c r="P135" s="17"/>
      <c r="Q135" s="78" t="s">
        <v>1554</v>
      </c>
      <c r="R135" s="287" t="s">
        <v>1543</v>
      </c>
    </row>
    <row r="136" spans="2:18" ht="15.6" x14ac:dyDescent="0.3">
      <c r="B136" s="21"/>
      <c r="C136" s="169"/>
      <c r="D136" s="696">
        <v>17</v>
      </c>
      <c r="E136" s="696">
        <v>2</v>
      </c>
      <c r="F136" s="687">
        <v>1017</v>
      </c>
      <c r="G136" s="688">
        <v>-101</v>
      </c>
      <c r="H136" s="55" t="s">
        <v>208</v>
      </c>
      <c r="I136" s="23">
        <v>25</v>
      </c>
      <c r="J136" s="23" t="s">
        <v>39</v>
      </c>
      <c r="K136" s="23">
        <f>+I136</f>
        <v>25</v>
      </c>
      <c r="L136" s="23"/>
      <c r="M136" s="23"/>
      <c r="N136" s="23"/>
      <c r="O136" s="23"/>
      <c r="P136" s="17"/>
      <c r="Q136" s="78" t="s">
        <v>1558</v>
      </c>
      <c r="R136" s="287" t="s">
        <v>1543</v>
      </c>
    </row>
    <row r="137" spans="2:18" ht="15.6" x14ac:dyDescent="0.3">
      <c r="B137" s="21"/>
      <c r="C137" s="169"/>
      <c r="D137" s="696">
        <v>17</v>
      </c>
      <c r="E137" s="696">
        <v>3</v>
      </c>
      <c r="F137" s="687">
        <v>1017</v>
      </c>
      <c r="G137" s="688">
        <v>-102</v>
      </c>
      <c r="H137" s="55" t="s">
        <v>209</v>
      </c>
      <c r="I137" s="23">
        <v>25</v>
      </c>
      <c r="J137" s="23" t="s">
        <v>39</v>
      </c>
      <c r="K137" s="23">
        <f>+I137</f>
        <v>25</v>
      </c>
      <c r="L137" s="23"/>
      <c r="M137" s="23"/>
      <c r="N137" s="23"/>
      <c r="O137" s="23"/>
      <c r="P137" s="17"/>
      <c r="Q137" s="78" t="s">
        <v>1555</v>
      </c>
      <c r="R137" s="287" t="s">
        <v>1543</v>
      </c>
    </row>
    <row r="138" spans="2:18" ht="15.6" x14ac:dyDescent="0.3">
      <c r="B138" s="21"/>
      <c r="C138" s="169"/>
      <c r="D138" s="696">
        <v>17</v>
      </c>
      <c r="E138" s="696">
        <v>4</v>
      </c>
      <c r="F138" s="687">
        <v>1017</v>
      </c>
      <c r="G138" s="688">
        <v>-103</v>
      </c>
      <c r="H138" s="55" t="s">
        <v>210</v>
      </c>
      <c r="I138" s="23">
        <v>25</v>
      </c>
      <c r="J138" s="23" t="s">
        <v>39</v>
      </c>
      <c r="K138" s="23"/>
      <c r="L138" s="23">
        <f>+I138</f>
        <v>25</v>
      </c>
      <c r="M138" s="23"/>
      <c r="N138" s="23"/>
      <c r="O138" s="23"/>
      <c r="P138" s="17"/>
      <c r="Q138" s="78" t="s">
        <v>1559</v>
      </c>
      <c r="R138" s="287" t="s">
        <v>1543</v>
      </c>
    </row>
    <row r="139" spans="2:18" ht="15.6" hidden="1" x14ac:dyDescent="0.3">
      <c r="B139" s="21"/>
      <c r="C139" s="169"/>
      <c r="D139" s="43">
        <v>17</v>
      </c>
      <c r="E139" s="43">
        <v>5</v>
      </c>
      <c r="F139" s="80">
        <v>1017</v>
      </c>
      <c r="G139" s="81">
        <v>-104</v>
      </c>
      <c r="H139" s="55" t="s">
        <v>1300</v>
      </c>
      <c r="I139" s="23"/>
      <c r="J139" s="23"/>
      <c r="K139" s="25"/>
      <c r="L139" s="163"/>
      <c r="M139" s="712"/>
      <c r="N139" s="712"/>
      <c r="O139" s="712"/>
      <c r="R139"/>
    </row>
    <row r="140" spans="2:18" ht="15.6" hidden="1" x14ac:dyDescent="0.3">
      <c r="B140" s="21"/>
      <c r="C140" s="169"/>
      <c r="D140" s="43">
        <v>17</v>
      </c>
      <c r="E140" s="43">
        <v>6</v>
      </c>
      <c r="F140" s="80">
        <v>1017</v>
      </c>
      <c r="G140" s="81">
        <v>-105</v>
      </c>
      <c r="H140" s="55" t="s">
        <v>1293</v>
      </c>
      <c r="I140" s="23"/>
      <c r="J140" s="23"/>
      <c r="K140" s="23"/>
      <c r="L140" s="24"/>
      <c r="M140" s="712"/>
      <c r="N140" s="712"/>
      <c r="O140" s="712"/>
      <c r="R140"/>
    </row>
    <row r="141" spans="2:18" ht="15.6" hidden="1" x14ac:dyDescent="0.3">
      <c r="B141" s="21"/>
      <c r="C141" s="169"/>
      <c r="D141" s="43">
        <v>17</v>
      </c>
      <c r="E141" s="43">
        <v>7</v>
      </c>
      <c r="F141" s="80">
        <v>1017</v>
      </c>
      <c r="G141" s="81">
        <v>-106</v>
      </c>
      <c r="H141" s="55" t="s">
        <v>150</v>
      </c>
      <c r="I141" s="23"/>
      <c r="J141" s="23"/>
      <c r="K141" s="158"/>
      <c r="L141" s="166"/>
      <c r="M141" s="712"/>
      <c r="N141" s="712"/>
      <c r="O141" s="712"/>
      <c r="R141"/>
    </row>
    <row r="142" spans="2:18" ht="27" x14ac:dyDescent="0.3">
      <c r="B142" s="21"/>
      <c r="C142" s="169"/>
      <c r="D142" s="696">
        <v>17</v>
      </c>
      <c r="E142" s="696">
        <v>8</v>
      </c>
      <c r="F142" s="687" t="s">
        <v>285</v>
      </c>
      <c r="G142" s="688">
        <v>-107</v>
      </c>
      <c r="H142" s="55" t="s">
        <v>1125</v>
      </c>
      <c r="I142" s="23">
        <v>25</v>
      </c>
      <c r="J142" s="23" t="s">
        <v>39</v>
      </c>
      <c r="K142" s="23"/>
      <c r="L142" s="23"/>
      <c r="M142" s="23"/>
      <c r="N142" s="23" t="s">
        <v>1591</v>
      </c>
      <c r="O142" s="23"/>
      <c r="P142" s="17"/>
      <c r="Q142" s="17" t="s">
        <v>1581</v>
      </c>
      <c r="R142" s="243"/>
    </row>
    <row r="143" spans="2:18" ht="15.6" x14ac:dyDescent="0.3">
      <c r="B143" s="21"/>
      <c r="C143" s="644" t="s">
        <v>1109</v>
      </c>
      <c r="D143" s="696">
        <v>17</v>
      </c>
      <c r="E143" s="696">
        <v>9</v>
      </c>
      <c r="F143" s="687" t="s">
        <v>285</v>
      </c>
      <c r="G143" s="689" t="s">
        <v>59</v>
      </c>
      <c r="H143" s="55" t="s">
        <v>1095</v>
      </c>
      <c r="I143" s="23">
        <v>100</v>
      </c>
      <c r="J143" s="23" t="s">
        <v>174</v>
      </c>
      <c r="K143" s="23"/>
      <c r="L143" s="23">
        <v>105</v>
      </c>
      <c r="M143" s="23"/>
      <c r="N143" s="23"/>
      <c r="O143" s="23"/>
      <c r="P143" s="17"/>
      <c r="Q143" s="78" t="s">
        <v>1554</v>
      </c>
      <c r="R143" s="287" t="s">
        <v>1560</v>
      </c>
    </row>
    <row r="144" spans="2:18" ht="27" hidden="1" x14ac:dyDescent="0.3">
      <c r="B144" s="21"/>
      <c r="C144" s="42"/>
      <c r="D144" s="43">
        <v>17</v>
      </c>
      <c r="E144" s="43">
        <v>10</v>
      </c>
      <c r="F144" s="80">
        <v>1007</v>
      </c>
      <c r="G144" s="53" t="s">
        <v>60</v>
      </c>
      <c r="H144" s="279" t="s">
        <v>1301</v>
      </c>
      <c r="I144" s="17"/>
      <c r="J144" s="18"/>
      <c r="K144" s="20"/>
      <c r="L144" s="683"/>
      <c r="M144" s="713"/>
      <c r="N144" s="713"/>
      <c r="O144" s="713"/>
      <c r="R144"/>
    </row>
    <row r="145" spans="2:18" ht="27" hidden="1" x14ac:dyDescent="0.3">
      <c r="B145" s="651">
        <v>18</v>
      </c>
      <c r="C145" s="673" t="s">
        <v>166</v>
      </c>
      <c r="D145" s="43">
        <v>18</v>
      </c>
      <c r="E145" s="43">
        <v>1</v>
      </c>
      <c r="F145" s="80">
        <v>1007</v>
      </c>
      <c r="G145" s="86" t="s">
        <v>99</v>
      </c>
      <c r="H145" s="55" t="s">
        <v>100</v>
      </c>
      <c r="I145" s="23"/>
      <c r="J145" s="23"/>
      <c r="K145" s="158"/>
      <c r="L145" s="166"/>
      <c r="M145" s="712"/>
      <c r="N145" s="712"/>
      <c r="O145" s="712"/>
      <c r="R145"/>
    </row>
    <row r="146" spans="2:18" ht="27" x14ac:dyDescent="0.3">
      <c r="B146" s="21"/>
      <c r="C146" s="169"/>
      <c r="D146" s="696">
        <v>18</v>
      </c>
      <c r="E146" s="696">
        <v>2</v>
      </c>
      <c r="F146" s="687">
        <v>1007</v>
      </c>
      <c r="G146" s="689" t="s">
        <v>101</v>
      </c>
      <c r="H146" s="55" t="s">
        <v>214</v>
      </c>
      <c r="I146" s="23">
        <v>25</v>
      </c>
      <c r="J146" s="23" t="s">
        <v>174</v>
      </c>
      <c r="K146" s="23"/>
      <c r="L146" s="23"/>
      <c r="M146" s="23"/>
      <c r="N146" s="23"/>
      <c r="O146" s="23"/>
      <c r="P146" s="17"/>
      <c r="Q146" s="78" t="s">
        <v>1542</v>
      </c>
      <c r="R146" s="243"/>
    </row>
    <row r="147" spans="2:18" ht="27" x14ac:dyDescent="0.3">
      <c r="B147" s="21"/>
      <c r="C147" s="169"/>
      <c r="D147" s="696">
        <v>18</v>
      </c>
      <c r="E147" s="696">
        <v>3</v>
      </c>
      <c r="F147" s="687">
        <v>1007</v>
      </c>
      <c r="G147" s="689" t="s">
        <v>103</v>
      </c>
      <c r="H147" s="55" t="s">
        <v>215</v>
      </c>
      <c r="I147" s="23">
        <v>25</v>
      </c>
      <c r="J147" s="23" t="s">
        <v>174</v>
      </c>
      <c r="K147" s="23"/>
      <c r="L147" s="23"/>
      <c r="M147" s="23"/>
      <c r="N147" s="23"/>
      <c r="O147" s="23"/>
      <c r="P147" s="17"/>
      <c r="Q147" s="78" t="s">
        <v>1542</v>
      </c>
      <c r="R147" s="243"/>
    </row>
    <row r="148" spans="2:18" ht="27" x14ac:dyDescent="0.3">
      <c r="B148" s="21"/>
      <c r="C148" s="169"/>
      <c r="D148" s="696">
        <v>18</v>
      </c>
      <c r="E148" s="696">
        <v>4</v>
      </c>
      <c r="F148" s="687">
        <v>1007</v>
      </c>
      <c r="G148" s="689" t="s">
        <v>104</v>
      </c>
      <c r="H148" s="55" t="s">
        <v>216</v>
      </c>
      <c r="I148" s="23">
        <v>25</v>
      </c>
      <c r="J148" s="23" t="s">
        <v>39</v>
      </c>
      <c r="K148" s="23"/>
      <c r="L148" s="23">
        <f>+I148</f>
        <v>25</v>
      </c>
      <c r="M148" s="23"/>
      <c r="N148" s="23"/>
      <c r="O148" s="23"/>
      <c r="P148" s="17"/>
      <c r="Q148" s="78" t="s">
        <v>1555</v>
      </c>
      <c r="R148" s="287" t="s">
        <v>1543</v>
      </c>
    </row>
    <row r="149" spans="2:18" ht="15.6" x14ac:dyDescent="0.3">
      <c r="B149" s="656">
        <v>19</v>
      </c>
      <c r="C149" s="662" t="s">
        <v>153</v>
      </c>
      <c r="D149" s="696">
        <v>19</v>
      </c>
      <c r="E149" s="696">
        <v>1</v>
      </c>
      <c r="F149" s="687">
        <v>1019</v>
      </c>
      <c r="G149" s="693">
        <v>-100</v>
      </c>
      <c r="H149" s="55" t="s">
        <v>154</v>
      </c>
      <c r="I149" s="23">
        <v>150</v>
      </c>
      <c r="J149" s="23" t="s">
        <v>174</v>
      </c>
      <c r="K149" s="23"/>
      <c r="L149" s="23"/>
      <c r="M149" s="23"/>
      <c r="N149" s="23"/>
      <c r="O149" s="23"/>
      <c r="P149" s="17"/>
      <c r="Q149" s="78" t="s">
        <v>1545</v>
      </c>
      <c r="R149" s="243"/>
    </row>
    <row r="150" spans="2:18" ht="15.6" hidden="1" x14ac:dyDescent="0.3">
      <c r="B150" s="656">
        <v>21</v>
      </c>
      <c r="C150" s="662" t="s">
        <v>167</v>
      </c>
      <c r="D150" s="43">
        <v>20</v>
      </c>
      <c r="E150" s="43">
        <v>1</v>
      </c>
      <c r="F150" s="80">
        <v>1020</v>
      </c>
      <c r="G150" s="81">
        <v>-101</v>
      </c>
      <c r="H150" s="55" t="s">
        <v>226</v>
      </c>
      <c r="I150" s="23"/>
      <c r="J150" s="23"/>
      <c r="K150" s="569"/>
      <c r="L150" s="680"/>
      <c r="M150" s="712"/>
      <c r="N150" s="712"/>
      <c r="O150" s="712"/>
      <c r="R150"/>
    </row>
    <row r="151" spans="2:18" ht="15.6" x14ac:dyDescent="0.3">
      <c r="B151" s="21"/>
      <c r="C151" s="169"/>
      <c r="D151" s="696">
        <v>20</v>
      </c>
      <c r="E151" s="696">
        <v>2</v>
      </c>
      <c r="F151" s="687">
        <v>1020</v>
      </c>
      <c r="G151" s="689" t="s">
        <v>138</v>
      </c>
      <c r="H151" s="55" t="s">
        <v>227</v>
      </c>
      <c r="I151" s="23">
        <v>50</v>
      </c>
      <c r="J151" s="23" t="s">
        <v>39</v>
      </c>
      <c r="K151" s="23"/>
      <c r="L151" s="23">
        <f>+I151</f>
        <v>50</v>
      </c>
      <c r="M151" s="23"/>
      <c r="N151" s="23"/>
      <c r="O151" s="23"/>
      <c r="P151" s="17"/>
      <c r="Q151" s="78" t="s">
        <v>1540</v>
      </c>
      <c r="R151" s="287" t="s">
        <v>1543</v>
      </c>
    </row>
    <row r="152" spans="2:18" ht="15.6" x14ac:dyDescent="0.3">
      <c r="B152" s="21"/>
      <c r="C152" s="169"/>
      <c r="D152" s="696">
        <v>20</v>
      </c>
      <c r="E152" s="696">
        <v>3</v>
      </c>
      <c r="F152" s="687">
        <v>1020</v>
      </c>
      <c r="G152" s="689">
        <v>-103</v>
      </c>
      <c r="H152" s="55" t="s">
        <v>228</v>
      </c>
      <c r="I152" s="23">
        <v>50</v>
      </c>
      <c r="J152" s="23" t="s">
        <v>39</v>
      </c>
      <c r="K152" s="23"/>
      <c r="L152" s="23">
        <f>+I152</f>
        <v>50</v>
      </c>
      <c r="M152" s="23"/>
      <c r="N152" s="23"/>
      <c r="O152" s="23"/>
      <c r="P152" s="17"/>
      <c r="Q152" s="78" t="s">
        <v>1548</v>
      </c>
      <c r="R152" s="287" t="s">
        <v>1543</v>
      </c>
    </row>
    <row r="153" spans="2:18" ht="15.6" hidden="1" x14ac:dyDescent="0.3">
      <c r="B153" s="21"/>
      <c r="C153" s="169"/>
      <c r="D153" s="43">
        <v>20</v>
      </c>
      <c r="E153" s="43">
        <v>4</v>
      </c>
      <c r="F153" s="80">
        <v>1020</v>
      </c>
      <c r="G153" s="86">
        <v>-104</v>
      </c>
      <c r="H153" s="55" t="s">
        <v>229</v>
      </c>
      <c r="I153" s="23"/>
      <c r="J153" s="23"/>
      <c r="K153" s="569"/>
      <c r="L153" s="680"/>
      <c r="M153" s="712"/>
      <c r="N153" s="712"/>
      <c r="O153" s="712"/>
      <c r="R153"/>
    </row>
    <row r="154" spans="2:18" ht="15.6" x14ac:dyDescent="0.3">
      <c r="B154" s="21"/>
      <c r="C154" s="77" t="s">
        <v>1292</v>
      </c>
      <c r="D154" s="696">
        <v>20</v>
      </c>
      <c r="E154" s="696">
        <v>5</v>
      </c>
      <c r="F154" s="687">
        <v>1020</v>
      </c>
      <c r="G154" s="689" t="s">
        <v>47</v>
      </c>
      <c r="H154" s="55" t="s">
        <v>1285</v>
      </c>
      <c r="I154" s="23">
        <v>50</v>
      </c>
      <c r="J154" s="23" t="s">
        <v>39</v>
      </c>
      <c r="K154" s="23"/>
      <c r="L154" s="23"/>
      <c r="M154" s="23"/>
      <c r="N154" s="23" t="s">
        <v>1591</v>
      </c>
      <c r="O154" s="23"/>
      <c r="P154" s="17"/>
      <c r="Q154" s="17"/>
      <c r="R154" s="243"/>
    </row>
    <row r="155" spans="2:18" ht="15.6" hidden="1" x14ac:dyDescent="0.3">
      <c r="B155" s="21"/>
      <c r="C155" s="169"/>
      <c r="D155" s="43">
        <v>20</v>
      </c>
      <c r="E155" s="43">
        <v>6</v>
      </c>
      <c r="F155" s="80">
        <v>1020</v>
      </c>
      <c r="G155" s="86">
        <v>-107</v>
      </c>
      <c r="H155" s="55" t="s">
        <v>157</v>
      </c>
      <c r="I155" s="23"/>
      <c r="J155" s="23"/>
      <c r="K155" s="25"/>
      <c r="L155" s="163"/>
      <c r="M155" s="712"/>
      <c r="N155" s="712"/>
      <c r="O155" s="712"/>
      <c r="R155"/>
    </row>
    <row r="156" spans="2:18" ht="15.6" hidden="1" x14ac:dyDescent="0.3">
      <c r="B156" s="21"/>
      <c r="C156" s="169"/>
      <c r="D156" s="43">
        <v>20</v>
      </c>
      <c r="E156" s="43">
        <v>7</v>
      </c>
      <c r="F156" s="80">
        <v>1020</v>
      </c>
      <c r="G156" s="86">
        <v>-108</v>
      </c>
      <c r="H156" s="55" t="s">
        <v>168</v>
      </c>
      <c r="I156" s="23"/>
      <c r="J156" s="23"/>
      <c r="K156" s="23"/>
      <c r="L156" s="24"/>
      <c r="M156" s="712"/>
      <c r="N156" s="712"/>
      <c r="O156" s="712"/>
      <c r="R156"/>
    </row>
    <row r="157" spans="2:18" ht="15.6" hidden="1" x14ac:dyDescent="0.3">
      <c r="B157" s="21"/>
      <c r="C157" s="169"/>
      <c r="D157" s="43">
        <v>20</v>
      </c>
      <c r="E157" s="43">
        <v>8</v>
      </c>
      <c r="F157" s="80">
        <v>1020</v>
      </c>
      <c r="G157" s="86">
        <v>-109</v>
      </c>
      <c r="H157" s="55" t="s">
        <v>158</v>
      </c>
      <c r="I157" s="23"/>
      <c r="J157" s="23"/>
      <c r="K157" s="23"/>
      <c r="L157" s="24"/>
      <c r="M157" s="712"/>
      <c r="N157" s="712"/>
      <c r="O157" s="712"/>
      <c r="R157"/>
    </row>
    <row r="158" spans="2:18" ht="27" hidden="1" x14ac:dyDescent="0.3">
      <c r="B158" s="21"/>
      <c r="C158" s="638"/>
      <c r="D158" s="43">
        <v>20</v>
      </c>
      <c r="E158" s="43">
        <v>9</v>
      </c>
      <c r="F158" s="80">
        <v>1016</v>
      </c>
      <c r="G158" s="86" t="s">
        <v>47</v>
      </c>
      <c r="H158" s="55" t="s">
        <v>230</v>
      </c>
      <c r="I158" s="23"/>
      <c r="J158" s="23"/>
      <c r="K158" s="158"/>
      <c r="L158" s="166"/>
      <c r="M158" s="712"/>
      <c r="N158" s="712"/>
      <c r="O158" s="712"/>
      <c r="R158"/>
    </row>
    <row r="159" spans="2:18" ht="15.6" x14ac:dyDescent="0.3">
      <c r="B159" s="21"/>
      <c r="C159" s="638"/>
      <c r="D159" s="696">
        <v>20</v>
      </c>
      <c r="E159" s="696">
        <v>10</v>
      </c>
      <c r="F159" s="687">
        <v>1016</v>
      </c>
      <c r="G159" s="689">
        <v>-113</v>
      </c>
      <c r="H159" s="55" t="s">
        <v>146</v>
      </c>
      <c r="I159" s="23">
        <v>25</v>
      </c>
      <c r="J159" s="23" t="s">
        <v>39</v>
      </c>
      <c r="K159" s="23"/>
      <c r="L159" s="23">
        <f>+I159</f>
        <v>25</v>
      </c>
      <c r="M159" s="23"/>
      <c r="N159" s="23"/>
      <c r="O159" s="23"/>
      <c r="P159" s="17"/>
      <c r="Q159" s="78" t="s">
        <v>1561</v>
      </c>
      <c r="R159" s="287" t="s">
        <v>1543</v>
      </c>
    </row>
    <row r="160" spans="2:18" ht="15.6" x14ac:dyDescent="0.3">
      <c r="B160" s="21"/>
      <c r="C160" s="644" t="s">
        <v>1109</v>
      </c>
      <c r="D160" s="696">
        <v>20</v>
      </c>
      <c r="E160" s="696">
        <v>11</v>
      </c>
      <c r="F160" s="687" t="s">
        <v>1108</v>
      </c>
      <c r="G160" s="689" t="s">
        <v>140</v>
      </c>
      <c r="H160" s="55" t="s">
        <v>1098</v>
      </c>
      <c r="I160" s="23">
        <v>25</v>
      </c>
      <c r="J160" s="23" t="s">
        <v>174</v>
      </c>
      <c r="K160" s="23"/>
      <c r="L160" s="23"/>
      <c r="M160" s="23">
        <v>25</v>
      </c>
      <c r="N160" s="23"/>
      <c r="O160" s="23"/>
      <c r="P160" s="17"/>
      <c r="Q160" s="17" t="s">
        <v>1579</v>
      </c>
      <c r="R160" s="287" t="s">
        <v>1543</v>
      </c>
    </row>
    <row r="161" spans="2:18" ht="15.6" x14ac:dyDescent="0.3">
      <c r="B161" s="21"/>
      <c r="C161" s="644" t="s">
        <v>1109</v>
      </c>
      <c r="D161" s="696">
        <v>20</v>
      </c>
      <c r="E161" s="696">
        <v>12</v>
      </c>
      <c r="F161" s="687">
        <v>1011</v>
      </c>
      <c r="G161" s="695" t="s">
        <v>40</v>
      </c>
      <c r="H161" s="279" t="s">
        <v>1101</v>
      </c>
      <c r="I161" s="23">
        <v>25</v>
      </c>
      <c r="J161" s="23" t="s">
        <v>174</v>
      </c>
      <c r="K161" s="18"/>
      <c r="L161" s="18"/>
      <c r="M161" s="227">
        <v>25</v>
      </c>
      <c r="N161" s="227"/>
      <c r="O161" s="227"/>
      <c r="P161" s="697"/>
      <c r="Q161" s="17" t="s">
        <v>1580</v>
      </c>
      <c r="R161" s="287" t="s">
        <v>1543</v>
      </c>
    </row>
    <row r="162" spans="2:18" ht="15.6" hidden="1" x14ac:dyDescent="0.3">
      <c r="B162" s="2"/>
      <c r="C162" s="698" t="s">
        <v>1291</v>
      </c>
      <c r="D162" s="28">
        <v>20</v>
      </c>
      <c r="E162" s="28">
        <v>13</v>
      </c>
      <c r="F162" s="699" t="s">
        <v>1286</v>
      </c>
      <c r="G162" s="636" t="s">
        <v>1287</v>
      </c>
      <c r="H162" s="700" t="s">
        <v>1289</v>
      </c>
      <c r="I162" s="569"/>
      <c r="J162" s="25"/>
      <c r="K162" s="25"/>
      <c r="L162" s="163"/>
      <c r="M162" s="712"/>
      <c r="N162" s="712"/>
      <c r="O162" s="712"/>
      <c r="R162"/>
    </row>
    <row r="163" spans="2:18" ht="15.6" hidden="1" x14ac:dyDescent="0.3">
      <c r="B163" s="2"/>
      <c r="C163" s="644" t="s">
        <v>1291</v>
      </c>
      <c r="D163" s="43">
        <v>20</v>
      </c>
      <c r="E163" s="43">
        <v>14</v>
      </c>
      <c r="F163" s="80" t="s">
        <v>1286</v>
      </c>
      <c r="G163" s="636" t="s">
        <v>1288</v>
      </c>
      <c r="H163" s="55" t="s">
        <v>1290</v>
      </c>
      <c r="I163" s="569"/>
      <c r="J163" s="23"/>
      <c r="K163" s="158"/>
      <c r="L163" s="166"/>
      <c r="M163" s="712"/>
      <c r="N163" s="712"/>
      <c r="O163" s="712"/>
      <c r="R163"/>
    </row>
    <row r="164" spans="2:18" ht="15.6" x14ac:dyDescent="0.3">
      <c r="B164" s="656">
        <v>21</v>
      </c>
      <c r="C164" s="662" t="s">
        <v>159</v>
      </c>
      <c r="D164" s="696">
        <v>21</v>
      </c>
      <c r="E164" s="696">
        <v>2</v>
      </c>
      <c r="F164" s="687">
        <v>1021</v>
      </c>
      <c r="G164" s="689" t="s">
        <v>137</v>
      </c>
      <c r="H164" s="55" t="s">
        <v>232</v>
      </c>
      <c r="I164" s="23">
        <v>25</v>
      </c>
      <c r="J164" s="23" t="s">
        <v>31</v>
      </c>
      <c r="K164" s="23"/>
      <c r="L164" s="23"/>
      <c r="M164" s="23"/>
      <c r="N164" s="23"/>
      <c r="O164" s="23"/>
      <c r="P164" s="17"/>
      <c r="Q164" s="17"/>
      <c r="R164" s="243"/>
    </row>
    <row r="165" spans="2:18" ht="27" x14ac:dyDescent="0.3">
      <c r="B165" s="656">
        <v>22</v>
      </c>
      <c r="C165" s="662" t="s">
        <v>160</v>
      </c>
      <c r="D165" s="696">
        <v>22</v>
      </c>
      <c r="E165" s="696">
        <v>1</v>
      </c>
      <c r="F165" s="687">
        <v>1022</v>
      </c>
      <c r="G165" s="688">
        <v>-100</v>
      </c>
      <c r="H165" s="55" t="s">
        <v>175</v>
      </c>
      <c r="I165" s="23">
        <v>40</v>
      </c>
      <c r="J165" s="23" t="s">
        <v>31</v>
      </c>
      <c r="K165" s="23"/>
      <c r="L165" s="23"/>
      <c r="M165" s="23"/>
      <c r="N165" s="23"/>
      <c r="O165" s="23"/>
      <c r="P165" s="17"/>
      <c r="Q165" s="17"/>
      <c r="R165" s="243"/>
    </row>
    <row r="166" spans="2:18" ht="15.6" x14ac:dyDescent="0.3">
      <c r="B166" s="2"/>
      <c r="C166" s="3"/>
      <c r="D166" s="2"/>
      <c r="E166" s="2"/>
      <c r="F166" s="30"/>
      <c r="G166" s="96"/>
      <c r="H166" s="100"/>
      <c r="I166" s="25">
        <f>SUM(I2:I165)</f>
        <v>3315</v>
      </c>
      <c r="J166" s="28"/>
      <c r="K166" s="43">
        <f>SUM(K2:K165)</f>
        <v>315</v>
      </c>
      <c r="L166" s="43">
        <f>SUM(L2:L165)</f>
        <v>905</v>
      </c>
      <c r="M166" s="43">
        <f>SUM(M2:M165)</f>
        <v>439</v>
      </c>
      <c r="N166" s="43">
        <f t="shared" ref="N166:O166" si="5">SUM(N2:N165)</f>
        <v>0</v>
      </c>
      <c r="O166" s="43">
        <f t="shared" si="5"/>
        <v>0</v>
      </c>
      <c r="P166" s="43">
        <f>SUM(P2:P165)</f>
        <v>0</v>
      </c>
      <c r="Q166" s="43">
        <f>SUBTOTAL(9,K166:P166)</f>
        <v>1659</v>
      </c>
      <c r="R166" s="243" t="s">
        <v>1582</v>
      </c>
    </row>
    <row r="167" spans="2:18" ht="15.6" hidden="1" x14ac:dyDescent="0.3">
      <c r="B167" s="2"/>
      <c r="C167" s="3"/>
      <c r="D167" s="2"/>
      <c r="E167" s="2"/>
      <c r="F167" s="30"/>
      <c r="G167" s="35" t="s">
        <v>1444</v>
      </c>
      <c r="H167" s="101"/>
      <c r="I167" s="23" t="s">
        <v>176</v>
      </c>
      <c r="J167" s="645">
        <v>45318</v>
      </c>
      <c r="K167" s="684">
        <v>45332</v>
      </c>
      <c r="L167" s="685">
        <v>45346</v>
      </c>
      <c r="M167" s="714"/>
      <c r="N167" s="714"/>
      <c r="O167" s="714"/>
      <c r="R167"/>
    </row>
    <row r="168" spans="2:18" hidden="1" x14ac:dyDescent="0.25">
      <c r="R168"/>
    </row>
    <row r="169" spans="2:18" hidden="1" x14ac:dyDescent="0.25">
      <c r="R169"/>
    </row>
    <row r="170" spans="2:18" hidden="1" x14ac:dyDescent="0.25">
      <c r="R170"/>
    </row>
    <row r="171" spans="2:18" hidden="1" x14ac:dyDescent="0.25">
      <c r="R171"/>
    </row>
    <row r="172" spans="2:18" hidden="1" x14ac:dyDescent="0.25">
      <c r="R172"/>
    </row>
    <row r="173" spans="2:18" hidden="1" x14ac:dyDescent="0.25">
      <c r="R173"/>
    </row>
    <row r="174" spans="2:18" hidden="1" x14ac:dyDescent="0.25">
      <c r="R174"/>
    </row>
    <row r="175" spans="2:18" hidden="1" x14ac:dyDescent="0.25">
      <c r="R175"/>
    </row>
    <row r="176" spans="2:18" hidden="1" x14ac:dyDescent="0.25">
      <c r="R176"/>
    </row>
    <row r="177" spans="18:18" hidden="1" x14ac:dyDescent="0.25">
      <c r="R177"/>
    </row>
    <row r="178" spans="18:18" hidden="1" x14ac:dyDescent="0.25">
      <c r="R178"/>
    </row>
    <row r="179" spans="18:18" hidden="1" x14ac:dyDescent="0.25">
      <c r="R179"/>
    </row>
    <row r="180" spans="18:18" hidden="1" x14ac:dyDescent="0.25">
      <c r="R180"/>
    </row>
    <row r="181" spans="18:18" hidden="1" x14ac:dyDescent="0.25">
      <c r="R181"/>
    </row>
    <row r="182" spans="18:18" hidden="1" x14ac:dyDescent="0.25">
      <c r="R182"/>
    </row>
    <row r="183" spans="18:18" hidden="1" x14ac:dyDescent="0.25">
      <c r="R183"/>
    </row>
    <row r="184" spans="18:18" hidden="1" x14ac:dyDescent="0.25">
      <c r="R184"/>
    </row>
    <row r="185" spans="18:18" hidden="1" x14ac:dyDescent="0.25">
      <c r="R185"/>
    </row>
    <row r="186" spans="18:18" hidden="1" x14ac:dyDescent="0.25">
      <c r="R186"/>
    </row>
    <row r="187" spans="18:18" hidden="1" x14ac:dyDescent="0.25">
      <c r="R187"/>
    </row>
    <row r="188" spans="18:18" hidden="1" x14ac:dyDescent="0.25">
      <c r="R188"/>
    </row>
    <row r="189" spans="18:18" hidden="1" x14ac:dyDescent="0.25">
      <c r="R189"/>
    </row>
    <row r="190" spans="18:18" hidden="1" x14ac:dyDescent="0.25">
      <c r="R190"/>
    </row>
    <row r="191" spans="18:18" hidden="1" x14ac:dyDescent="0.25">
      <c r="R191"/>
    </row>
    <row r="192" spans="18:18" hidden="1" x14ac:dyDescent="0.25">
      <c r="R192"/>
    </row>
    <row r="193" spans="8:18" hidden="1" x14ac:dyDescent="0.25">
      <c r="R193"/>
    </row>
    <row r="194" spans="8:18" hidden="1" x14ac:dyDescent="0.25">
      <c r="R194"/>
    </row>
    <row r="195" spans="8:18" hidden="1" x14ac:dyDescent="0.25">
      <c r="R195"/>
    </row>
    <row r="196" spans="8:18" hidden="1" x14ac:dyDescent="0.25">
      <c r="R196"/>
    </row>
    <row r="197" spans="8:18" x14ac:dyDescent="0.25">
      <c r="J197" s="30" t="s">
        <v>1594</v>
      </c>
      <c r="K197" s="30" t="s">
        <v>1595</v>
      </c>
    </row>
    <row r="198" spans="8:18" x14ac:dyDescent="0.25">
      <c r="H198" s="30" t="s">
        <v>1562</v>
      </c>
      <c r="I198" s="96">
        <v>101</v>
      </c>
      <c r="K198" s="719">
        <v>14</v>
      </c>
      <c r="L198" s="719">
        <v>25</v>
      </c>
      <c r="M198" s="719">
        <v>22</v>
      </c>
      <c r="N198" s="719">
        <v>23</v>
      </c>
      <c r="O198" s="719"/>
      <c r="P198" s="1"/>
      <c r="Q198" s="1">
        <f>SUBTOTAL(9,K198:P198)</f>
        <v>84</v>
      </c>
    </row>
    <row r="199" spans="8:18" x14ac:dyDescent="0.25">
      <c r="I199" s="1" t="s">
        <v>1583</v>
      </c>
      <c r="K199" s="1" t="s">
        <v>1583</v>
      </c>
      <c r="L199" s="1" t="s">
        <v>1583</v>
      </c>
      <c r="M199" s="1" t="s">
        <v>1583</v>
      </c>
      <c r="N199" s="96" t="s">
        <v>1593</v>
      </c>
      <c r="O199" s="1"/>
      <c r="P199" s="1" t="s">
        <v>1583</v>
      </c>
      <c r="Q199" s="1" t="s">
        <v>1583</v>
      </c>
      <c r="R199" s="599" t="s">
        <v>1584</v>
      </c>
    </row>
  </sheetData>
  <autoFilter ref="I1:I196" xr:uid="{376179F4-DC7D-4C46-A647-F9D1A6EF293C}">
    <filterColumn colId="0">
      <customFilters>
        <customFilter operator="greaterThan" val="0"/>
      </customFilters>
    </filterColumn>
  </autoFilter>
  <phoneticPr fontId="17" type="noConversion"/>
  <pageMargins left="0.7" right="0.7" top="1.5" bottom="1" header="1" footer="0.55000000000000004"/>
  <pageSetup paperSize="5" scale="90" orientation="landscape" r:id="rId1"/>
  <headerFooter>
    <oddHeader>&amp;C&amp;12&amp;A&amp;R&amp;12 1-20-2024</oddHeader>
    <oddFooter>&amp;C&amp;Z&amp;F&amp;R&amp;12&amp;P of &amp;N</oddFooter>
  </headerFooter>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6FBB9-167E-48E2-8361-70CB65550231}">
  <sheetPr codeName="Sheet45"/>
  <dimension ref="A1:G1048569"/>
  <sheetViews>
    <sheetView zoomScaleNormal="100" workbookViewId="0"/>
  </sheetViews>
  <sheetFormatPr defaultColWidth="11.5546875" defaultRowHeight="13.2" x14ac:dyDescent="0.25"/>
  <cols>
    <col min="1" max="1" width="8.88671875" style="291" customWidth="1"/>
    <col min="2" max="2" width="11.5546875" style="290"/>
    <col min="3" max="3" width="15.44140625" style="328" bestFit="1" customWidth="1"/>
    <col min="4" max="4" width="18.5546875" style="328" customWidth="1"/>
    <col min="5" max="5" width="11.5546875" style="290"/>
    <col min="6" max="6" width="14.6640625" style="328" customWidth="1"/>
    <col min="7" max="7" width="21.5546875" style="328" customWidth="1"/>
    <col min="8" max="16384" width="11.5546875" style="291"/>
  </cols>
  <sheetData>
    <row r="1" spans="1:7" ht="14.4" customHeight="1" x14ac:dyDescent="0.25">
      <c r="A1" s="784" t="s">
        <v>588</v>
      </c>
      <c r="B1" s="386" t="s">
        <v>13</v>
      </c>
      <c r="C1" s="323" t="s">
        <v>1983</v>
      </c>
      <c r="D1" s="323" t="s">
        <v>1984</v>
      </c>
      <c r="E1" s="386" t="s">
        <v>1985</v>
      </c>
      <c r="F1" s="323" t="s">
        <v>1986</v>
      </c>
      <c r="G1" s="325" t="s">
        <v>356</v>
      </c>
    </row>
    <row r="2" spans="1:7" ht="16.5" customHeight="1" x14ac:dyDescent="0.25">
      <c r="A2" s="309"/>
      <c r="B2" s="307">
        <v>5.19</v>
      </c>
      <c r="C2" s="326" t="s">
        <v>1987</v>
      </c>
      <c r="D2" s="326" t="s">
        <v>1988</v>
      </c>
      <c r="E2" s="307">
        <v>25</v>
      </c>
      <c r="F2" s="326" t="s">
        <v>1989</v>
      </c>
      <c r="G2" s="326"/>
    </row>
    <row r="3" spans="1:7" ht="16.5" customHeight="1" x14ac:dyDescent="0.25">
      <c r="A3" s="309"/>
      <c r="B3" s="307" t="s">
        <v>1990</v>
      </c>
      <c r="C3" s="326" t="s">
        <v>1991</v>
      </c>
      <c r="D3" s="326" t="s">
        <v>1992</v>
      </c>
      <c r="E3" s="307">
        <v>25</v>
      </c>
      <c r="F3" s="326" t="s">
        <v>1993</v>
      </c>
      <c r="G3" s="326"/>
    </row>
    <row r="4" spans="1:7" ht="16.5" customHeight="1" x14ac:dyDescent="0.25">
      <c r="A4" s="309"/>
      <c r="B4" s="307">
        <v>6.19</v>
      </c>
      <c r="C4" s="326" t="s">
        <v>1994</v>
      </c>
      <c r="D4" s="326" t="s">
        <v>1995</v>
      </c>
      <c r="E4" s="307">
        <v>25</v>
      </c>
      <c r="F4" s="326" t="s">
        <v>1996</v>
      </c>
      <c r="G4" s="326"/>
    </row>
    <row r="5" spans="1:7" ht="16.5" customHeight="1" x14ac:dyDescent="0.25">
      <c r="A5" s="309"/>
      <c r="B5" s="307" t="s">
        <v>1997</v>
      </c>
      <c r="C5" s="326" t="s">
        <v>1998</v>
      </c>
      <c r="D5" s="326" t="s">
        <v>1999</v>
      </c>
      <c r="E5" s="307">
        <v>25</v>
      </c>
      <c r="F5" s="326" t="s">
        <v>2000</v>
      </c>
      <c r="G5" s="326"/>
    </row>
    <row r="6" spans="1:7" ht="16.5" customHeight="1" x14ac:dyDescent="0.25">
      <c r="A6" s="309"/>
      <c r="B6" s="307">
        <v>7.11</v>
      </c>
      <c r="C6" s="326" t="s">
        <v>2001</v>
      </c>
      <c r="D6" s="326" t="s">
        <v>2002</v>
      </c>
      <c r="E6" s="307">
        <v>20</v>
      </c>
      <c r="F6" s="326" t="s">
        <v>2003</v>
      </c>
      <c r="G6" s="326"/>
    </row>
    <row r="7" spans="1:7" ht="16.5" customHeight="1" x14ac:dyDescent="0.25">
      <c r="A7" s="309"/>
      <c r="B7" s="307">
        <v>7.12</v>
      </c>
      <c r="C7" s="326" t="s">
        <v>2004</v>
      </c>
      <c r="D7" s="326" t="s">
        <v>2005</v>
      </c>
      <c r="E7" s="307">
        <v>20</v>
      </c>
      <c r="F7" s="326" t="s">
        <v>2003</v>
      </c>
      <c r="G7" s="326"/>
    </row>
    <row r="8" spans="1:7" ht="16.5" customHeight="1" x14ac:dyDescent="0.25">
      <c r="A8" s="309"/>
      <c r="B8" s="307">
        <v>7.13</v>
      </c>
      <c r="C8" s="326" t="s">
        <v>2006</v>
      </c>
      <c r="D8" s="326" t="s">
        <v>2007</v>
      </c>
      <c r="E8" s="307">
        <v>20</v>
      </c>
      <c r="F8" s="326" t="s">
        <v>2003</v>
      </c>
      <c r="G8" s="326"/>
    </row>
    <row r="9" spans="1:7" ht="16.5" customHeight="1" x14ac:dyDescent="0.25">
      <c r="A9" s="309"/>
      <c r="B9" s="307">
        <v>7.14</v>
      </c>
      <c r="C9" s="326" t="s">
        <v>2006</v>
      </c>
      <c r="D9" s="326" t="s">
        <v>2007</v>
      </c>
      <c r="E9" s="307">
        <v>20</v>
      </c>
      <c r="F9" s="326" t="s">
        <v>2003</v>
      </c>
      <c r="G9" s="326"/>
    </row>
    <row r="10" spans="1:7" ht="16.5" customHeight="1" x14ac:dyDescent="0.25">
      <c r="A10" s="309"/>
      <c r="B10" s="307">
        <v>7.15</v>
      </c>
      <c r="C10" s="326" t="s">
        <v>2001</v>
      </c>
      <c r="D10" s="326" t="s">
        <v>2002</v>
      </c>
      <c r="E10" s="307">
        <v>20</v>
      </c>
      <c r="F10" s="326" t="s">
        <v>2003</v>
      </c>
      <c r="G10" s="326"/>
    </row>
    <row r="11" spans="1:7" ht="16.5" customHeight="1" x14ac:dyDescent="0.25">
      <c r="A11" s="309"/>
      <c r="B11" s="307">
        <v>7.16</v>
      </c>
      <c r="C11" s="326" t="s">
        <v>2008</v>
      </c>
      <c r="D11" s="326" t="s">
        <v>2009</v>
      </c>
      <c r="E11" s="307">
        <v>20</v>
      </c>
      <c r="F11" s="326" t="s">
        <v>2003</v>
      </c>
      <c r="G11" s="326"/>
    </row>
    <row r="12" spans="1:7" ht="16.5" customHeight="1" x14ac:dyDescent="0.25">
      <c r="A12" s="309"/>
      <c r="B12" s="307">
        <v>7.17</v>
      </c>
      <c r="C12" s="326" t="s">
        <v>2008</v>
      </c>
      <c r="D12" s="326" t="s">
        <v>2009</v>
      </c>
      <c r="E12" s="307">
        <v>20</v>
      </c>
      <c r="F12" s="326" t="s">
        <v>2003</v>
      </c>
      <c r="G12" s="326"/>
    </row>
    <row r="13" spans="1:7" ht="16.5" customHeight="1" x14ac:dyDescent="0.25">
      <c r="A13" s="309"/>
      <c r="B13" s="307">
        <v>7.18</v>
      </c>
      <c r="C13" s="326" t="s">
        <v>2010</v>
      </c>
      <c r="D13" s="326" t="s">
        <v>2011</v>
      </c>
      <c r="E13" s="307">
        <v>20</v>
      </c>
      <c r="F13" s="326" t="s">
        <v>2003</v>
      </c>
      <c r="G13" s="326"/>
    </row>
    <row r="14" spans="1:7" ht="16.5" customHeight="1" x14ac:dyDescent="0.25">
      <c r="A14" s="309"/>
      <c r="B14" s="307">
        <v>7.19</v>
      </c>
      <c r="C14" s="326" t="s">
        <v>2012</v>
      </c>
      <c r="D14" s="326" t="s">
        <v>2013</v>
      </c>
      <c r="E14" s="307">
        <v>20</v>
      </c>
      <c r="F14" s="326" t="s">
        <v>2003</v>
      </c>
      <c r="G14" s="326"/>
    </row>
    <row r="15" spans="1:7" ht="16.5" customHeight="1" x14ac:dyDescent="0.25">
      <c r="A15" s="309"/>
      <c r="B15" s="307" t="s">
        <v>2014</v>
      </c>
      <c r="C15" s="326" t="s">
        <v>2012</v>
      </c>
      <c r="D15" s="326" t="s">
        <v>2013</v>
      </c>
      <c r="E15" s="307">
        <v>20</v>
      </c>
      <c r="F15" s="326" t="s">
        <v>2003</v>
      </c>
      <c r="G15" s="326"/>
    </row>
    <row r="16" spans="1:7" ht="16.5" customHeight="1" x14ac:dyDescent="0.25">
      <c r="A16" s="309"/>
      <c r="B16" s="307">
        <v>9.4</v>
      </c>
      <c r="C16" s="326" t="s">
        <v>2015</v>
      </c>
      <c r="D16" s="326" t="s">
        <v>2016</v>
      </c>
      <c r="E16" s="307">
        <v>100</v>
      </c>
      <c r="F16" s="326" t="s">
        <v>2017</v>
      </c>
      <c r="G16" s="326" t="s">
        <v>2018</v>
      </c>
    </row>
    <row r="17" spans="1:7" ht="16.5" customHeight="1" x14ac:dyDescent="0.25">
      <c r="A17" s="309"/>
      <c r="B17" s="307">
        <v>11.1</v>
      </c>
      <c r="C17" s="326" t="s">
        <v>2019</v>
      </c>
      <c r="D17" s="326" t="s">
        <v>2020</v>
      </c>
      <c r="E17" s="307"/>
      <c r="F17" s="326" t="s">
        <v>2021</v>
      </c>
      <c r="G17" s="326" t="s">
        <v>1554</v>
      </c>
    </row>
    <row r="18" spans="1:7" ht="16.5" customHeight="1" x14ac:dyDescent="0.25">
      <c r="A18" s="309"/>
      <c r="B18" s="307" t="s">
        <v>2022</v>
      </c>
      <c r="C18" s="326" t="s">
        <v>2023</v>
      </c>
      <c r="D18" s="326" t="s">
        <v>2024</v>
      </c>
      <c r="E18" s="307">
        <v>20</v>
      </c>
      <c r="F18" s="326" t="s">
        <v>1517</v>
      </c>
      <c r="G18" s="326"/>
    </row>
    <row r="19" spans="1:7" ht="16.5" customHeight="1" x14ac:dyDescent="0.25">
      <c r="A19" s="309"/>
      <c r="B19" s="307">
        <v>15.12</v>
      </c>
      <c r="C19" s="326" t="s">
        <v>2025</v>
      </c>
      <c r="D19" s="326" t="s">
        <v>2026</v>
      </c>
      <c r="E19" s="307" t="s">
        <v>2027</v>
      </c>
      <c r="F19" s="326" t="s">
        <v>2028</v>
      </c>
      <c r="G19" s="326"/>
    </row>
    <row r="20" spans="1:7" ht="16.5" customHeight="1" x14ac:dyDescent="0.25">
      <c r="A20" s="309"/>
      <c r="B20" s="307">
        <v>15.14</v>
      </c>
      <c r="C20" s="326" t="s">
        <v>2029</v>
      </c>
      <c r="D20" s="326" t="s">
        <v>2030</v>
      </c>
      <c r="E20" s="307" t="s">
        <v>2027</v>
      </c>
      <c r="F20" s="326" t="s">
        <v>2031</v>
      </c>
      <c r="G20" s="326"/>
    </row>
    <row r="21" spans="1:7" ht="16.5" customHeight="1" x14ac:dyDescent="0.25">
      <c r="A21" s="309"/>
      <c r="B21" s="307">
        <v>15.18</v>
      </c>
      <c r="C21" s="326" t="s">
        <v>2032</v>
      </c>
      <c r="D21" s="326" t="s">
        <v>2033</v>
      </c>
      <c r="E21" s="307">
        <v>20</v>
      </c>
      <c r="F21" s="326" t="s">
        <v>2034</v>
      </c>
      <c r="G21" s="326"/>
    </row>
    <row r="22" spans="1:7" ht="26.4" x14ac:dyDescent="0.25">
      <c r="A22" s="309"/>
      <c r="B22" s="307">
        <v>15.21</v>
      </c>
      <c r="C22" s="326" t="s">
        <v>2035</v>
      </c>
      <c r="D22" s="326" t="s">
        <v>2036</v>
      </c>
      <c r="E22" s="307">
        <v>70</v>
      </c>
      <c r="F22" s="326" t="s">
        <v>1515</v>
      </c>
      <c r="G22" s="385" t="s">
        <v>2037</v>
      </c>
    </row>
    <row r="23" spans="1:7" ht="16.5" customHeight="1" x14ac:dyDescent="0.25">
      <c r="A23" s="309"/>
      <c r="B23" s="307">
        <v>15.22</v>
      </c>
      <c r="C23" s="326" t="s">
        <v>2038</v>
      </c>
      <c r="D23" s="326" t="s">
        <v>2039</v>
      </c>
      <c r="E23" s="307">
        <v>20</v>
      </c>
      <c r="F23" s="326" t="s">
        <v>2040</v>
      </c>
      <c r="G23" s="326"/>
    </row>
    <row r="24" spans="1:7" ht="16.5" customHeight="1" x14ac:dyDescent="0.25">
      <c r="A24" s="309"/>
      <c r="B24" s="307">
        <v>15.23</v>
      </c>
      <c r="C24" s="326" t="s">
        <v>2041</v>
      </c>
      <c r="D24" s="326" t="s">
        <v>2041</v>
      </c>
      <c r="E24" s="307">
        <v>20</v>
      </c>
      <c r="F24" s="326" t="s">
        <v>2042</v>
      </c>
      <c r="G24" s="326"/>
    </row>
    <row r="25" spans="1:7" ht="16.5" customHeight="1" x14ac:dyDescent="0.25">
      <c r="A25" s="309"/>
      <c r="B25" s="307">
        <v>18.3</v>
      </c>
      <c r="C25" s="326" t="s">
        <v>2043</v>
      </c>
      <c r="D25" s="326" t="s">
        <v>2044</v>
      </c>
      <c r="E25" s="307">
        <v>25</v>
      </c>
      <c r="F25" s="326" t="s">
        <v>2045</v>
      </c>
      <c r="G25" s="326"/>
    </row>
    <row r="26" spans="1:7" ht="16.5" customHeight="1" x14ac:dyDescent="0.25">
      <c r="A26" s="309"/>
      <c r="B26" s="307">
        <v>19.100000000000001</v>
      </c>
      <c r="C26" s="326" t="s">
        <v>2046</v>
      </c>
      <c r="D26" s="326" t="s">
        <v>2047</v>
      </c>
      <c r="E26" s="307">
        <v>150</v>
      </c>
      <c r="F26" s="326" t="s">
        <v>2048</v>
      </c>
      <c r="G26" s="326" t="s">
        <v>1554</v>
      </c>
    </row>
    <row r="27" spans="1:7" ht="16.5" customHeight="1" x14ac:dyDescent="0.25">
      <c r="A27" s="309"/>
      <c r="B27" s="307">
        <v>20.11</v>
      </c>
      <c r="C27" s="326" t="s">
        <v>2049</v>
      </c>
      <c r="D27" s="326" t="s">
        <v>2050</v>
      </c>
      <c r="E27" s="307">
        <v>25</v>
      </c>
      <c r="F27" s="326" t="s">
        <v>2051</v>
      </c>
      <c r="G27" s="326"/>
    </row>
    <row r="28" spans="1:7" ht="16.5" customHeight="1" x14ac:dyDescent="0.25">
      <c r="A28" s="309"/>
      <c r="B28" s="307">
        <v>20.12</v>
      </c>
      <c r="C28" s="326" t="s">
        <v>2052</v>
      </c>
      <c r="D28" s="326" t="s">
        <v>2053</v>
      </c>
      <c r="E28" s="307">
        <v>25</v>
      </c>
      <c r="F28" s="326" t="s">
        <v>1101</v>
      </c>
      <c r="G28" s="326"/>
    </row>
    <row r="1048564" ht="12.75" customHeight="1" x14ac:dyDescent="0.25"/>
    <row r="1048565" ht="12.75" customHeight="1" x14ac:dyDescent="0.25"/>
    <row r="1048566" ht="12.75" customHeight="1" x14ac:dyDescent="0.25"/>
    <row r="1048567" ht="12.75" customHeight="1" x14ac:dyDescent="0.25"/>
    <row r="1048568" ht="12.75" customHeight="1" x14ac:dyDescent="0.25"/>
    <row r="1048569" ht="12.75" customHeight="1" x14ac:dyDescent="0.25"/>
  </sheetData>
  <printOptions horizontalCentered="1"/>
  <pageMargins left="0.78749999999999998" right="0.78749999999999998" top="1.05277777777778" bottom="1.05277777777778" header="0.78749999999999998" footer="0.78749999999999998"/>
  <pageSetup orientation="landscape" useFirstPageNumber="1" r:id="rId1"/>
  <headerFooter>
    <oddHeader>&amp;C&amp;"Times New Roman,Regular"&amp;12&amp;A</oddHeader>
    <oddFooter>&amp;L&amp;8&amp;Z&amp;F&amp;RPage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8EBCA-4C05-4A6D-B665-DC1946DC5F87}">
  <sheetPr codeName="Sheet8"/>
  <dimension ref="A1:I39"/>
  <sheetViews>
    <sheetView workbookViewId="0">
      <selection activeCell="G22" sqref="G22"/>
    </sheetView>
  </sheetViews>
  <sheetFormatPr defaultRowHeight="13.2" x14ac:dyDescent="0.25"/>
  <cols>
    <col min="1" max="1" width="4.6640625" customWidth="1"/>
    <col min="2" max="2" width="37.6640625" customWidth="1"/>
    <col min="3" max="3" width="2.5546875" customWidth="1"/>
    <col min="4" max="4" width="2.6640625" customWidth="1"/>
    <col min="5" max="5" width="37.6640625" customWidth="1"/>
    <col min="6" max="7" width="2.6640625" customWidth="1"/>
    <col min="8" max="8" width="37.6640625" customWidth="1"/>
    <col min="9" max="9" width="4.6640625" customWidth="1"/>
    <col min="249" max="249" width="1.88671875" bestFit="1" customWidth="1"/>
    <col min="250" max="250" width="23.33203125" customWidth="1"/>
    <col min="251" max="251" width="34.6640625" customWidth="1"/>
    <col min="252" max="252" width="5.33203125" customWidth="1"/>
    <col min="253" max="254" width="5.88671875" customWidth="1"/>
    <col min="255" max="255" width="1.88671875" bestFit="1" customWidth="1"/>
    <col min="256" max="256" width="23.33203125" customWidth="1"/>
    <col min="257" max="257" width="34.6640625" customWidth="1"/>
    <col min="258" max="258" width="5.33203125" customWidth="1"/>
    <col min="505" max="505" width="1.88671875" bestFit="1" customWidth="1"/>
    <col min="506" max="506" width="23.33203125" customWidth="1"/>
    <col min="507" max="507" width="34.6640625" customWidth="1"/>
    <col min="508" max="508" width="5.33203125" customWidth="1"/>
    <col min="509" max="510" width="5.88671875" customWidth="1"/>
    <col min="511" max="511" width="1.88671875" bestFit="1" customWidth="1"/>
    <col min="512" max="512" width="23.33203125" customWidth="1"/>
    <col min="513" max="513" width="34.6640625" customWidth="1"/>
    <col min="514" max="514" width="5.33203125" customWidth="1"/>
    <col min="761" max="761" width="1.88671875" bestFit="1" customWidth="1"/>
    <col min="762" max="762" width="23.33203125" customWidth="1"/>
    <col min="763" max="763" width="34.6640625" customWidth="1"/>
    <col min="764" max="764" width="5.33203125" customWidth="1"/>
    <col min="765" max="766" width="5.88671875" customWidth="1"/>
    <col min="767" max="767" width="1.88671875" bestFit="1" customWidth="1"/>
    <col min="768" max="768" width="23.33203125" customWidth="1"/>
    <col min="769" max="769" width="34.6640625" customWidth="1"/>
    <col min="770" max="770" width="5.33203125" customWidth="1"/>
    <col min="1017" max="1017" width="1.88671875" bestFit="1" customWidth="1"/>
    <col min="1018" max="1018" width="23.33203125" customWidth="1"/>
    <col min="1019" max="1019" width="34.6640625" customWidth="1"/>
    <col min="1020" max="1020" width="5.33203125" customWidth="1"/>
    <col min="1021" max="1022" width="5.88671875" customWidth="1"/>
    <col min="1023" max="1023" width="1.88671875" bestFit="1" customWidth="1"/>
    <col min="1024" max="1024" width="23.33203125" customWidth="1"/>
    <col min="1025" max="1025" width="34.6640625" customWidth="1"/>
    <col min="1026" max="1026" width="5.33203125" customWidth="1"/>
    <col min="1273" max="1273" width="1.88671875" bestFit="1" customWidth="1"/>
    <col min="1274" max="1274" width="23.33203125" customWidth="1"/>
    <col min="1275" max="1275" width="34.6640625" customWidth="1"/>
    <col min="1276" max="1276" width="5.33203125" customWidth="1"/>
    <col min="1277" max="1278" width="5.88671875" customWidth="1"/>
    <col min="1279" max="1279" width="1.88671875" bestFit="1" customWidth="1"/>
    <col min="1280" max="1280" width="23.33203125" customWidth="1"/>
    <col min="1281" max="1281" width="34.6640625" customWidth="1"/>
    <col min="1282" max="1282" width="5.33203125" customWidth="1"/>
    <col min="1529" max="1529" width="1.88671875" bestFit="1" customWidth="1"/>
    <col min="1530" max="1530" width="23.33203125" customWidth="1"/>
    <col min="1531" max="1531" width="34.6640625" customWidth="1"/>
    <col min="1532" max="1532" width="5.33203125" customWidth="1"/>
    <col min="1533" max="1534" width="5.88671875" customWidth="1"/>
    <col min="1535" max="1535" width="1.88671875" bestFit="1" customWidth="1"/>
    <col min="1536" max="1536" width="23.33203125" customWidth="1"/>
    <col min="1537" max="1537" width="34.6640625" customWidth="1"/>
    <col min="1538" max="1538" width="5.33203125" customWidth="1"/>
    <col min="1785" max="1785" width="1.88671875" bestFit="1" customWidth="1"/>
    <col min="1786" max="1786" width="23.33203125" customWidth="1"/>
    <col min="1787" max="1787" width="34.6640625" customWidth="1"/>
    <col min="1788" max="1788" width="5.33203125" customWidth="1"/>
    <col min="1789" max="1790" width="5.88671875" customWidth="1"/>
    <col min="1791" max="1791" width="1.88671875" bestFit="1" customWidth="1"/>
    <col min="1792" max="1792" width="23.33203125" customWidth="1"/>
    <col min="1793" max="1793" width="34.6640625" customWidth="1"/>
    <col min="1794" max="1794" width="5.33203125" customWidth="1"/>
    <col min="2041" max="2041" width="1.88671875" bestFit="1" customWidth="1"/>
    <col min="2042" max="2042" width="23.33203125" customWidth="1"/>
    <col min="2043" max="2043" width="34.6640625" customWidth="1"/>
    <col min="2044" max="2044" width="5.33203125" customWidth="1"/>
    <col min="2045" max="2046" width="5.88671875" customWidth="1"/>
    <col min="2047" max="2047" width="1.88671875" bestFit="1" customWidth="1"/>
    <col min="2048" max="2048" width="23.33203125" customWidth="1"/>
    <col min="2049" max="2049" width="34.6640625" customWidth="1"/>
    <col min="2050" max="2050" width="5.33203125" customWidth="1"/>
    <col min="2297" max="2297" width="1.88671875" bestFit="1" customWidth="1"/>
    <col min="2298" max="2298" width="23.33203125" customWidth="1"/>
    <col min="2299" max="2299" width="34.6640625" customWidth="1"/>
    <col min="2300" max="2300" width="5.33203125" customWidth="1"/>
    <col min="2301" max="2302" width="5.88671875" customWidth="1"/>
    <col min="2303" max="2303" width="1.88671875" bestFit="1" customWidth="1"/>
    <col min="2304" max="2304" width="23.33203125" customWidth="1"/>
    <col min="2305" max="2305" width="34.6640625" customWidth="1"/>
    <col min="2306" max="2306" width="5.33203125" customWidth="1"/>
    <col min="2553" max="2553" width="1.88671875" bestFit="1" customWidth="1"/>
    <col min="2554" max="2554" width="23.33203125" customWidth="1"/>
    <col min="2555" max="2555" width="34.6640625" customWidth="1"/>
    <col min="2556" max="2556" width="5.33203125" customWidth="1"/>
    <col min="2557" max="2558" width="5.88671875" customWidth="1"/>
    <col min="2559" max="2559" width="1.88671875" bestFit="1" customWidth="1"/>
    <col min="2560" max="2560" width="23.33203125" customWidth="1"/>
    <col min="2561" max="2561" width="34.6640625" customWidth="1"/>
    <col min="2562" max="2562" width="5.33203125" customWidth="1"/>
    <col min="2809" max="2809" width="1.88671875" bestFit="1" customWidth="1"/>
    <col min="2810" max="2810" width="23.33203125" customWidth="1"/>
    <col min="2811" max="2811" width="34.6640625" customWidth="1"/>
    <col min="2812" max="2812" width="5.33203125" customWidth="1"/>
    <col min="2813" max="2814" width="5.88671875" customWidth="1"/>
    <col min="2815" max="2815" width="1.88671875" bestFit="1" customWidth="1"/>
    <col min="2816" max="2816" width="23.33203125" customWidth="1"/>
    <col min="2817" max="2817" width="34.6640625" customWidth="1"/>
    <col min="2818" max="2818" width="5.33203125" customWidth="1"/>
    <col min="3065" max="3065" width="1.88671875" bestFit="1" customWidth="1"/>
    <col min="3066" max="3066" width="23.33203125" customWidth="1"/>
    <col min="3067" max="3067" width="34.6640625" customWidth="1"/>
    <col min="3068" max="3068" width="5.33203125" customWidth="1"/>
    <col min="3069" max="3070" width="5.88671875" customWidth="1"/>
    <col min="3071" max="3071" width="1.88671875" bestFit="1" customWidth="1"/>
    <col min="3072" max="3072" width="23.33203125" customWidth="1"/>
    <col min="3073" max="3073" width="34.6640625" customWidth="1"/>
    <col min="3074" max="3074" width="5.33203125" customWidth="1"/>
    <col min="3321" max="3321" width="1.88671875" bestFit="1" customWidth="1"/>
    <col min="3322" max="3322" width="23.33203125" customWidth="1"/>
    <col min="3323" max="3323" width="34.6640625" customWidth="1"/>
    <col min="3324" max="3324" width="5.33203125" customWidth="1"/>
    <col min="3325" max="3326" width="5.88671875" customWidth="1"/>
    <col min="3327" max="3327" width="1.88671875" bestFit="1" customWidth="1"/>
    <col min="3328" max="3328" width="23.33203125" customWidth="1"/>
    <col min="3329" max="3329" width="34.6640625" customWidth="1"/>
    <col min="3330" max="3330" width="5.33203125" customWidth="1"/>
    <col min="3577" max="3577" width="1.88671875" bestFit="1" customWidth="1"/>
    <col min="3578" max="3578" width="23.33203125" customWidth="1"/>
    <col min="3579" max="3579" width="34.6640625" customWidth="1"/>
    <col min="3580" max="3580" width="5.33203125" customWidth="1"/>
    <col min="3581" max="3582" width="5.88671875" customWidth="1"/>
    <col min="3583" max="3583" width="1.88671875" bestFit="1" customWidth="1"/>
    <col min="3584" max="3584" width="23.33203125" customWidth="1"/>
    <col min="3585" max="3585" width="34.6640625" customWidth="1"/>
    <col min="3586" max="3586" width="5.33203125" customWidth="1"/>
    <col min="3833" max="3833" width="1.88671875" bestFit="1" customWidth="1"/>
    <col min="3834" max="3834" width="23.33203125" customWidth="1"/>
    <col min="3835" max="3835" width="34.6640625" customWidth="1"/>
    <col min="3836" max="3836" width="5.33203125" customWidth="1"/>
    <col min="3837" max="3838" width="5.88671875" customWidth="1"/>
    <col min="3839" max="3839" width="1.88671875" bestFit="1" customWidth="1"/>
    <col min="3840" max="3840" width="23.33203125" customWidth="1"/>
    <col min="3841" max="3841" width="34.6640625" customWidth="1"/>
    <col min="3842" max="3842" width="5.33203125" customWidth="1"/>
    <col min="4089" max="4089" width="1.88671875" bestFit="1" customWidth="1"/>
    <col min="4090" max="4090" width="23.33203125" customWidth="1"/>
    <col min="4091" max="4091" width="34.6640625" customWidth="1"/>
    <col min="4092" max="4092" width="5.33203125" customWidth="1"/>
    <col min="4093" max="4094" width="5.88671875" customWidth="1"/>
    <col min="4095" max="4095" width="1.88671875" bestFit="1" customWidth="1"/>
    <col min="4096" max="4096" width="23.33203125" customWidth="1"/>
    <col min="4097" max="4097" width="34.6640625" customWidth="1"/>
    <col min="4098" max="4098" width="5.33203125" customWidth="1"/>
    <col min="4345" max="4345" width="1.88671875" bestFit="1" customWidth="1"/>
    <col min="4346" max="4346" width="23.33203125" customWidth="1"/>
    <col min="4347" max="4347" width="34.6640625" customWidth="1"/>
    <col min="4348" max="4348" width="5.33203125" customWidth="1"/>
    <col min="4349" max="4350" width="5.88671875" customWidth="1"/>
    <col min="4351" max="4351" width="1.88671875" bestFit="1" customWidth="1"/>
    <col min="4352" max="4352" width="23.33203125" customWidth="1"/>
    <col min="4353" max="4353" width="34.6640625" customWidth="1"/>
    <col min="4354" max="4354" width="5.33203125" customWidth="1"/>
    <col min="4601" max="4601" width="1.88671875" bestFit="1" customWidth="1"/>
    <col min="4602" max="4602" width="23.33203125" customWidth="1"/>
    <col min="4603" max="4603" width="34.6640625" customWidth="1"/>
    <col min="4604" max="4604" width="5.33203125" customWidth="1"/>
    <col min="4605" max="4606" width="5.88671875" customWidth="1"/>
    <col min="4607" max="4607" width="1.88671875" bestFit="1" customWidth="1"/>
    <col min="4608" max="4608" width="23.33203125" customWidth="1"/>
    <col min="4609" max="4609" width="34.6640625" customWidth="1"/>
    <col min="4610" max="4610" width="5.33203125" customWidth="1"/>
    <col min="4857" max="4857" width="1.88671875" bestFit="1" customWidth="1"/>
    <col min="4858" max="4858" width="23.33203125" customWidth="1"/>
    <col min="4859" max="4859" width="34.6640625" customWidth="1"/>
    <col min="4860" max="4860" width="5.33203125" customWidth="1"/>
    <col min="4861" max="4862" width="5.88671875" customWidth="1"/>
    <col min="4863" max="4863" width="1.88671875" bestFit="1" customWidth="1"/>
    <col min="4864" max="4864" width="23.33203125" customWidth="1"/>
    <col min="4865" max="4865" width="34.6640625" customWidth="1"/>
    <col min="4866" max="4866" width="5.33203125" customWidth="1"/>
    <col min="5113" max="5113" width="1.88671875" bestFit="1" customWidth="1"/>
    <col min="5114" max="5114" width="23.33203125" customWidth="1"/>
    <col min="5115" max="5115" width="34.6640625" customWidth="1"/>
    <col min="5116" max="5116" width="5.33203125" customWidth="1"/>
    <col min="5117" max="5118" width="5.88671875" customWidth="1"/>
    <col min="5119" max="5119" width="1.88671875" bestFit="1" customWidth="1"/>
    <col min="5120" max="5120" width="23.33203125" customWidth="1"/>
    <col min="5121" max="5121" width="34.6640625" customWidth="1"/>
    <col min="5122" max="5122" width="5.33203125" customWidth="1"/>
    <col min="5369" max="5369" width="1.88671875" bestFit="1" customWidth="1"/>
    <col min="5370" max="5370" width="23.33203125" customWidth="1"/>
    <col min="5371" max="5371" width="34.6640625" customWidth="1"/>
    <col min="5372" max="5372" width="5.33203125" customWidth="1"/>
    <col min="5373" max="5374" width="5.88671875" customWidth="1"/>
    <col min="5375" max="5375" width="1.88671875" bestFit="1" customWidth="1"/>
    <col min="5376" max="5376" width="23.33203125" customWidth="1"/>
    <col min="5377" max="5377" width="34.6640625" customWidth="1"/>
    <col min="5378" max="5378" width="5.33203125" customWidth="1"/>
    <col min="5625" max="5625" width="1.88671875" bestFit="1" customWidth="1"/>
    <col min="5626" max="5626" width="23.33203125" customWidth="1"/>
    <col min="5627" max="5627" width="34.6640625" customWidth="1"/>
    <col min="5628" max="5628" width="5.33203125" customWidth="1"/>
    <col min="5629" max="5630" width="5.88671875" customWidth="1"/>
    <col min="5631" max="5631" width="1.88671875" bestFit="1" customWidth="1"/>
    <col min="5632" max="5632" width="23.33203125" customWidth="1"/>
    <col min="5633" max="5633" width="34.6640625" customWidth="1"/>
    <col min="5634" max="5634" width="5.33203125" customWidth="1"/>
    <col min="5881" max="5881" width="1.88671875" bestFit="1" customWidth="1"/>
    <col min="5882" max="5882" width="23.33203125" customWidth="1"/>
    <col min="5883" max="5883" width="34.6640625" customWidth="1"/>
    <col min="5884" max="5884" width="5.33203125" customWidth="1"/>
    <col min="5885" max="5886" width="5.88671875" customWidth="1"/>
    <col min="5887" max="5887" width="1.88671875" bestFit="1" customWidth="1"/>
    <col min="5888" max="5888" width="23.33203125" customWidth="1"/>
    <col min="5889" max="5889" width="34.6640625" customWidth="1"/>
    <col min="5890" max="5890" width="5.33203125" customWidth="1"/>
    <col min="6137" max="6137" width="1.88671875" bestFit="1" customWidth="1"/>
    <col min="6138" max="6138" width="23.33203125" customWidth="1"/>
    <col min="6139" max="6139" width="34.6640625" customWidth="1"/>
    <col min="6140" max="6140" width="5.33203125" customWidth="1"/>
    <col min="6141" max="6142" width="5.88671875" customWidth="1"/>
    <col min="6143" max="6143" width="1.88671875" bestFit="1" customWidth="1"/>
    <col min="6144" max="6144" width="23.33203125" customWidth="1"/>
    <col min="6145" max="6145" width="34.6640625" customWidth="1"/>
    <col min="6146" max="6146" width="5.33203125" customWidth="1"/>
    <col min="6393" max="6393" width="1.88671875" bestFit="1" customWidth="1"/>
    <col min="6394" max="6394" width="23.33203125" customWidth="1"/>
    <col min="6395" max="6395" width="34.6640625" customWidth="1"/>
    <col min="6396" max="6396" width="5.33203125" customWidth="1"/>
    <col min="6397" max="6398" width="5.88671875" customWidth="1"/>
    <col min="6399" max="6399" width="1.88671875" bestFit="1" customWidth="1"/>
    <col min="6400" max="6400" width="23.33203125" customWidth="1"/>
    <col min="6401" max="6401" width="34.6640625" customWidth="1"/>
    <col min="6402" max="6402" width="5.33203125" customWidth="1"/>
    <col min="6649" max="6649" width="1.88671875" bestFit="1" customWidth="1"/>
    <col min="6650" max="6650" width="23.33203125" customWidth="1"/>
    <col min="6651" max="6651" width="34.6640625" customWidth="1"/>
    <col min="6652" max="6652" width="5.33203125" customWidth="1"/>
    <col min="6653" max="6654" width="5.88671875" customWidth="1"/>
    <col min="6655" max="6655" width="1.88671875" bestFit="1" customWidth="1"/>
    <col min="6656" max="6656" width="23.33203125" customWidth="1"/>
    <col min="6657" max="6657" width="34.6640625" customWidth="1"/>
    <col min="6658" max="6658" width="5.33203125" customWidth="1"/>
    <col min="6905" max="6905" width="1.88671875" bestFit="1" customWidth="1"/>
    <col min="6906" max="6906" width="23.33203125" customWidth="1"/>
    <col min="6907" max="6907" width="34.6640625" customWidth="1"/>
    <col min="6908" max="6908" width="5.33203125" customWidth="1"/>
    <col min="6909" max="6910" width="5.88671875" customWidth="1"/>
    <col min="6911" max="6911" width="1.88671875" bestFit="1" customWidth="1"/>
    <col min="6912" max="6912" width="23.33203125" customWidth="1"/>
    <col min="6913" max="6913" width="34.6640625" customWidth="1"/>
    <col min="6914" max="6914" width="5.33203125" customWidth="1"/>
    <col min="7161" max="7161" width="1.88671875" bestFit="1" customWidth="1"/>
    <col min="7162" max="7162" width="23.33203125" customWidth="1"/>
    <col min="7163" max="7163" width="34.6640625" customWidth="1"/>
    <col min="7164" max="7164" width="5.33203125" customWidth="1"/>
    <col min="7165" max="7166" width="5.88671875" customWidth="1"/>
    <col min="7167" max="7167" width="1.88671875" bestFit="1" customWidth="1"/>
    <col min="7168" max="7168" width="23.33203125" customWidth="1"/>
    <col min="7169" max="7169" width="34.6640625" customWidth="1"/>
    <col min="7170" max="7170" width="5.33203125" customWidth="1"/>
    <col min="7417" max="7417" width="1.88671875" bestFit="1" customWidth="1"/>
    <col min="7418" max="7418" width="23.33203125" customWidth="1"/>
    <col min="7419" max="7419" width="34.6640625" customWidth="1"/>
    <col min="7420" max="7420" width="5.33203125" customWidth="1"/>
    <col min="7421" max="7422" width="5.88671875" customWidth="1"/>
    <col min="7423" max="7423" width="1.88671875" bestFit="1" customWidth="1"/>
    <col min="7424" max="7424" width="23.33203125" customWidth="1"/>
    <col min="7425" max="7425" width="34.6640625" customWidth="1"/>
    <col min="7426" max="7426" width="5.33203125" customWidth="1"/>
    <col min="7673" max="7673" width="1.88671875" bestFit="1" customWidth="1"/>
    <col min="7674" max="7674" width="23.33203125" customWidth="1"/>
    <col min="7675" max="7675" width="34.6640625" customWidth="1"/>
    <col min="7676" max="7676" width="5.33203125" customWidth="1"/>
    <col min="7677" max="7678" width="5.88671875" customWidth="1"/>
    <col min="7679" max="7679" width="1.88671875" bestFit="1" customWidth="1"/>
    <col min="7680" max="7680" width="23.33203125" customWidth="1"/>
    <col min="7681" max="7681" width="34.6640625" customWidth="1"/>
    <col min="7682" max="7682" width="5.33203125" customWidth="1"/>
    <col min="7929" max="7929" width="1.88671875" bestFit="1" customWidth="1"/>
    <col min="7930" max="7930" width="23.33203125" customWidth="1"/>
    <col min="7931" max="7931" width="34.6640625" customWidth="1"/>
    <col min="7932" max="7932" width="5.33203125" customWidth="1"/>
    <col min="7933" max="7934" width="5.88671875" customWidth="1"/>
    <col min="7935" max="7935" width="1.88671875" bestFit="1" customWidth="1"/>
    <col min="7936" max="7936" width="23.33203125" customWidth="1"/>
    <col min="7937" max="7937" width="34.6640625" customWidth="1"/>
    <col min="7938" max="7938" width="5.33203125" customWidth="1"/>
    <col min="8185" max="8185" width="1.88671875" bestFit="1" customWidth="1"/>
    <col min="8186" max="8186" width="23.33203125" customWidth="1"/>
    <col min="8187" max="8187" width="34.6640625" customWidth="1"/>
    <col min="8188" max="8188" width="5.33203125" customWidth="1"/>
    <col min="8189" max="8190" width="5.88671875" customWidth="1"/>
    <col min="8191" max="8191" width="1.88671875" bestFit="1" customWidth="1"/>
    <col min="8192" max="8192" width="23.33203125" customWidth="1"/>
    <col min="8193" max="8193" width="34.6640625" customWidth="1"/>
    <col min="8194" max="8194" width="5.33203125" customWidth="1"/>
    <col min="8441" max="8441" width="1.88671875" bestFit="1" customWidth="1"/>
    <col min="8442" max="8442" width="23.33203125" customWidth="1"/>
    <col min="8443" max="8443" width="34.6640625" customWidth="1"/>
    <col min="8444" max="8444" width="5.33203125" customWidth="1"/>
    <col min="8445" max="8446" width="5.88671875" customWidth="1"/>
    <col min="8447" max="8447" width="1.88671875" bestFit="1" customWidth="1"/>
    <col min="8448" max="8448" width="23.33203125" customWidth="1"/>
    <col min="8449" max="8449" width="34.6640625" customWidth="1"/>
    <col min="8450" max="8450" width="5.33203125" customWidth="1"/>
    <col min="8697" max="8697" width="1.88671875" bestFit="1" customWidth="1"/>
    <col min="8698" max="8698" width="23.33203125" customWidth="1"/>
    <col min="8699" max="8699" width="34.6640625" customWidth="1"/>
    <col min="8700" max="8700" width="5.33203125" customWidth="1"/>
    <col min="8701" max="8702" width="5.88671875" customWidth="1"/>
    <col min="8703" max="8703" width="1.88671875" bestFit="1" customWidth="1"/>
    <col min="8704" max="8704" width="23.33203125" customWidth="1"/>
    <col min="8705" max="8705" width="34.6640625" customWidth="1"/>
    <col min="8706" max="8706" width="5.33203125" customWidth="1"/>
    <col min="8953" max="8953" width="1.88671875" bestFit="1" customWidth="1"/>
    <col min="8954" max="8954" width="23.33203125" customWidth="1"/>
    <col min="8955" max="8955" width="34.6640625" customWidth="1"/>
    <col min="8956" max="8956" width="5.33203125" customWidth="1"/>
    <col min="8957" max="8958" width="5.88671875" customWidth="1"/>
    <col min="8959" max="8959" width="1.88671875" bestFit="1" customWidth="1"/>
    <col min="8960" max="8960" width="23.33203125" customWidth="1"/>
    <col min="8961" max="8961" width="34.6640625" customWidth="1"/>
    <col min="8962" max="8962" width="5.33203125" customWidth="1"/>
    <col min="9209" max="9209" width="1.88671875" bestFit="1" customWidth="1"/>
    <col min="9210" max="9210" width="23.33203125" customWidth="1"/>
    <col min="9211" max="9211" width="34.6640625" customWidth="1"/>
    <col min="9212" max="9212" width="5.33203125" customWidth="1"/>
    <col min="9213" max="9214" width="5.88671875" customWidth="1"/>
    <col min="9215" max="9215" width="1.88671875" bestFit="1" customWidth="1"/>
    <col min="9216" max="9216" width="23.33203125" customWidth="1"/>
    <col min="9217" max="9217" width="34.6640625" customWidth="1"/>
    <col min="9218" max="9218" width="5.33203125" customWidth="1"/>
    <col min="9465" max="9465" width="1.88671875" bestFit="1" customWidth="1"/>
    <col min="9466" max="9466" width="23.33203125" customWidth="1"/>
    <col min="9467" max="9467" width="34.6640625" customWidth="1"/>
    <col min="9468" max="9468" width="5.33203125" customWidth="1"/>
    <col min="9469" max="9470" width="5.88671875" customWidth="1"/>
    <col min="9471" max="9471" width="1.88671875" bestFit="1" customWidth="1"/>
    <col min="9472" max="9472" width="23.33203125" customWidth="1"/>
    <col min="9473" max="9473" width="34.6640625" customWidth="1"/>
    <col min="9474" max="9474" width="5.33203125" customWidth="1"/>
    <col min="9721" max="9721" width="1.88671875" bestFit="1" customWidth="1"/>
    <col min="9722" max="9722" width="23.33203125" customWidth="1"/>
    <col min="9723" max="9723" width="34.6640625" customWidth="1"/>
    <col min="9724" max="9724" width="5.33203125" customWidth="1"/>
    <col min="9725" max="9726" width="5.88671875" customWidth="1"/>
    <col min="9727" max="9727" width="1.88671875" bestFit="1" customWidth="1"/>
    <col min="9728" max="9728" width="23.33203125" customWidth="1"/>
    <col min="9729" max="9729" width="34.6640625" customWidth="1"/>
    <col min="9730" max="9730" width="5.33203125" customWidth="1"/>
    <col min="9977" max="9977" width="1.88671875" bestFit="1" customWidth="1"/>
    <col min="9978" max="9978" width="23.33203125" customWidth="1"/>
    <col min="9979" max="9979" width="34.6640625" customWidth="1"/>
    <col min="9980" max="9980" width="5.33203125" customWidth="1"/>
    <col min="9981" max="9982" width="5.88671875" customWidth="1"/>
    <col min="9983" max="9983" width="1.88671875" bestFit="1" customWidth="1"/>
    <col min="9984" max="9984" width="23.33203125" customWidth="1"/>
    <col min="9985" max="9985" width="34.6640625" customWidth="1"/>
    <col min="9986" max="9986" width="5.33203125" customWidth="1"/>
    <col min="10233" max="10233" width="1.88671875" bestFit="1" customWidth="1"/>
    <col min="10234" max="10234" width="23.33203125" customWidth="1"/>
    <col min="10235" max="10235" width="34.6640625" customWidth="1"/>
    <col min="10236" max="10236" width="5.33203125" customWidth="1"/>
    <col min="10237" max="10238" width="5.88671875" customWidth="1"/>
    <col min="10239" max="10239" width="1.88671875" bestFit="1" customWidth="1"/>
    <col min="10240" max="10240" width="23.33203125" customWidth="1"/>
    <col min="10241" max="10241" width="34.6640625" customWidth="1"/>
    <col min="10242" max="10242" width="5.33203125" customWidth="1"/>
    <col min="10489" max="10489" width="1.88671875" bestFit="1" customWidth="1"/>
    <col min="10490" max="10490" width="23.33203125" customWidth="1"/>
    <col min="10491" max="10491" width="34.6640625" customWidth="1"/>
    <col min="10492" max="10492" width="5.33203125" customWidth="1"/>
    <col min="10493" max="10494" width="5.88671875" customWidth="1"/>
    <col min="10495" max="10495" width="1.88671875" bestFit="1" customWidth="1"/>
    <col min="10496" max="10496" width="23.33203125" customWidth="1"/>
    <col min="10497" max="10497" width="34.6640625" customWidth="1"/>
    <col min="10498" max="10498" width="5.33203125" customWidth="1"/>
    <col min="10745" max="10745" width="1.88671875" bestFit="1" customWidth="1"/>
    <col min="10746" max="10746" width="23.33203125" customWidth="1"/>
    <col min="10747" max="10747" width="34.6640625" customWidth="1"/>
    <col min="10748" max="10748" width="5.33203125" customWidth="1"/>
    <col min="10749" max="10750" width="5.88671875" customWidth="1"/>
    <col min="10751" max="10751" width="1.88671875" bestFit="1" customWidth="1"/>
    <col min="10752" max="10752" width="23.33203125" customWidth="1"/>
    <col min="10753" max="10753" width="34.6640625" customWidth="1"/>
    <col min="10754" max="10754" width="5.33203125" customWidth="1"/>
    <col min="11001" max="11001" width="1.88671875" bestFit="1" customWidth="1"/>
    <col min="11002" max="11002" width="23.33203125" customWidth="1"/>
    <col min="11003" max="11003" width="34.6640625" customWidth="1"/>
    <col min="11004" max="11004" width="5.33203125" customWidth="1"/>
    <col min="11005" max="11006" width="5.88671875" customWidth="1"/>
    <col min="11007" max="11007" width="1.88671875" bestFit="1" customWidth="1"/>
    <col min="11008" max="11008" width="23.33203125" customWidth="1"/>
    <col min="11009" max="11009" width="34.6640625" customWidth="1"/>
    <col min="11010" max="11010" width="5.33203125" customWidth="1"/>
    <col min="11257" max="11257" width="1.88671875" bestFit="1" customWidth="1"/>
    <col min="11258" max="11258" width="23.33203125" customWidth="1"/>
    <col min="11259" max="11259" width="34.6640625" customWidth="1"/>
    <col min="11260" max="11260" width="5.33203125" customWidth="1"/>
    <col min="11261" max="11262" width="5.88671875" customWidth="1"/>
    <col min="11263" max="11263" width="1.88671875" bestFit="1" customWidth="1"/>
    <col min="11264" max="11264" width="23.33203125" customWidth="1"/>
    <col min="11265" max="11265" width="34.6640625" customWidth="1"/>
    <col min="11266" max="11266" width="5.33203125" customWidth="1"/>
    <col min="11513" max="11513" width="1.88671875" bestFit="1" customWidth="1"/>
    <col min="11514" max="11514" width="23.33203125" customWidth="1"/>
    <col min="11515" max="11515" width="34.6640625" customWidth="1"/>
    <col min="11516" max="11516" width="5.33203125" customWidth="1"/>
    <col min="11517" max="11518" width="5.88671875" customWidth="1"/>
    <col min="11519" max="11519" width="1.88671875" bestFit="1" customWidth="1"/>
    <col min="11520" max="11520" width="23.33203125" customWidth="1"/>
    <col min="11521" max="11521" width="34.6640625" customWidth="1"/>
    <col min="11522" max="11522" width="5.33203125" customWidth="1"/>
    <col min="11769" max="11769" width="1.88671875" bestFit="1" customWidth="1"/>
    <col min="11770" max="11770" width="23.33203125" customWidth="1"/>
    <col min="11771" max="11771" width="34.6640625" customWidth="1"/>
    <col min="11772" max="11772" width="5.33203125" customWidth="1"/>
    <col min="11773" max="11774" width="5.88671875" customWidth="1"/>
    <col min="11775" max="11775" width="1.88671875" bestFit="1" customWidth="1"/>
    <col min="11776" max="11776" width="23.33203125" customWidth="1"/>
    <col min="11777" max="11777" width="34.6640625" customWidth="1"/>
    <col min="11778" max="11778" width="5.33203125" customWidth="1"/>
    <col min="12025" max="12025" width="1.88671875" bestFit="1" customWidth="1"/>
    <col min="12026" max="12026" width="23.33203125" customWidth="1"/>
    <col min="12027" max="12027" width="34.6640625" customWidth="1"/>
    <col min="12028" max="12028" width="5.33203125" customWidth="1"/>
    <col min="12029" max="12030" width="5.88671875" customWidth="1"/>
    <col min="12031" max="12031" width="1.88671875" bestFit="1" customWidth="1"/>
    <col min="12032" max="12032" width="23.33203125" customWidth="1"/>
    <col min="12033" max="12033" width="34.6640625" customWidth="1"/>
    <col min="12034" max="12034" width="5.33203125" customWidth="1"/>
    <col min="12281" max="12281" width="1.88671875" bestFit="1" customWidth="1"/>
    <col min="12282" max="12282" width="23.33203125" customWidth="1"/>
    <col min="12283" max="12283" width="34.6640625" customWidth="1"/>
    <col min="12284" max="12284" width="5.33203125" customWidth="1"/>
    <col min="12285" max="12286" width="5.88671875" customWidth="1"/>
    <col min="12287" max="12287" width="1.88671875" bestFit="1" customWidth="1"/>
    <col min="12288" max="12288" width="23.33203125" customWidth="1"/>
    <col min="12289" max="12289" width="34.6640625" customWidth="1"/>
    <col min="12290" max="12290" width="5.33203125" customWidth="1"/>
    <col min="12537" max="12537" width="1.88671875" bestFit="1" customWidth="1"/>
    <col min="12538" max="12538" width="23.33203125" customWidth="1"/>
    <col min="12539" max="12539" width="34.6640625" customWidth="1"/>
    <col min="12540" max="12540" width="5.33203125" customWidth="1"/>
    <col min="12541" max="12542" width="5.88671875" customWidth="1"/>
    <col min="12543" max="12543" width="1.88671875" bestFit="1" customWidth="1"/>
    <col min="12544" max="12544" width="23.33203125" customWidth="1"/>
    <col min="12545" max="12545" width="34.6640625" customWidth="1"/>
    <col min="12546" max="12546" width="5.33203125" customWidth="1"/>
    <col min="12793" max="12793" width="1.88671875" bestFit="1" customWidth="1"/>
    <col min="12794" max="12794" width="23.33203125" customWidth="1"/>
    <col min="12795" max="12795" width="34.6640625" customWidth="1"/>
    <col min="12796" max="12796" width="5.33203125" customWidth="1"/>
    <col min="12797" max="12798" width="5.88671875" customWidth="1"/>
    <col min="12799" max="12799" width="1.88671875" bestFit="1" customWidth="1"/>
    <col min="12800" max="12800" width="23.33203125" customWidth="1"/>
    <col min="12801" max="12801" width="34.6640625" customWidth="1"/>
    <col min="12802" max="12802" width="5.33203125" customWidth="1"/>
    <col min="13049" max="13049" width="1.88671875" bestFit="1" customWidth="1"/>
    <col min="13050" max="13050" width="23.33203125" customWidth="1"/>
    <col min="13051" max="13051" width="34.6640625" customWidth="1"/>
    <col min="13052" max="13052" width="5.33203125" customWidth="1"/>
    <col min="13053" max="13054" width="5.88671875" customWidth="1"/>
    <col min="13055" max="13055" width="1.88671875" bestFit="1" customWidth="1"/>
    <col min="13056" max="13056" width="23.33203125" customWidth="1"/>
    <col min="13057" max="13057" width="34.6640625" customWidth="1"/>
    <col min="13058" max="13058" width="5.33203125" customWidth="1"/>
    <col min="13305" max="13305" width="1.88671875" bestFit="1" customWidth="1"/>
    <col min="13306" max="13306" width="23.33203125" customWidth="1"/>
    <col min="13307" max="13307" width="34.6640625" customWidth="1"/>
    <col min="13308" max="13308" width="5.33203125" customWidth="1"/>
    <col min="13309" max="13310" width="5.88671875" customWidth="1"/>
    <col min="13311" max="13311" width="1.88671875" bestFit="1" customWidth="1"/>
    <col min="13312" max="13312" width="23.33203125" customWidth="1"/>
    <col min="13313" max="13313" width="34.6640625" customWidth="1"/>
    <col min="13314" max="13314" width="5.33203125" customWidth="1"/>
    <col min="13561" max="13561" width="1.88671875" bestFit="1" customWidth="1"/>
    <col min="13562" max="13562" width="23.33203125" customWidth="1"/>
    <col min="13563" max="13563" width="34.6640625" customWidth="1"/>
    <col min="13564" max="13564" width="5.33203125" customWidth="1"/>
    <col min="13565" max="13566" width="5.88671875" customWidth="1"/>
    <col min="13567" max="13567" width="1.88671875" bestFit="1" customWidth="1"/>
    <col min="13568" max="13568" width="23.33203125" customWidth="1"/>
    <col min="13569" max="13569" width="34.6640625" customWidth="1"/>
    <col min="13570" max="13570" width="5.33203125" customWidth="1"/>
    <col min="13817" max="13817" width="1.88671875" bestFit="1" customWidth="1"/>
    <col min="13818" max="13818" width="23.33203125" customWidth="1"/>
    <col min="13819" max="13819" width="34.6640625" customWidth="1"/>
    <col min="13820" max="13820" width="5.33203125" customWidth="1"/>
    <col min="13821" max="13822" width="5.88671875" customWidth="1"/>
    <col min="13823" max="13823" width="1.88671875" bestFit="1" customWidth="1"/>
    <col min="13824" max="13824" width="23.33203125" customWidth="1"/>
    <col min="13825" max="13825" width="34.6640625" customWidth="1"/>
    <col min="13826" max="13826" width="5.33203125" customWidth="1"/>
    <col min="14073" max="14073" width="1.88671875" bestFit="1" customWidth="1"/>
    <col min="14074" max="14074" width="23.33203125" customWidth="1"/>
    <col min="14075" max="14075" width="34.6640625" customWidth="1"/>
    <col min="14076" max="14076" width="5.33203125" customWidth="1"/>
    <col min="14077" max="14078" width="5.88671875" customWidth="1"/>
    <col min="14079" max="14079" width="1.88671875" bestFit="1" customWidth="1"/>
    <col min="14080" max="14080" width="23.33203125" customWidth="1"/>
    <col min="14081" max="14081" width="34.6640625" customWidth="1"/>
    <col min="14082" max="14082" width="5.33203125" customWidth="1"/>
    <col min="14329" max="14329" width="1.88671875" bestFit="1" customWidth="1"/>
    <col min="14330" max="14330" width="23.33203125" customWidth="1"/>
    <col min="14331" max="14331" width="34.6640625" customWidth="1"/>
    <col min="14332" max="14332" width="5.33203125" customWidth="1"/>
    <col min="14333" max="14334" width="5.88671875" customWidth="1"/>
    <col min="14335" max="14335" width="1.88671875" bestFit="1" customWidth="1"/>
    <col min="14336" max="14336" width="23.33203125" customWidth="1"/>
    <col min="14337" max="14337" width="34.6640625" customWidth="1"/>
    <col min="14338" max="14338" width="5.33203125" customWidth="1"/>
    <col min="14585" max="14585" width="1.88671875" bestFit="1" customWidth="1"/>
    <col min="14586" max="14586" width="23.33203125" customWidth="1"/>
    <col min="14587" max="14587" width="34.6640625" customWidth="1"/>
    <col min="14588" max="14588" width="5.33203125" customWidth="1"/>
    <col min="14589" max="14590" width="5.88671875" customWidth="1"/>
    <col min="14591" max="14591" width="1.88671875" bestFit="1" customWidth="1"/>
    <col min="14592" max="14592" width="23.33203125" customWidth="1"/>
    <col min="14593" max="14593" width="34.6640625" customWidth="1"/>
    <col min="14594" max="14594" width="5.33203125" customWidth="1"/>
    <col min="14841" max="14841" width="1.88671875" bestFit="1" customWidth="1"/>
    <col min="14842" max="14842" width="23.33203125" customWidth="1"/>
    <col min="14843" max="14843" width="34.6640625" customWidth="1"/>
    <col min="14844" max="14844" width="5.33203125" customWidth="1"/>
    <col min="14845" max="14846" width="5.88671875" customWidth="1"/>
    <col min="14847" max="14847" width="1.88671875" bestFit="1" customWidth="1"/>
    <col min="14848" max="14848" width="23.33203125" customWidth="1"/>
    <col min="14849" max="14849" width="34.6640625" customWidth="1"/>
    <col min="14850" max="14850" width="5.33203125" customWidth="1"/>
    <col min="15097" max="15097" width="1.88671875" bestFit="1" customWidth="1"/>
    <col min="15098" max="15098" width="23.33203125" customWidth="1"/>
    <col min="15099" max="15099" width="34.6640625" customWidth="1"/>
    <col min="15100" max="15100" width="5.33203125" customWidth="1"/>
    <col min="15101" max="15102" width="5.88671875" customWidth="1"/>
    <col min="15103" max="15103" width="1.88671875" bestFit="1" customWidth="1"/>
    <col min="15104" max="15104" width="23.33203125" customWidth="1"/>
    <col min="15105" max="15105" width="34.6640625" customWidth="1"/>
    <col min="15106" max="15106" width="5.33203125" customWidth="1"/>
    <col min="15353" max="15353" width="1.88671875" bestFit="1" customWidth="1"/>
    <col min="15354" max="15354" width="23.33203125" customWidth="1"/>
    <col min="15355" max="15355" width="34.6640625" customWidth="1"/>
    <col min="15356" max="15356" width="5.33203125" customWidth="1"/>
    <col min="15357" max="15358" width="5.88671875" customWidth="1"/>
    <col min="15359" max="15359" width="1.88671875" bestFit="1" customWidth="1"/>
    <col min="15360" max="15360" width="23.33203125" customWidth="1"/>
    <col min="15361" max="15361" width="34.6640625" customWidth="1"/>
    <col min="15362" max="15362" width="5.33203125" customWidth="1"/>
    <col min="15609" max="15609" width="1.88671875" bestFit="1" customWidth="1"/>
    <col min="15610" max="15610" width="23.33203125" customWidth="1"/>
    <col min="15611" max="15611" width="34.6640625" customWidth="1"/>
    <col min="15612" max="15612" width="5.33203125" customWidth="1"/>
    <col min="15613" max="15614" width="5.88671875" customWidth="1"/>
    <col min="15615" max="15615" width="1.88671875" bestFit="1" customWidth="1"/>
    <col min="15616" max="15616" width="23.33203125" customWidth="1"/>
    <col min="15617" max="15617" width="34.6640625" customWidth="1"/>
    <col min="15618" max="15618" width="5.33203125" customWidth="1"/>
    <col min="15865" max="15865" width="1.88671875" bestFit="1" customWidth="1"/>
    <col min="15866" max="15866" width="23.33203125" customWidth="1"/>
    <col min="15867" max="15867" width="34.6640625" customWidth="1"/>
    <col min="15868" max="15868" width="5.33203125" customWidth="1"/>
    <col min="15869" max="15870" width="5.88671875" customWidth="1"/>
    <col min="15871" max="15871" width="1.88671875" bestFit="1" customWidth="1"/>
    <col min="15872" max="15872" width="23.33203125" customWidth="1"/>
    <col min="15873" max="15873" width="34.6640625" customWidth="1"/>
    <col min="15874" max="15874" width="5.33203125" customWidth="1"/>
    <col min="16121" max="16121" width="1.88671875" bestFit="1" customWidth="1"/>
    <col min="16122" max="16122" width="23.33203125" customWidth="1"/>
    <col min="16123" max="16123" width="34.6640625" customWidth="1"/>
    <col min="16124" max="16124" width="5.33203125" customWidth="1"/>
    <col min="16125" max="16126" width="5.88671875" customWidth="1"/>
    <col min="16127" max="16127" width="1.88671875" bestFit="1" customWidth="1"/>
    <col min="16128" max="16128" width="23.33203125" customWidth="1"/>
    <col min="16129" max="16129" width="34.6640625" customWidth="1"/>
    <col min="16130" max="16130" width="5.33203125" customWidth="1"/>
  </cols>
  <sheetData>
    <row r="1" spans="1:9" ht="14.25" customHeight="1" x14ac:dyDescent="0.25">
      <c r="A1" s="711"/>
      <c r="B1" s="701" t="s">
        <v>770</v>
      </c>
      <c r="C1" s="708"/>
      <c r="E1" s="701" t="s">
        <v>770</v>
      </c>
      <c r="F1" s="708"/>
      <c r="H1" s="701" t="s">
        <v>770</v>
      </c>
      <c r="I1" s="705"/>
    </row>
    <row r="2" spans="1:9" ht="14.25" customHeight="1" x14ac:dyDescent="0.25">
      <c r="A2" s="711"/>
      <c r="B2" s="702" t="s">
        <v>1454</v>
      </c>
      <c r="C2" s="709"/>
      <c r="E2" s="702" t="s">
        <v>1454</v>
      </c>
      <c r="F2" s="709"/>
      <c r="H2" s="702" t="s">
        <v>1454</v>
      </c>
      <c r="I2" s="705"/>
    </row>
    <row r="3" spans="1:9" ht="14.25" customHeight="1" x14ac:dyDescent="0.25">
      <c r="A3" s="711"/>
      <c r="B3" s="703" t="s">
        <v>1453</v>
      </c>
      <c r="C3" s="710"/>
      <c r="E3" s="703" t="s">
        <v>1453</v>
      </c>
      <c r="F3" s="710"/>
      <c r="H3" s="703" t="s">
        <v>1453</v>
      </c>
      <c r="I3" s="705"/>
    </row>
    <row r="4" spans="1:9" ht="14.25" customHeight="1" x14ac:dyDescent="0.25">
      <c r="A4" s="711"/>
      <c r="B4" s="702" t="s">
        <v>1451</v>
      </c>
      <c r="C4" s="709"/>
      <c r="E4" s="702" t="s">
        <v>1451</v>
      </c>
      <c r="F4" s="709"/>
      <c r="H4" s="702" t="s">
        <v>1451</v>
      </c>
      <c r="I4" s="705"/>
    </row>
    <row r="5" spans="1:9" ht="14.25" customHeight="1" x14ac:dyDescent="0.25">
      <c r="A5" s="711"/>
      <c r="B5" s="702" t="s">
        <v>778</v>
      </c>
      <c r="C5" s="709"/>
      <c r="E5" s="702" t="s">
        <v>778</v>
      </c>
      <c r="F5" s="709"/>
      <c r="H5" s="702" t="s">
        <v>778</v>
      </c>
      <c r="I5" s="705"/>
    </row>
    <row r="6" spans="1:9" ht="14.25" customHeight="1" x14ac:dyDescent="0.25">
      <c r="A6" s="711"/>
      <c r="B6" s="702" t="s">
        <v>1452</v>
      </c>
      <c r="C6" s="705"/>
      <c r="E6" s="702" t="s">
        <v>1452</v>
      </c>
      <c r="F6" s="705"/>
      <c r="H6" s="702" t="s">
        <v>1452</v>
      </c>
      <c r="I6" s="705"/>
    </row>
    <row r="7" spans="1:9" ht="14.25" customHeight="1" thickBot="1" x14ac:dyDescent="0.3">
      <c r="A7" s="711"/>
      <c r="B7" s="704" t="s">
        <v>1455</v>
      </c>
      <c r="C7" s="705"/>
      <c r="E7" s="704" t="s">
        <v>1455</v>
      </c>
      <c r="F7" s="705"/>
      <c r="H7" s="704" t="s">
        <v>1455</v>
      </c>
      <c r="I7" s="705"/>
    </row>
    <row r="8" spans="1:9" ht="14.25" customHeight="1" thickBot="1" x14ac:dyDescent="0.3">
      <c r="A8" s="711"/>
      <c r="C8" s="705"/>
      <c r="F8" s="705"/>
      <c r="I8" s="705"/>
    </row>
    <row r="9" spans="1:9" ht="14.25" customHeight="1" x14ac:dyDescent="0.25">
      <c r="A9" s="711"/>
      <c r="B9" s="701" t="s">
        <v>770</v>
      </c>
      <c r="C9" s="706"/>
      <c r="E9" s="701" t="s">
        <v>770</v>
      </c>
      <c r="F9" s="706"/>
      <c r="H9" s="701" t="s">
        <v>770</v>
      </c>
      <c r="I9" s="705"/>
    </row>
    <row r="10" spans="1:9" ht="14.25" customHeight="1" x14ac:dyDescent="0.25">
      <c r="A10" s="711"/>
      <c r="B10" s="702" t="s">
        <v>1454</v>
      </c>
      <c r="C10" s="705"/>
      <c r="E10" s="702" t="s">
        <v>1454</v>
      </c>
      <c r="F10" s="705"/>
      <c r="H10" s="702" t="s">
        <v>1454</v>
      </c>
      <c r="I10" s="705"/>
    </row>
    <row r="11" spans="1:9" ht="14.25" customHeight="1" x14ac:dyDescent="0.25">
      <c r="A11" s="711"/>
      <c r="B11" s="703" t="s">
        <v>1453</v>
      </c>
      <c r="C11" s="707"/>
      <c r="E11" s="703" t="s">
        <v>1453</v>
      </c>
      <c r="F11" s="707"/>
      <c r="H11" s="703" t="s">
        <v>1453</v>
      </c>
      <c r="I11" s="705"/>
    </row>
    <row r="12" spans="1:9" ht="14.25" customHeight="1" x14ac:dyDescent="0.25">
      <c r="A12" s="711"/>
      <c r="B12" s="702" t="s">
        <v>1451</v>
      </c>
      <c r="C12" s="705"/>
      <c r="E12" s="702" t="s">
        <v>1451</v>
      </c>
      <c r="F12" s="705"/>
      <c r="H12" s="702" t="s">
        <v>1451</v>
      </c>
      <c r="I12" s="705"/>
    </row>
    <row r="13" spans="1:9" ht="14.25" customHeight="1" x14ac:dyDescent="0.25">
      <c r="A13" s="711"/>
      <c r="B13" s="702" t="s">
        <v>778</v>
      </c>
      <c r="C13" s="705"/>
      <c r="E13" s="702" t="s">
        <v>778</v>
      </c>
      <c r="F13" s="705"/>
      <c r="H13" s="702" t="s">
        <v>778</v>
      </c>
      <c r="I13" s="705"/>
    </row>
    <row r="14" spans="1:9" ht="14.25" customHeight="1" x14ac:dyDescent="0.25">
      <c r="A14" s="711"/>
      <c r="B14" s="702" t="s">
        <v>1452</v>
      </c>
      <c r="C14" s="705"/>
      <c r="E14" s="702" t="s">
        <v>1452</v>
      </c>
      <c r="F14" s="705"/>
      <c r="H14" s="702" t="s">
        <v>1452</v>
      </c>
      <c r="I14" s="705"/>
    </row>
    <row r="15" spans="1:9" ht="14.25" customHeight="1" thickBot="1" x14ac:dyDescent="0.3">
      <c r="A15" s="711"/>
      <c r="B15" s="704" t="s">
        <v>1455</v>
      </c>
      <c r="C15" s="705"/>
      <c r="E15" s="704" t="s">
        <v>1455</v>
      </c>
      <c r="F15" s="705"/>
      <c r="H15" s="704" t="s">
        <v>1455</v>
      </c>
      <c r="I15" s="705"/>
    </row>
    <row r="16" spans="1:9" ht="14.25" customHeight="1" thickBot="1" x14ac:dyDescent="0.3">
      <c r="A16" s="711"/>
      <c r="C16" s="705"/>
      <c r="F16" s="705"/>
      <c r="I16" s="705"/>
    </row>
    <row r="17" spans="1:9" ht="14.25" customHeight="1" x14ac:dyDescent="0.25">
      <c r="A17" s="711"/>
      <c r="B17" s="701" t="s">
        <v>770</v>
      </c>
      <c r="C17" s="706"/>
      <c r="E17" s="701" t="s">
        <v>770</v>
      </c>
      <c r="F17" s="706"/>
      <c r="H17" s="701" t="s">
        <v>770</v>
      </c>
      <c r="I17" s="705"/>
    </row>
    <row r="18" spans="1:9" ht="14.25" customHeight="1" x14ac:dyDescent="0.25">
      <c r="A18" s="711"/>
      <c r="B18" s="702" t="s">
        <v>1454</v>
      </c>
      <c r="C18" s="705"/>
      <c r="E18" s="702" t="s">
        <v>1454</v>
      </c>
      <c r="F18" s="705"/>
      <c r="H18" s="702" t="s">
        <v>1454</v>
      </c>
      <c r="I18" s="705"/>
    </row>
    <row r="19" spans="1:9" ht="14.25" customHeight="1" x14ac:dyDescent="0.25">
      <c r="A19" s="711"/>
      <c r="B19" s="703" t="s">
        <v>1453</v>
      </c>
      <c r="C19" s="707"/>
      <c r="E19" s="703" t="s">
        <v>1453</v>
      </c>
      <c r="F19" s="707"/>
      <c r="H19" s="703" t="s">
        <v>1453</v>
      </c>
      <c r="I19" s="705"/>
    </row>
    <row r="20" spans="1:9" ht="14.25" customHeight="1" x14ac:dyDescent="0.25">
      <c r="A20" s="711"/>
      <c r="B20" s="702" t="s">
        <v>1451</v>
      </c>
      <c r="C20" s="705"/>
      <c r="E20" s="702" t="s">
        <v>1451</v>
      </c>
      <c r="F20" s="705"/>
      <c r="H20" s="702" t="s">
        <v>1451</v>
      </c>
      <c r="I20" s="705"/>
    </row>
    <row r="21" spans="1:9" ht="14.25" customHeight="1" x14ac:dyDescent="0.25">
      <c r="A21" s="711"/>
      <c r="B21" s="702" t="s">
        <v>778</v>
      </c>
      <c r="C21" s="705"/>
      <c r="E21" s="702" t="s">
        <v>778</v>
      </c>
      <c r="F21" s="705"/>
      <c r="H21" s="702" t="s">
        <v>778</v>
      </c>
      <c r="I21" s="705"/>
    </row>
    <row r="22" spans="1:9" ht="14.25" customHeight="1" x14ac:dyDescent="0.25">
      <c r="A22" s="711"/>
      <c r="B22" s="702" t="s">
        <v>1452</v>
      </c>
      <c r="C22" s="705"/>
      <c r="E22" s="702" t="s">
        <v>1452</v>
      </c>
      <c r="F22" s="705"/>
      <c r="H22" s="702" t="s">
        <v>1452</v>
      </c>
      <c r="I22" s="705"/>
    </row>
    <row r="23" spans="1:9" ht="14.25" customHeight="1" thickBot="1" x14ac:dyDescent="0.3">
      <c r="A23" s="711"/>
      <c r="B23" s="704" t="s">
        <v>1455</v>
      </c>
      <c r="C23" s="705"/>
      <c r="E23" s="704" t="s">
        <v>1455</v>
      </c>
      <c r="F23" s="705"/>
      <c r="H23" s="704" t="s">
        <v>1455</v>
      </c>
      <c r="I23" s="705"/>
    </row>
    <row r="24" spans="1:9" ht="14.25" customHeight="1" thickBot="1" x14ac:dyDescent="0.3">
      <c r="A24" s="711"/>
      <c r="C24" s="705"/>
      <c r="F24" s="705"/>
      <c r="I24" s="705"/>
    </row>
    <row r="25" spans="1:9" ht="14.25" customHeight="1" x14ac:dyDescent="0.25">
      <c r="A25" s="711"/>
      <c r="B25" s="701" t="s">
        <v>770</v>
      </c>
      <c r="C25" s="706"/>
      <c r="E25" s="701" t="s">
        <v>770</v>
      </c>
      <c r="F25" s="706"/>
      <c r="H25" s="701" t="s">
        <v>770</v>
      </c>
      <c r="I25" s="705"/>
    </row>
    <row r="26" spans="1:9" ht="14.25" customHeight="1" x14ac:dyDescent="0.25">
      <c r="A26" s="711"/>
      <c r="B26" s="702" t="s">
        <v>1454</v>
      </c>
      <c r="C26" s="705"/>
      <c r="E26" s="702" t="s">
        <v>1454</v>
      </c>
      <c r="F26" s="705"/>
      <c r="H26" s="702" t="s">
        <v>1454</v>
      </c>
      <c r="I26" s="705"/>
    </row>
    <row r="27" spans="1:9" ht="14.25" customHeight="1" x14ac:dyDescent="0.25">
      <c r="A27" s="711"/>
      <c r="B27" s="703" t="s">
        <v>1453</v>
      </c>
      <c r="C27" s="707"/>
      <c r="E27" s="703" t="s">
        <v>1453</v>
      </c>
      <c r="F27" s="707"/>
      <c r="H27" s="703" t="s">
        <v>1453</v>
      </c>
      <c r="I27" s="705"/>
    </row>
    <row r="28" spans="1:9" ht="14.25" customHeight="1" x14ac:dyDescent="0.25">
      <c r="A28" s="711"/>
      <c r="B28" s="702" t="s">
        <v>1451</v>
      </c>
      <c r="C28" s="705"/>
      <c r="E28" s="702" t="s">
        <v>1451</v>
      </c>
      <c r="F28" s="705"/>
      <c r="H28" s="702" t="s">
        <v>1451</v>
      </c>
      <c r="I28" s="705"/>
    </row>
    <row r="29" spans="1:9" ht="14.25" customHeight="1" x14ac:dyDescent="0.25">
      <c r="A29" s="711"/>
      <c r="B29" s="702" t="s">
        <v>778</v>
      </c>
      <c r="C29" s="705"/>
      <c r="E29" s="702" t="s">
        <v>778</v>
      </c>
      <c r="F29" s="705"/>
      <c r="H29" s="702" t="s">
        <v>778</v>
      </c>
      <c r="I29" s="705"/>
    </row>
    <row r="30" spans="1:9" ht="14.25" customHeight="1" x14ac:dyDescent="0.25">
      <c r="A30" s="711"/>
      <c r="B30" s="702" t="s">
        <v>1452</v>
      </c>
      <c r="C30" s="705"/>
      <c r="E30" s="702" t="s">
        <v>1452</v>
      </c>
      <c r="F30" s="705"/>
      <c r="H30" s="702" t="s">
        <v>1452</v>
      </c>
      <c r="I30" s="705"/>
    </row>
    <row r="31" spans="1:9" ht="14.25" customHeight="1" thickBot="1" x14ac:dyDescent="0.3">
      <c r="A31" s="711"/>
      <c r="B31" s="704" t="s">
        <v>1455</v>
      </c>
      <c r="C31" s="705"/>
      <c r="E31" s="704" t="s">
        <v>1455</v>
      </c>
      <c r="F31" s="705"/>
      <c r="H31" s="704" t="s">
        <v>1455</v>
      </c>
      <c r="I31" s="705"/>
    </row>
    <row r="32" spans="1:9" ht="14.25" customHeight="1" thickBot="1" x14ac:dyDescent="0.3">
      <c r="A32" s="711"/>
      <c r="C32" s="705"/>
      <c r="F32" s="705"/>
      <c r="I32" s="705"/>
    </row>
    <row r="33" spans="1:9" ht="14.25" customHeight="1" x14ac:dyDescent="0.25">
      <c r="A33" s="711"/>
      <c r="B33" s="701" t="s">
        <v>770</v>
      </c>
      <c r="C33" s="706"/>
      <c r="E33" s="701" t="s">
        <v>770</v>
      </c>
      <c r="F33" s="706"/>
      <c r="H33" s="701" t="s">
        <v>770</v>
      </c>
      <c r="I33" s="705"/>
    </row>
    <row r="34" spans="1:9" ht="14.25" customHeight="1" x14ac:dyDescent="0.25">
      <c r="A34" s="711"/>
      <c r="B34" s="702" t="s">
        <v>1454</v>
      </c>
      <c r="C34" s="705"/>
      <c r="E34" s="702" t="s">
        <v>1454</v>
      </c>
      <c r="F34" s="705"/>
      <c r="H34" s="702" t="s">
        <v>1454</v>
      </c>
      <c r="I34" s="705"/>
    </row>
    <row r="35" spans="1:9" ht="14.25" customHeight="1" x14ac:dyDescent="0.25">
      <c r="A35" s="711"/>
      <c r="B35" s="703" t="s">
        <v>1453</v>
      </c>
      <c r="C35" s="707"/>
      <c r="E35" s="703" t="s">
        <v>1453</v>
      </c>
      <c r="F35" s="707"/>
      <c r="H35" s="703" t="s">
        <v>1453</v>
      </c>
      <c r="I35" s="705"/>
    </row>
    <row r="36" spans="1:9" ht="14.25" customHeight="1" x14ac:dyDescent="0.25">
      <c r="A36" s="711"/>
      <c r="B36" s="702" t="s">
        <v>1451</v>
      </c>
      <c r="C36" s="705"/>
      <c r="E36" s="702" t="s">
        <v>1451</v>
      </c>
      <c r="F36" s="705"/>
      <c r="H36" s="702" t="s">
        <v>1451</v>
      </c>
      <c r="I36" s="705"/>
    </row>
    <row r="37" spans="1:9" ht="14.25" customHeight="1" x14ac:dyDescent="0.25">
      <c r="A37" s="711"/>
      <c r="B37" s="702" t="s">
        <v>778</v>
      </c>
      <c r="C37" s="705"/>
      <c r="E37" s="702" t="s">
        <v>778</v>
      </c>
      <c r="F37" s="705"/>
      <c r="H37" s="702" t="s">
        <v>778</v>
      </c>
      <c r="I37" s="705"/>
    </row>
    <row r="38" spans="1:9" ht="14.25" customHeight="1" x14ac:dyDescent="0.25">
      <c r="A38" s="711"/>
      <c r="B38" s="702" t="s">
        <v>1452</v>
      </c>
      <c r="C38" s="705"/>
      <c r="E38" s="702" t="s">
        <v>1452</v>
      </c>
      <c r="F38" s="705"/>
      <c r="H38" s="702" t="s">
        <v>1452</v>
      </c>
      <c r="I38" s="705"/>
    </row>
    <row r="39" spans="1:9" ht="14.25" customHeight="1" thickBot="1" x14ac:dyDescent="0.3">
      <c r="A39" s="711"/>
      <c r="B39" s="704" t="s">
        <v>1455</v>
      </c>
      <c r="C39" s="705"/>
      <c r="E39" s="704" t="s">
        <v>1455</v>
      </c>
      <c r="F39" s="705"/>
      <c r="H39" s="704" t="s">
        <v>1455</v>
      </c>
      <c r="I39" s="705"/>
    </row>
  </sheetData>
  <printOptions horizontalCentered="1" verticalCentered="1"/>
  <pageMargins left="0.3" right="0.3" top="0.25" bottom="0.26" header="0" footer="0"/>
  <pageSetup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F54F5-E1C4-40DD-8794-7ED120645CD6}">
  <sheetPr codeName="Sheet25"/>
  <dimension ref="A1:J20"/>
  <sheetViews>
    <sheetView workbookViewId="0">
      <selection activeCell="C15" sqref="C15"/>
    </sheetView>
  </sheetViews>
  <sheetFormatPr defaultRowHeight="13.2" x14ac:dyDescent="0.25"/>
  <cols>
    <col min="1" max="1" width="1.88671875" bestFit="1" customWidth="1"/>
    <col min="2" max="2" width="23.33203125" customWidth="1"/>
    <col min="3" max="3" width="34.6640625" customWidth="1"/>
    <col min="4" max="4" width="5.33203125" customWidth="1"/>
    <col min="5" max="6" width="5.88671875" customWidth="1"/>
    <col min="7" max="7" width="1.88671875" bestFit="1" customWidth="1"/>
    <col min="8" max="8" width="23.33203125" customWidth="1"/>
    <col min="9" max="9" width="34.6640625" customWidth="1"/>
    <col min="10" max="10" width="5.33203125" customWidth="1"/>
    <col min="257" max="257" width="1.88671875" bestFit="1" customWidth="1"/>
    <col min="258" max="258" width="23.33203125" customWidth="1"/>
    <col min="259" max="259" width="34.6640625" customWidth="1"/>
    <col min="260" max="260" width="5.33203125" customWidth="1"/>
    <col min="261" max="262" width="5.88671875" customWidth="1"/>
    <col min="263" max="263" width="1.88671875" bestFit="1" customWidth="1"/>
    <col min="264" max="264" width="23.33203125" customWidth="1"/>
    <col min="265" max="265" width="34.6640625" customWidth="1"/>
    <col min="266" max="266" width="5.33203125" customWidth="1"/>
    <col min="513" max="513" width="1.88671875" bestFit="1" customWidth="1"/>
    <col min="514" max="514" width="23.33203125" customWidth="1"/>
    <col min="515" max="515" width="34.6640625" customWidth="1"/>
    <col min="516" max="516" width="5.33203125" customWidth="1"/>
    <col min="517" max="518" width="5.88671875" customWidth="1"/>
    <col min="519" max="519" width="1.88671875" bestFit="1" customWidth="1"/>
    <col min="520" max="520" width="23.33203125" customWidth="1"/>
    <col min="521" max="521" width="34.6640625" customWidth="1"/>
    <col min="522" max="522" width="5.33203125" customWidth="1"/>
    <col min="769" max="769" width="1.88671875" bestFit="1" customWidth="1"/>
    <col min="770" max="770" width="23.33203125" customWidth="1"/>
    <col min="771" max="771" width="34.6640625" customWidth="1"/>
    <col min="772" max="772" width="5.33203125" customWidth="1"/>
    <col min="773" max="774" width="5.88671875" customWidth="1"/>
    <col min="775" max="775" width="1.88671875" bestFit="1" customWidth="1"/>
    <col min="776" max="776" width="23.33203125" customWidth="1"/>
    <col min="777" max="777" width="34.6640625" customWidth="1"/>
    <col min="778" max="778" width="5.33203125" customWidth="1"/>
    <col min="1025" max="1025" width="1.88671875" bestFit="1" customWidth="1"/>
    <col min="1026" max="1026" width="23.33203125" customWidth="1"/>
    <col min="1027" max="1027" width="34.6640625" customWidth="1"/>
    <col min="1028" max="1028" width="5.33203125" customWidth="1"/>
    <col min="1029" max="1030" width="5.88671875" customWidth="1"/>
    <col min="1031" max="1031" width="1.88671875" bestFit="1" customWidth="1"/>
    <col min="1032" max="1032" width="23.33203125" customWidth="1"/>
    <col min="1033" max="1033" width="34.6640625" customWidth="1"/>
    <col min="1034" max="1034" width="5.33203125" customWidth="1"/>
    <col min="1281" max="1281" width="1.88671875" bestFit="1" customWidth="1"/>
    <col min="1282" max="1282" width="23.33203125" customWidth="1"/>
    <col min="1283" max="1283" width="34.6640625" customWidth="1"/>
    <col min="1284" max="1284" width="5.33203125" customWidth="1"/>
    <col min="1285" max="1286" width="5.88671875" customWidth="1"/>
    <col min="1287" max="1287" width="1.88671875" bestFit="1" customWidth="1"/>
    <col min="1288" max="1288" width="23.33203125" customWidth="1"/>
    <col min="1289" max="1289" width="34.6640625" customWidth="1"/>
    <col min="1290" max="1290" width="5.33203125" customWidth="1"/>
    <col min="1537" max="1537" width="1.88671875" bestFit="1" customWidth="1"/>
    <col min="1538" max="1538" width="23.33203125" customWidth="1"/>
    <col min="1539" max="1539" width="34.6640625" customWidth="1"/>
    <col min="1540" max="1540" width="5.33203125" customWidth="1"/>
    <col min="1541" max="1542" width="5.88671875" customWidth="1"/>
    <col min="1543" max="1543" width="1.88671875" bestFit="1" customWidth="1"/>
    <col min="1544" max="1544" width="23.33203125" customWidth="1"/>
    <col min="1545" max="1545" width="34.6640625" customWidth="1"/>
    <col min="1546" max="1546" width="5.33203125" customWidth="1"/>
    <col min="1793" max="1793" width="1.88671875" bestFit="1" customWidth="1"/>
    <col min="1794" max="1794" width="23.33203125" customWidth="1"/>
    <col min="1795" max="1795" width="34.6640625" customWidth="1"/>
    <col min="1796" max="1796" width="5.33203125" customWidth="1"/>
    <col min="1797" max="1798" width="5.88671875" customWidth="1"/>
    <col min="1799" max="1799" width="1.88671875" bestFit="1" customWidth="1"/>
    <col min="1800" max="1800" width="23.33203125" customWidth="1"/>
    <col min="1801" max="1801" width="34.6640625" customWidth="1"/>
    <col min="1802" max="1802" width="5.33203125" customWidth="1"/>
    <col min="2049" max="2049" width="1.88671875" bestFit="1" customWidth="1"/>
    <col min="2050" max="2050" width="23.33203125" customWidth="1"/>
    <col min="2051" max="2051" width="34.6640625" customWidth="1"/>
    <col min="2052" max="2052" width="5.33203125" customWidth="1"/>
    <col min="2053" max="2054" width="5.88671875" customWidth="1"/>
    <col min="2055" max="2055" width="1.88671875" bestFit="1" customWidth="1"/>
    <col min="2056" max="2056" width="23.33203125" customWidth="1"/>
    <col min="2057" max="2057" width="34.6640625" customWidth="1"/>
    <col min="2058" max="2058" width="5.33203125" customWidth="1"/>
    <col min="2305" max="2305" width="1.88671875" bestFit="1" customWidth="1"/>
    <col min="2306" max="2306" width="23.33203125" customWidth="1"/>
    <col min="2307" max="2307" width="34.6640625" customWidth="1"/>
    <col min="2308" max="2308" width="5.33203125" customWidth="1"/>
    <col min="2309" max="2310" width="5.88671875" customWidth="1"/>
    <col min="2311" max="2311" width="1.88671875" bestFit="1" customWidth="1"/>
    <col min="2312" max="2312" width="23.33203125" customWidth="1"/>
    <col min="2313" max="2313" width="34.6640625" customWidth="1"/>
    <col min="2314" max="2314" width="5.33203125" customWidth="1"/>
    <col min="2561" max="2561" width="1.88671875" bestFit="1" customWidth="1"/>
    <col min="2562" max="2562" width="23.33203125" customWidth="1"/>
    <col min="2563" max="2563" width="34.6640625" customWidth="1"/>
    <col min="2564" max="2564" width="5.33203125" customWidth="1"/>
    <col min="2565" max="2566" width="5.88671875" customWidth="1"/>
    <col min="2567" max="2567" width="1.88671875" bestFit="1" customWidth="1"/>
    <col min="2568" max="2568" width="23.33203125" customWidth="1"/>
    <col min="2569" max="2569" width="34.6640625" customWidth="1"/>
    <col min="2570" max="2570" width="5.33203125" customWidth="1"/>
    <col min="2817" max="2817" width="1.88671875" bestFit="1" customWidth="1"/>
    <col min="2818" max="2818" width="23.33203125" customWidth="1"/>
    <col min="2819" max="2819" width="34.6640625" customWidth="1"/>
    <col min="2820" max="2820" width="5.33203125" customWidth="1"/>
    <col min="2821" max="2822" width="5.88671875" customWidth="1"/>
    <col min="2823" max="2823" width="1.88671875" bestFit="1" customWidth="1"/>
    <col min="2824" max="2824" width="23.33203125" customWidth="1"/>
    <col min="2825" max="2825" width="34.6640625" customWidth="1"/>
    <col min="2826" max="2826" width="5.33203125" customWidth="1"/>
    <col min="3073" max="3073" width="1.88671875" bestFit="1" customWidth="1"/>
    <col min="3074" max="3074" width="23.33203125" customWidth="1"/>
    <col min="3075" max="3075" width="34.6640625" customWidth="1"/>
    <col min="3076" max="3076" width="5.33203125" customWidth="1"/>
    <col min="3077" max="3078" width="5.88671875" customWidth="1"/>
    <col min="3079" max="3079" width="1.88671875" bestFit="1" customWidth="1"/>
    <col min="3080" max="3080" width="23.33203125" customWidth="1"/>
    <col min="3081" max="3081" width="34.6640625" customWidth="1"/>
    <col min="3082" max="3082" width="5.33203125" customWidth="1"/>
    <col min="3329" max="3329" width="1.88671875" bestFit="1" customWidth="1"/>
    <col min="3330" max="3330" width="23.33203125" customWidth="1"/>
    <col min="3331" max="3331" width="34.6640625" customWidth="1"/>
    <col min="3332" max="3332" width="5.33203125" customWidth="1"/>
    <col min="3333" max="3334" width="5.88671875" customWidth="1"/>
    <col min="3335" max="3335" width="1.88671875" bestFit="1" customWidth="1"/>
    <col min="3336" max="3336" width="23.33203125" customWidth="1"/>
    <col min="3337" max="3337" width="34.6640625" customWidth="1"/>
    <col min="3338" max="3338" width="5.33203125" customWidth="1"/>
    <col min="3585" max="3585" width="1.88671875" bestFit="1" customWidth="1"/>
    <col min="3586" max="3586" width="23.33203125" customWidth="1"/>
    <col min="3587" max="3587" width="34.6640625" customWidth="1"/>
    <col min="3588" max="3588" width="5.33203125" customWidth="1"/>
    <col min="3589" max="3590" width="5.88671875" customWidth="1"/>
    <col min="3591" max="3591" width="1.88671875" bestFit="1" customWidth="1"/>
    <col min="3592" max="3592" width="23.33203125" customWidth="1"/>
    <col min="3593" max="3593" width="34.6640625" customWidth="1"/>
    <col min="3594" max="3594" width="5.33203125" customWidth="1"/>
    <col min="3841" max="3841" width="1.88671875" bestFit="1" customWidth="1"/>
    <col min="3842" max="3842" width="23.33203125" customWidth="1"/>
    <col min="3843" max="3843" width="34.6640625" customWidth="1"/>
    <col min="3844" max="3844" width="5.33203125" customWidth="1"/>
    <col min="3845" max="3846" width="5.88671875" customWidth="1"/>
    <col min="3847" max="3847" width="1.88671875" bestFit="1" customWidth="1"/>
    <col min="3848" max="3848" width="23.33203125" customWidth="1"/>
    <col min="3849" max="3849" width="34.6640625" customWidth="1"/>
    <col min="3850" max="3850" width="5.33203125" customWidth="1"/>
    <col min="4097" max="4097" width="1.88671875" bestFit="1" customWidth="1"/>
    <col min="4098" max="4098" width="23.33203125" customWidth="1"/>
    <col min="4099" max="4099" width="34.6640625" customWidth="1"/>
    <col min="4100" max="4100" width="5.33203125" customWidth="1"/>
    <col min="4101" max="4102" width="5.88671875" customWidth="1"/>
    <col min="4103" max="4103" width="1.88671875" bestFit="1" customWidth="1"/>
    <col min="4104" max="4104" width="23.33203125" customWidth="1"/>
    <col min="4105" max="4105" width="34.6640625" customWidth="1"/>
    <col min="4106" max="4106" width="5.33203125" customWidth="1"/>
    <col min="4353" max="4353" width="1.88671875" bestFit="1" customWidth="1"/>
    <col min="4354" max="4354" width="23.33203125" customWidth="1"/>
    <col min="4355" max="4355" width="34.6640625" customWidth="1"/>
    <col min="4356" max="4356" width="5.33203125" customWidth="1"/>
    <col min="4357" max="4358" width="5.88671875" customWidth="1"/>
    <col min="4359" max="4359" width="1.88671875" bestFit="1" customWidth="1"/>
    <col min="4360" max="4360" width="23.33203125" customWidth="1"/>
    <col min="4361" max="4361" width="34.6640625" customWidth="1"/>
    <col min="4362" max="4362" width="5.33203125" customWidth="1"/>
    <col min="4609" max="4609" width="1.88671875" bestFit="1" customWidth="1"/>
    <col min="4610" max="4610" width="23.33203125" customWidth="1"/>
    <col min="4611" max="4611" width="34.6640625" customWidth="1"/>
    <col min="4612" max="4612" width="5.33203125" customWidth="1"/>
    <col min="4613" max="4614" width="5.88671875" customWidth="1"/>
    <col min="4615" max="4615" width="1.88671875" bestFit="1" customWidth="1"/>
    <col min="4616" max="4616" width="23.33203125" customWidth="1"/>
    <col min="4617" max="4617" width="34.6640625" customWidth="1"/>
    <col min="4618" max="4618" width="5.33203125" customWidth="1"/>
    <col min="4865" max="4865" width="1.88671875" bestFit="1" customWidth="1"/>
    <col min="4866" max="4866" width="23.33203125" customWidth="1"/>
    <col min="4867" max="4867" width="34.6640625" customWidth="1"/>
    <col min="4868" max="4868" width="5.33203125" customWidth="1"/>
    <col min="4869" max="4870" width="5.88671875" customWidth="1"/>
    <col min="4871" max="4871" width="1.88671875" bestFit="1" customWidth="1"/>
    <col min="4872" max="4872" width="23.33203125" customWidth="1"/>
    <col min="4873" max="4873" width="34.6640625" customWidth="1"/>
    <col min="4874" max="4874" width="5.33203125" customWidth="1"/>
    <col min="5121" max="5121" width="1.88671875" bestFit="1" customWidth="1"/>
    <col min="5122" max="5122" width="23.33203125" customWidth="1"/>
    <col min="5123" max="5123" width="34.6640625" customWidth="1"/>
    <col min="5124" max="5124" width="5.33203125" customWidth="1"/>
    <col min="5125" max="5126" width="5.88671875" customWidth="1"/>
    <col min="5127" max="5127" width="1.88671875" bestFit="1" customWidth="1"/>
    <col min="5128" max="5128" width="23.33203125" customWidth="1"/>
    <col min="5129" max="5129" width="34.6640625" customWidth="1"/>
    <col min="5130" max="5130" width="5.33203125" customWidth="1"/>
    <col min="5377" max="5377" width="1.88671875" bestFit="1" customWidth="1"/>
    <col min="5378" max="5378" width="23.33203125" customWidth="1"/>
    <col min="5379" max="5379" width="34.6640625" customWidth="1"/>
    <col min="5380" max="5380" width="5.33203125" customWidth="1"/>
    <col min="5381" max="5382" width="5.88671875" customWidth="1"/>
    <col min="5383" max="5383" width="1.88671875" bestFit="1" customWidth="1"/>
    <col min="5384" max="5384" width="23.33203125" customWidth="1"/>
    <col min="5385" max="5385" width="34.6640625" customWidth="1"/>
    <col min="5386" max="5386" width="5.33203125" customWidth="1"/>
    <col min="5633" max="5633" width="1.88671875" bestFit="1" customWidth="1"/>
    <col min="5634" max="5634" width="23.33203125" customWidth="1"/>
    <col min="5635" max="5635" width="34.6640625" customWidth="1"/>
    <col min="5636" max="5636" width="5.33203125" customWidth="1"/>
    <col min="5637" max="5638" width="5.88671875" customWidth="1"/>
    <col min="5639" max="5639" width="1.88671875" bestFit="1" customWidth="1"/>
    <col min="5640" max="5640" width="23.33203125" customWidth="1"/>
    <col min="5641" max="5641" width="34.6640625" customWidth="1"/>
    <col min="5642" max="5642" width="5.33203125" customWidth="1"/>
    <col min="5889" max="5889" width="1.88671875" bestFit="1" customWidth="1"/>
    <col min="5890" max="5890" width="23.33203125" customWidth="1"/>
    <col min="5891" max="5891" width="34.6640625" customWidth="1"/>
    <col min="5892" max="5892" width="5.33203125" customWidth="1"/>
    <col min="5893" max="5894" width="5.88671875" customWidth="1"/>
    <col min="5895" max="5895" width="1.88671875" bestFit="1" customWidth="1"/>
    <col min="5896" max="5896" width="23.33203125" customWidth="1"/>
    <col min="5897" max="5897" width="34.6640625" customWidth="1"/>
    <col min="5898" max="5898" width="5.33203125" customWidth="1"/>
    <col min="6145" max="6145" width="1.88671875" bestFit="1" customWidth="1"/>
    <col min="6146" max="6146" width="23.33203125" customWidth="1"/>
    <col min="6147" max="6147" width="34.6640625" customWidth="1"/>
    <col min="6148" max="6148" width="5.33203125" customWidth="1"/>
    <col min="6149" max="6150" width="5.88671875" customWidth="1"/>
    <col min="6151" max="6151" width="1.88671875" bestFit="1" customWidth="1"/>
    <col min="6152" max="6152" width="23.33203125" customWidth="1"/>
    <col min="6153" max="6153" width="34.6640625" customWidth="1"/>
    <col min="6154" max="6154" width="5.33203125" customWidth="1"/>
    <col min="6401" max="6401" width="1.88671875" bestFit="1" customWidth="1"/>
    <col min="6402" max="6402" width="23.33203125" customWidth="1"/>
    <col min="6403" max="6403" width="34.6640625" customWidth="1"/>
    <col min="6404" max="6404" width="5.33203125" customWidth="1"/>
    <col min="6405" max="6406" width="5.88671875" customWidth="1"/>
    <col min="6407" max="6407" width="1.88671875" bestFit="1" customWidth="1"/>
    <col min="6408" max="6408" width="23.33203125" customWidth="1"/>
    <col min="6409" max="6409" width="34.6640625" customWidth="1"/>
    <col min="6410" max="6410" width="5.33203125" customWidth="1"/>
    <col min="6657" max="6657" width="1.88671875" bestFit="1" customWidth="1"/>
    <col min="6658" max="6658" width="23.33203125" customWidth="1"/>
    <col min="6659" max="6659" width="34.6640625" customWidth="1"/>
    <col min="6660" max="6660" width="5.33203125" customWidth="1"/>
    <col min="6661" max="6662" width="5.88671875" customWidth="1"/>
    <col min="6663" max="6663" width="1.88671875" bestFit="1" customWidth="1"/>
    <col min="6664" max="6664" width="23.33203125" customWidth="1"/>
    <col min="6665" max="6665" width="34.6640625" customWidth="1"/>
    <col min="6666" max="6666" width="5.33203125" customWidth="1"/>
    <col min="6913" max="6913" width="1.88671875" bestFit="1" customWidth="1"/>
    <col min="6914" max="6914" width="23.33203125" customWidth="1"/>
    <col min="6915" max="6915" width="34.6640625" customWidth="1"/>
    <col min="6916" max="6916" width="5.33203125" customWidth="1"/>
    <col min="6917" max="6918" width="5.88671875" customWidth="1"/>
    <col min="6919" max="6919" width="1.88671875" bestFit="1" customWidth="1"/>
    <col min="6920" max="6920" width="23.33203125" customWidth="1"/>
    <col min="6921" max="6921" width="34.6640625" customWidth="1"/>
    <col min="6922" max="6922" width="5.33203125" customWidth="1"/>
    <col min="7169" max="7169" width="1.88671875" bestFit="1" customWidth="1"/>
    <col min="7170" max="7170" width="23.33203125" customWidth="1"/>
    <col min="7171" max="7171" width="34.6640625" customWidth="1"/>
    <col min="7172" max="7172" width="5.33203125" customWidth="1"/>
    <col min="7173" max="7174" width="5.88671875" customWidth="1"/>
    <col min="7175" max="7175" width="1.88671875" bestFit="1" customWidth="1"/>
    <col min="7176" max="7176" width="23.33203125" customWidth="1"/>
    <col min="7177" max="7177" width="34.6640625" customWidth="1"/>
    <col min="7178" max="7178" width="5.33203125" customWidth="1"/>
    <col min="7425" max="7425" width="1.88671875" bestFit="1" customWidth="1"/>
    <col min="7426" max="7426" width="23.33203125" customWidth="1"/>
    <col min="7427" max="7427" width="34.6640625" customWidth="1"/>
    <col min="7428" max="7428" width="5.33203125" customWidth="1"/>
    <col min="7429" max="7430" width="5.88671875" customWidth="1"/>
    <col min="7431" max="7431" width="1.88671875" bestFit="1" customWidth="1"/>
    <col min="7432" max="7432" width="23.33203125" customWidth="1"/>
    <col min="7433" max="7433" width="34.6640625" customWidth="1"/>
    <col min="7434" max="7434" width="5.33203125" customWidth="1"/>
    <col min="7681" max="7681" width="1.88671875" bestFit="1" customWidth="1"/>
    <col min="7682" max="7682" width="23.33203125" customWidth="1"/>
    <col min="7683" max="7683" width="34.6640625" customWidth="1"/>
    <col min="7684" max="7684" width="5.33203125" customWidth="1"/>
    <col min="7685" max="7686" width="5.88671875" customWidth="1"/>
    <col min="7687" max="7687" width="1.88671875" bestFit="1" customWidth="1"/>
    <col min="7688" max="7688" width="23.33203125" customWidth="1"/>
    <col min="7689" max="7689" width="34.6640625" customWidth="1"/>
    <col min="7690" max="7690" width="5.33203125" customWidth="1"/>
    <col min="7937" max="7937" width="1.88671875" bestFit="1" customWidth="1"/>
    <col min="7938" max="7938" width="23.33203125" customWidth="1"/>
    <col min="7939" max="7939" width="34.6640625" customWidth="1"/>
    <col min="7940" max="7940" width="5.33203125" customWidth="1"/>
    <col min="7941" max="7942" width="5.88671875" customWidth="1"/>
    <col min="7943" max="7943" width="1.88671875" bestFit="1" customWidth="1"/>
    <col min="7944" max="7944" width="23.33203125" customWidth="1"/>
    <col min="7945" max="7945" width="34.6640625" customWidth="1"/>
    <col min="7946" max="7946" width="5.33203125" customWidth="1"/>
    <col min="8193" max="8193" width="1.88671875" bestFit="1" customWidth="1"/>
    <col min="8194" max="8194" width="23.33203125" customWidth="1"/>
    <col min="8195" max="8195" width="34.6640625" customWidth="1"/>
    <col min="8196" max="8196" width="5.33203125" customWidth="1"/>
    <col min="8197" max="8198" width="5.88671875" customWidth="1"/>
    <col min="8199" max="8199" width="1.88671875" bestFit="1" customWidth="1"/>
    <col min="8200" max="8200" width="23.33203125" customWidth="1"/>
    <col min="8201" max="8201" width="34.6640625" customWidth="1"/>
    <col min="8202" max="8202" width="5.33203125" customWidth="1"/>
    <col min="8449" max="8449" width="1.88671875" bestFit="1" customWidth="1"/>
    <col min="8450" max="8450" width="23.33203125" customWidth="1"/>
    <col min="8451" max="8451" width="34.6640625" customWidth="1"/>
    <col min="8452" max="8452" width="5.33203125" customWidth="1"/>
    <col min="8453" max="8454" width="5.88671875" customWidth="1"/>
    <col min="8455" max="8455" width="1.88671875" bestFit="1" customWidth="1"/>
    <col min="8456" max="8456" width="23.33203125" customWidth="1"/>
    <col min="8457" max="8457" width="34.6640625" customWidth="1"/>
    <col min="8458" max="8458" width="5.33203125" customWidth="1"/>
    <col min="8705" max="8705" width="1.88671875" bestFit="1" customWidth="1"/>
    <col min="8706" max="8706" width="23.33203125" customWidth="1"/>
    <col min="8707" max="8707" width="34.6640625" customWidth="1"/>
    <col min="8708" max="8708" width="5.33203125" customWidth="1"/>
    <col min="8709" max="8710" width="5.88671875" customWidth="1"/>
    <col min="8711" max="8711" width="1.88671875" bestFit="1" customWidth="1"/>
    <col min="8712" max="8712" width="23.33203125" customWidth="1"/>
    <col min="8713" max="8713" width="34.6640625" customWidth="1"/>
    <col min="8714" max="8714" width="5.33203125" customWidth="1"/>
    <col min="8961" max="8961" width="1.88671875" bestFit="1" customWidth="1"/>
    <col min="8962" max="8962" width="23.33203125" customWidth="1"/>
    <col min="8963" max="8963" width="34.6640625" customWidth="1"/>
    <col min="8964" max="8964" width="5.33203125" customWidth="1"/>
    <col min="8965" max="8966" width="5.88671875" customWidth="1"/>
    <col min="8967" max="8967" width="1.88671875" bestFit="1" customWidth="1"/>
    <col min="8968" max="8968" width="23.33203125" customWidth="1"/>
    <col min="8969" max="8969" width="34.6640625" customWidth="1"/>
    <col min="8970" max="8970" width="5.33203125" customWidth="1"/>
    <col min="9217" max="9217" width="1.88671875" bestFit="1" customWidth="1"/>
    <col min="9218" max="9218" width="23.33203125" customWidth="1"/>
    <col min="9219" max="9219" width="34.6640625" customWidth="1"/>
    <col min="9220" max="9220" width="5.33203125" customWidth="1"/>
    <col min="9221" max="9222" width="5.88671875" customWidth="1"/>
    <col min="9223" max="9223" width="1.88671875" bestFit="1" customWidth="1"/>
    <col min="9224" max="9224" width="23.33203125" customWidth="1"/>
    <col min="9225" max="9225" width="34.6640625" customWidth="1"/>
    <col min="9226" max="9226" width="5.33203125" customWidth="1"/>
    <col min="9473" max="9473" width="1.88671875" bestFit="1" customWidth="1"/>
    <col min="9474" max="9474" width="23.33203125" customWidth="1"/>
    <col min="9475" max="9475" width="34.6640625" customWidth="1"/>
    <col min="9476" max="9476" width="5.33203125" customWidth="1"/>
    <col min="9477" max="9478" width="5.88671875" customWidth="1"/>
    <col min="9479" max="9479" width="1.88671875" bestFit="1" customWidth="1"/>
    <col min="9480" max="9480" width="23.33203125" customWidth="1"/>
    <col min="9481" max="9481" width="34.6640625" customWidth="1"/>
    <col min="9482" max="9482" width="5.33203125" customWidth="1"/>
    <col min="9729" max="9729" width="1.88671875" bestFit="1" customWidth="1"/>
    <col min="9730" max="9730" width="23.33203125" customWidth="1"/>
    <col min="9731" max="9731" width="34.6640625" customWidth="1"/>
    <col min="9732" max="9732" width="5.33203125" customWidth="1"/>
    <col min="9733" max="9734" width="5.88671875" customWidth="1"/>
    <col min="9735" max="9735" width="1.88671875" bestFit="1" customWidth="1"/>
    <col min="9736" max="9736" width="23.33203125" customWidth="1"/>
    <col min="9737" max="9737" width="34.6640625" customWidth="1"/>
    <col min="9738" max="9738" width="5.33203125" customWidth="1"/>
    <col min="9985" max="9985" width="1.88671875" bestFit="1" customWidth="1"/>
    <col min="9986" max="9986" width="23.33203125" customWidth="1"/>
    <col min="9987" max="9987" width="34.6640625" customWidth="1"/>
    <col min="9988" max="9988" width="5.33203125" customWidth="1"/>
    <col min="9989" max="9990" width="5.88671875" customWidth="1"/>
    <col min="9991" max="9991" width="1.88671875" bestFit="1" customWidth="1"/>
    <col min="9992" max="9992" width="23.33203125" customWidth="1"/>
    <col min="9993" max="9993" width="34.6640625" customWidth="1"/>
    <col min="9994" max="9994" width="5.33203125" customWidth="1"/>
    <col min="10241" max="10241" width="1.88671875" bestFit="1" customWidth="1"/>
    <col min="10242" max="10242" width="23.33203125" customWidth="1"/>
    <col min="10243" max="10243" width="34.6640625" customWidth="1"/>
    <col min="10244" max="10244" width="5.33203125" customWidth="1"/>
    <col min="10245" max="10246" width="5.88671875" customWidth="1"/>
    <col min="10247" max="10247" width="1.88671875" bestFit="1" customWidth="1"/>
    <col min="10248" max="10248" width="23.33203125" customWidth="1"/>
    <col min="10249" max="10249" width="34.6640625" customWidth="1"/>
    <col min="10250" max="10250" width="5.33203125" customWidth="1"/>
    <col min="10497" max="10497" width="1.88671875" bestFit="1" customWidth="1"/>
    <col min="10498" max="10498" width="23.33203125" customWidth="1"/>
    <col min="10499" max="10499" width="34.6640625" customWidth="1"/>
    <col min="10500" max="10500" width="5.33203125" customWidth="1"/>
    <col min="10501" max="10502" width="5.88671875" customWidth="1"/>
    <col min="10503" max="10503" width="1.88671875" bestFit="1" customWidth="1"/>
    <col min="10504" max="10504" width="23.33203125" customWidth="1"/>
    <col min="10505" max="10505" width="34.6640625" customWidth="1"/>
    <col min="10506" max="10506" width="5.33203125" customWidth="1"/>
    <col min="10753" max="10753" width="1.88671875" bestFit="1" customWidth="1"/>
    <col min="10754" max="10754" width="23.33203125" customWidth="1"/>
    <col min="10755" max="10755" width="34.6640625" customWidth="1"/>
    <col min="10756" max="10756" width="5.33203125" customWidth="1"/>
    <col min="10757" max="10758" width="5.88671875" customWidth="1"/>
    <col min="10759" max="10759" width="1.88671875" bestFit="1" customWidth="1"/>
    <col min="10760" max="10760" width="23.33203125" customWidth="1"/>
    <col min="10761" max="10761" width="34.6640625" customWidth="1"/>
    <col min="10762" max="10762" width="5.33203125" customWidth="1"/>
    <col min="11009" max="11009" width="1.88671875" bestFit="1" customWidth="1"/>
    <col min="11010" max="11010" width="23.33203125" customWidth="1"/>
    <col min="11011" max="11011" width="34.6640625" customWidth="1"/>
    <col min="11012" max="11012" width="5.33203125" customWidth="1"/>
    <col min="11013" max="11014" width="5.88671875" customWidth="1"/>
    <col min="11015" max="11015" width="1.88671875" bestFit="1" customWidth="1"/>
    <col min="11016" max="11016" width="23.33203125" customWidth="1"/>
    <col min="11017" max="11017" width="34.6640625" customWidth="1"/>
    <col min="11018" max="11018" width="5.33203125" customWidth="1"/>
    <col min="11265" max="11265" width="1.88671875" bestFit="1" customWidth="1"/>
    <col min="11266" max="11266" width="23.33203125" customWidth="1"/>
    <col min="11267" max="11267" width="34.6640625" customWidth="1"/>
    <col min="11268" max="11268" width="5.33203125" customWidth="1"/>
    <col min="11269" max="11270" width="5.88671875" customWidth="1"/>
    <col min="11271" max="11271" width="1.88671875" bestFit="1" customWidth="1"/>
    <col min="11272" max="11272" width="23.33203125" customWidth="1"/>
    <col min="11273" max="11273" width="34.6640625" customWidth="1"/>
    <col min="11274" max="11274" width="5.33203125" customWidth="1"/>
    <col min="11521" max="11521" width="1.88671875" bestFit="1" customWidth="1"/>
    <col min="11522" max="11522" width="23.33203125" customWidth="1"/>
    <col min="11523" max="11523" width="34.6640625" customWidth="1"/>
    <col min="11524" max="11524" width="5.33203125" customWidth="1"/>
    <col min="11525" max="11526" width="5.88671875" customWidth="1"/>
    <col min="11527" max="11527" width="1.88671875" bestFit="1" customWidth="1"/>
    <col min="11528" max="11528" width="23.33203125" customWidth="1"/>
    <col min="11529" max="11529" width="34.6640625" customWidth="1"/>
    <col min="11530" max="11530" width="5.33203125" customWidth="1"/>
    <col min="11777" max="11777" width="1.88671875" bestFit="1" customWidth="1"/>
    <col min="11778" max="11778" width="23.33203125" customWidth="1"/>
    <col min="11779" max="11779" width="34.6640625" customWidth="1"/>
    <col min="11780" max="11780" width="5.33203125" customWidth="1"/>
    <col min="11781" max="11782" width="5.88671875" customWidth="1"/>
    <col min="11783" max="11783" width="1.88671875" bestFit="1" customWidth="1"/>
    <col min="11784" max="11784" width="23.33203125" customWidth="1"/>
    <col min="11785" max="11785" width="34.6640625" customWidth="1"/>
    <col min="11786" max="11786" width="5.33203125" customWidth="1"/>
    <col min="12033" max="12033" width="1.88671875" bestFit="1" customWidth="1"/>
    <col min="12034" max="12034" width="23.33203125" customWidth="1"/>
    <col min="12035" max="12035" width="34.6640625" customWidth="1"/>
    <col min="12036" max="12036" width="5.33203125" customWidth="1"/>
    <col min="12037" max="12038" width="5.88671875" customWidth="1"/>
    <col min="12039" max="12039" width="1.88671875" bestFit="1" customWidth="1"/>
    <col min="12040" max="12040" width="23.33203125" customWidth="1"/>
    <col min="12041" max="12041" width="34.6640625" customWidth="1"/>
    <col min="12042" max="12042" width="5.33203125" customWidth="1"/>
    <col min="12289" max="12289" width="1.88671875" bestFit="1" customWidth="1"/>
    <col min="12290" max="12290" width="23.33203125" customWidth="1"/>
    <col min="12291" max="12291" width="34.6640625" customWidth="1"/>
    <col min="12292" max="12292" width="5.33203125" customWidth="1"/>
    <col min="12293" max="12294" width="5.88671875" customWidth="1"/>
    <col min="12295" max="12295" width="1.88671875" bestFit="1" customWidth="1"/>
    <col min="12296" max="12296" width="23.33203125" customWidth="1"/>
    <col min="12297" max="12297" width="34.6640625" customWidth="1"/>
    <col min="12298" max="12298" width="5.33203125" customWidth="1"/>
    <col min="12545" max="12545" width="1.88671875" bestFit="1" customWidth="1"/>
    <col min="12546" max="12546" width="23.33203125" customWidth="1"/>
    <col min="12547" max="12547" width="34.6640625" customWidth="1"/>
    <col min="12548" max="12548" width="5.33203125" customWidth="1"/>
    <col min="12549" max="12550" width="5.88671875" customWidth="1"/>
    <col min="12551" max="12551" width="1.88671875" bestFit="1" customWidth="1"/>
    <col min="12552" max="12552" width="23.33203125" customWidth="1"/>
    <col min="12553" max="12553" width="34.6640625" customWidth="1"/>
    <col min="12554" max="12554" width="5.33203125" customWidth="1"/>
    <col min="12801" max="12801" width="1.88671875" bestFit="1" customWidth="1"/>
    <col min="12802" max="12802" width="23.33203125" customWidth="1"/>
    <col min="12803" max="12803" width="34.6640625" customWidth="1"/>
    <col min="12804" max="12804" width="5.33203125" customWidth="1"/>
    <col min="12805" max="12806" width="5.88671875" customWidth="1"/>
    <col min="12807" max="12807" width="1.88671875" bestFit="1" customWidth="1"/>
    <col min="12808" max="12808" width="23.33203125" customWidth="1"/>
    <col min="12809" max="12809" width="34.6640625" customWidth="1"/>
    <col min="12810" max="12810" width="5.33203125" customWidth="1"/>
    <col min="13057" max="13057" width="1.88671875" bestFit="1" customWidth="1"/>
    <col min="13058" max="13058" width="23.33203125" customWidth="1"/>
    <col min="13059" max="13059" width="34.6640625" customWidth="1"/>
    <col min="13060" max="13060" width="5.33203125" customWidth="1"/>
    <col min="13061" max="13062" width="5.88671875" customWidth="1"/>
    <col min="13063" max="13063" width="1.88671875" bestFit="1" customWidth="1"/>
    <col min="13064" max="13064" width="23.33203125" customWidth="1"/>
    <col min="13065" max="13065" width="34.6640625" customWidth="1"/>
    <col min="13066" max="13066" width="5.33203125" customWidth="1"/>
    <col min="13313" max="13313" width="1.88671875" bestFit="1" customWidth="1"/>
    <col min="13314" max="13314" width="23.33203125" customWidth="1"/>
    <col min="13315" max="13315" width="34.6640625" customWidth="1"/>
    <col min="13316" max="13316" width="5.33203125" customWidth="1"/>
    <col min="13317" max="13318" width="5.88671875" customWidth="1"/>
    <col min="13319" max="13319" width="1.88671875" bestFit="1" customWidth="1"/>
    <col min="13320" max="13320" width="23.33203125" customWidth="1"/>
    <col min="13321" max="13321" width="34.6640625" customWidth="1"/>
    <col min="13322" max="13322" width="5.33203125" customWidth="1"/>
    <col min="13569" max="13569" width="1.88671875" bestFit="1" customWidth="1"/>
    <col min="13570" max="13570" width="23.33203125" customWidth="1"/>
    <col min="13571" max="13571" width="34.6640625" customWidth="1"/>
    <col min="13572" max="13572" width="5.33203125" customWidth="1"/>
    <col min="13573" max="13574" width="5.88671875" customWidth="1"/>
    <col min="13575" max="13575" width="1.88671875" bestFit="1" customWidth="1"/>
    <col min="13576" max="13576" width="23.33203125" customWidth="1"/>
    <col min="13577" max="13577" width="34.6640625" customWidth="1"/>
    <col min="13578" max="13578" width="5.33203125" customWidth="1"/>
    <col min="13825" max="13825" width="1.88671875" bestFit="1" customWidth="1"/>
    <col min="13826" max="13826" width="23.33203125" customWidth="1"/>
    <col min="13827" max="13827" width="34.6640625" customWidth="1"/>
    <col min="13828" max="13828" width="5.33203125" customWidth="1"/>
    <col min="13829" max="13830" width="5.88671875" customWidth="1"/>
    <col min="13831" max="13831" width="1.88671875" bestFit="1" customWidth="1"/>
    <col min="13832" max="13832" width="23.33203125" customWidth="1"/>
    <col min="13833" max="13833" width="34.6640625" customWidth="1"/>
    <col min="13834" max="13834" width="5.33203125" customWidth="1"/>
    <col min="14081" max="14081" width="1.88671875" bestFit="1" customWidth="1"/>
    <col min="14082" max="14082" width="23.33203125" customWidth="1"/>
    <col min="14083" max="14083" width="34.6640625" customWidth="1"/>
    <col min="14084" max="14084" width="5.33203125" customWidth="1"/>
    <col min="14085" max="14086" width="5.88671875" customWidth="1"/>
    <col min="14087" max="14087" width="1.88671875" bestFit="1" customWidth="1"/>
    <col min="14088" max="14088" width="23.33203125" customWidth="1"/>
    <col min="14089" max="14089" width="34.6640625" customWidth="1"/>
    <col min="14090" max="14090" width="5.33203125" customWidth="1"/>
    <col min="14337" max="14337" width="1.88671875" bestFit="1" customWidth="1"/>
    <col min="14338" max="14338" width="23.33203125" customWidth="1"/>
    <col min="14339" max="14339" width="34.6640625" customWidth="1"/>
    <col min="14340" max="14340" width="5.33203125" customWidth="1"/>
    <col min="14341" max="14342" width="5.88671875" customWidth="1"/>
    <col min="14343" max="14343" width="1.88671875" bestFit="1" customWidth="1"/>
    <col min="14344" max="14344" width="23.33203125" customWidth="1"/>
    <col min="14345" max="14345" width="34.6640625" customWidth="1"/>
    <col min="14346" max="14346" width="5.33203125" customWidth="1"/>
    <col min="14593" max="14593" width="1.88671875" bestFit="1" customWidth="1"/>
    <col min="14594" max="14594" width="23.33203125" customWidth="1"/>
    <col min="14595" max="14595" width="34.6640625" customWidth="1"/>
    <col min="14596" max="14596" width="5.33203125" customWidth="1"/>
    <col min="14597" max="14598" width="5.88671875" customWidth="1"/>
    <col min="14599" max="14599" width="1.88671875" bestFit="1" customWidth="1"/>
    <col min="14600" max="14600" width="23.33203125" customWidth="1"/>
    <col min="14601" max="14601" width="34.6640625" customWidth="1"/>
    <col min="14602" max="14602" width="5.33203125" customWidth="1"/>
    <col min="14849" max="14849" width="1.88671875" bestFit="1" customWidth="1"/>
    <col min="14850" max="14850" width="23.33203125" customWidth="1"/>
    <col min="14851" max="14851" width="34.6640625" customWidth="1"/>
    <col min="14852" max="14852" width="5.33203125" customWidth="1"/>
    <col min="14853" max="14854" width="5.88671875" customWidth="1"/>
    <col min="14855" max="14855" width="1.88671875" bestFit="1" customWidth="1"/>
    <col min="14856" max="14856" width="23.33203125" customWidth="1"/>
    <col min="14857" max="14857" width="34.6640625" customWidth="1"/>
    <col min="14858" max="14858" width="5.33203125" customWidth="1"/>
    <col min="15105" max="15105" width="1.88671875" bestFit="1" customWidth="1"/>
    <col min="15106" max="15106" width="23.33203125" customWidth="1"/>
    <col min="15107" max="15107" width="34.6640625" customWidth="1"/>
    <col min="15108" max="15108" width="5.33203125" customWidth="1"/>
    <col min="15109" max="15110" width="5.88671875" customWidth="1"/>
    <col min="15111" max="15111" width="1.88671875" bestFit="1" customWidth="1"/>
    <col min="15112" max="15112" width="23.33203125" customWidth="1"/>
    <col min="15113" max="15113" width="34.6640625" customWidth="1"/>
    <col min="15114" max="15114" width="5.33203125" customWidth="1"/>
    <col min="15361" max="15361" width="1.88671875" bestFit="1" customWidth="1"/>
    <col min="15362" max="15362" width="23.33203125" customWidth="1"/>
    <col min="15363" max="15363" width="34.6640625" customWidth="1"/>
    <col min="15364" max="15364" width="5.33203125" customWidth="1"/>
    <col min="15365" max="15366" width="5.88671875" customWidth="1"/>
    <col min="15367" max="15367" width="1.88671875" bestFit="1" customWidth="1"/>
    <col min="15368" max="15368" width="23.33203125" customWidth="1"/>
    <col min="15369" max="15369" width="34.6640625" customWidth="1"/>
    <col min="15370" max="15370" width="5.33203125" customWidth="1"/>
    <col min="15617" max="15617" width="1.88671875" bestFit="1" customWidth="1"/>
    <col min="15618" max="15618" width="23.33203125" customWidth="1"/>
    <col min="15619" max="15619" width="34.6640625" customWidth="1"/>
    <col min="15620" max="15620" width="5.33203125" customWidth="1"/>
    <col min="15621" max="15622" width="5.88671875" customWidth="1"/>
    <col min="15623" max="15623" width="1.88671875" bestFit="1" customWidth="1"/>
    <col min="15624" max="15624" width="23.33203125" customWidth="1"/>
    <col min="15625" max="15625" width="34.6640625" customWidth="1"/>
    <col min="15626" max="15626" width="5.33203125" customWidth="1"/>
    <col min="15873" max="15873" width="1.88671875" bestFit="1" customWidth="1"/>
    <col min="15874" max="15874" width="23.33203125" customWidth="1"/>
    <col min="15875" max="15875" width="34.6640625" customWidth="1"/>
    <col min="15876" max="15876" width="5.33203125" customWidth="1"/>
    <col min="15877" max="15878" width="5.88671875" customWidth="1"/>
    <col min="15879" max="15879" width="1.88671875" bestFit="1" customWidth="1"/>
    <col min="15880" max="15880" width="23.33203125" customWidth="1"/>
    <col min="15881" max="15881" width="34.6640625" customWidth="1"/>
    <col min="15882" max="15882" width="5.33203125" customWidth="1"/>
    <col min="16129" max="16129" width="1.88671875" bestFit="1" customWidth="1"/>
    <col min="16130" max="16130" width="23.33203125" customWidth="1"/>
    <col min="16131" max="16131" width="34.6640625" customWidth="1"/>
    <col min="16132" max="16132" width="5.33203125" customWidth="1"/>
    <col min="16133" max="16134" width="5.88671875" customWidth="1"/>
    <col min="16135" max="16135" width="1.88671875" bestFit="1" customWidth="1"/>
    <col min="16136" max="16136" width="23.33203125" customWidth="1"/>
    <col min="16137" max="16137" width="34.6640625" customWidth="1"/>
    <col min="16138" max="16138" width="5.33203125" customWidth="1"/>
  </cols>
  <sheetData>
    <row r="1" spans="1:10" ht="32.4" x14ac:dyDescent="0.55000000000000004">
      <c r="B1" s="812" t="s">
        <v>770</v>
      </c>
      <c r="C1" s="813"/>
      <c r="D1" s="530" t="s">
        <v>588</v>
      </c>
      <c r="E1" s="14"/>
      <c r="H1" s="812" t="s">
        <v>770</v>
      </c>
      <c r="I1" s="813"/>
      <c r="J1" s="530" t="s">
        <v>588</v>
      </c>
    </row>
    <row r="2" spans="1:10" ht="27" customHeight="1" x14ac:dyDescent="0.25">
      <c r="A2" s="531">
        <v>1</v>
      </c>
      <c r="B2" s="532" t="s">
        <v>771</v>
      </c>
      <c r="C2" s="533" t="s">
        <v>772</v>
      </c>
      <c r="D2" s="17"/>
      <c r="G2" s="531">
        <v>1</v>
      </c>
      <c r="H2" s="532" t="s">
        <v>771</v>
      </c>
      <c r="I2" s="533" t="s">
        <v>772</v>
      </c>
      <c r="J2" s="17"/>
    </row>
    <row r="3" spans="1:10" ht="27" customHeight="1" x14ac:dyDescent="0.25">
      <c r="A3" s="531">
        <v>2</v>
      </c>
      <c r="B3" s="534" t="s">
        <v>773</v>
      </c>
      <c r="C3" s="17"/>
      <c r="D3" s="17"/>
      <c r="G3" s="531">
        <v>2</v>
      </c>
      <c r="H3" s="534" t="s">
        <v>773</v>
      </c>
      <c r="I3" s="17"/>
      <c r="J3" s="17"/>
    </row>
    <row r="4" spans="1:10" ht="27" customHeight="1" x14ac:dyDescent="0.25">
      <c r="A4" s="531">
        <v>3</v>
      </c>
      <c r="B4" s="534" t="s">
        <v>774</v>
      </c>
      <c r="C4" s="535"/>
      <c r="D4" s="17"/>
      <c r="G4" s="531">
        <v>3</v>
      </c>
      <c r="H4" s="534" t="s">
        <v>774</v>
      </c>
      <c r="I4" s="535"/>
      <c r="J4" s="17"/>
    </row>
    <row r="5" spans="1:10" ht="27" customHeight="1" x14ac:dyDescent="0.25">
      <c r="A5" s="531">
        <v>4</v>
      </c>
      <c r="B5" s="534" t="s">
        <v>775</v>
      </c>
      <c r="C5" s="17"/>
      <c r="D5" s="17"/>
      <c r="G5" s="531">
        <v>4</v>
      </c>
      <c r="H5" s="534" t="s">
        <v>775</v>
      </c>
      <c r="I5" s="17"/>
      <c r="J5" s="17"/>
    </row>
    <row r="6" spans="1:10" ht="27" customHeight="1" x14ac:dyDescent="0.25">
      <c r="A6" s="531">
        <v>5</v>
      </c>
      <c r="B6" s="534" t="s">
        <v>776</v>
      </c>
      <c r="C6" s="536" t="s">
        <v>777</v>
      </c>
      <c r="D6" s="17"/>
      <c r="G6" s="531">
        <v>5</v>
      </c>
      <c r="H6" s="534" t="s">
        <v>776</v>
      </c>
      <c r="I6" s="536" t="s">
        <v>777</v>
      </c>
      <c r="J6" s="17"/>
    </row>
    <row r="7" spans="1:10" ht="27" customHeight="1" x14ac:dyDescent="0.25">
      <c r="A7" s="531">
        <v>6</v>
      </c>
      <c r="B7" s="534" t="s">
        <v>778</v>
      </c>
      <c r="C7" s="17"/>
      <c r="D7" s="17"/>
      <c r="G7" s="531">
        <v>6</v>
      </c>
      <c r="H7" s="534" t="s">
        <v>778</v>
      </c>
      <c r="I7" s="17"/>
      <c r="J7" s="17"/>
    </row>
    <row r="8" spans="1:10" ht="69" customHeight="1" x14ac:dyDescent="0.25">
      <c r="A8" s="531">
        <v>7</v>
      </c>
      <c r="B8" s="534" t="s">
        <v>779</v>
      </c>
      <c r="C8" s="17"/>
      <c r="D8" s="17"/>
      <c r="G8" s="531">
        <v>7</v>
      </c>
      <c r="H8" s="534" t="s">
        <v>779</v>
      </c>
      <c r="I8" s="17"/>
      <c r="J8" s="17"/>
    </row>
    <row r="9" spans="1:10" ht="27" customHeight="1" x14ac:dyDescent="0.25">
      <c r="A9" s="531">
        <v>8</v>
      </c>
      <c r="B9" s="534" t="s">
        <v>780</v>
      </c>
      <c r="C9" s="537" t="s">
        <v>1052</v>
      </c>
      <c r="D9" s="17"/>
      <c r="G9" s="531">
        <v>8</v>
      </c>
      <c r="H9" s="534" t="s">
        <v>780</v>
      </c>
      <c r="I9" s="537" t="s">
        <v>1052</v>
      </c>
      <c r="J9" s="17"/>
    </row>
    <row r="10" spans="1:10" ht="13.5" customHeight="1" x14ac:dyDescent="0.25">
      <c r="A10" s="531"/>
      <c r="B10" s="538"/>
      <c r="C10" s="539"/>
      <c r="G10" s="531"/>
      <c r="H10" s="538"/>
      <c r="I10" s="539"/>
    </row>
    <row r="11" spans="1:10" ht="13.5" customHeight="1" x14ac:dyDescent="0.25"/>
    <row r="12" spans="1:10" ht="32.4" x14ac:dyDescent="0.55000000000000004">
      <c r="B12" s="812" t="s">
        <v>770</v>
      </c>
      <c r="C12" s="813"/>
      <c r="D12" s="530" t="s">
        <v>588</v>
      </c>
      <c r="E12" s="14"/>
      <c r="H12" s="812" t="s">
        <v>770</v>
      </c>
      <c r="I12" s="813"/>
      <c r="J12" s="530" t="s">
        <v>588</v>
      </c>
    </row>
    <row r="13" spans="1:10" ht="40.5" customHeight="1" x14ac:dyDescent="0.25">
      <c r="A13" s="531">
        <v>1</v>
      </c>
      <c r="B13" s="532" t="s">
        <v>771</v>
      </c>
      <c r="C13" s="533" t="s">
        <v>772</v>
      </c>
      <c r="D13" s="17"/>
      <c r="G13" s="531">
        <v>1</v>
      </c>
      <c r="H13" s="532" t="s">
        <v>771</v>
      </c>
      <c r="I13" s="533" t="s">
        <v>772</v>
      </c>
      <c r="J13" s="17"/>
    </row>
    <row r="14" spans="1:10" ht="27" customHeight="1" x14ac:dyDescent="0.25">
      <c r="A14" s="531">
        <v>2</v>
      </c>
      <c r="B14" s="534" t="s">
        <v>773</v>
      </c>
      <c r="C14" s="17"/>
      <c r="D14" s="17"/>
      <c r="G14" s="531">
        <v>2</v>
      </c>
      <c r="H14" s="534" t="s">
        <v>773</v>
      </c>
      <c r="I14" s="17"/>
      <c r="J14" s="17"/>
    </row>
    <row r="15" spans="1:10" ht="27" customHeight="1" x14ac:dyDescent="0.25">
      <c r="A15" s="531">
        <v>3</v>
      </c>
      <c r="B15" s="534" t="s">
        <v>774</v>
      </c>
      <c r="C15" s="535"/>
      <c r="D15" s="17"/>
      <c r="G15" s="531">
        <v>3</v>
      </c>
      <c r="H15" s="534" t="s">
        <v>774</v>
      </c>
      <c r="I15" s="535"/>
      <c r="J15" s="17"/>
    </row>
    <row r="16" spans="1:10" ht="27" customHeight="1" x14ac:dyDescent="0.25">
      <c r="A16" s="531">
        <v>4</v>
      </c>
      <c r="B16" s="534" t="s">
        <v>775</v>
      </c>
      <c r="C16" s="17"/>
      <c r="D16" s="17"/>
      <c r="G16" s="531">
        <v>4</v>
      </c>
      <c r="H16" s="534" t="s">
        <v>775</v>
      </c>
      <c r="I16" s="17"/>
      <c r="J16" s="17"/>
    </row>
    <row r="17" spans="1:10" ht="27" customHeight="1" x14ac:dyDescent="0.25">
      <c r="A17" s="531">
        <v>5</v>
      </c>
      <c r="B17" s="534" t="s">
        <v>776</v>
      </c>
      <c r="C17" s="536" t="s">
        <v>777</v>
      </c>
      <c r="D17" s="17"/>
      <c r="G17" s="531">
        <v>5</v>
      </c>
      <c r="H17" s="534" t="s">
        <v>776</v>
      </c>
      <c r="I17" s="536" t="s">
        <v>777</v>
      </c>
      <c r="J17" s="17"/>
    </row>
    <row r="18" spans="1:10" ht="27" customHeight="1" x14ac:dyDescent="0.25">
      <c r="A18" s="531">
        <v>6</v>
      </c>
      <c r="B18" s="534" t="s">
        <v>778</v>
      </c>
      <c r="C18" s="17"/>
      <c r="D18" s="17"/>
      <c r="G18" s="531">
        <v>6</v>
      </c>
      <c r="H18" s="534" t="s">
        <v>778</v>
      </c>
      <c r="I18" s="17"/>
      <c r="J18" s="17"/>
    </row>
    <row r="19" spans="1:10" ht="69" customHeight="1" x14ac:dyDescent="0.25">
      <c r="A19" s="531">
        <v>7</v>
      </c>
      <c r="B19" s="534" t="s">
        <v>779</v>
      </c>
      <c r="C19" s="17"/>
      <c r="D19" s="17"/>
      <c r="G19" s="531">
        <v>7</v>
      </c>
      <c r="H19" s="534" t="s">
        <v>779</v>
      </c>
      <c r="I19" s="17"/>
      <c r="J19" s="17"/>
    </row>
    <row r="20" spans="1:10" ht="27" customHeight="1" x14ac:dyDescent="0.25">
      <c r="A20" s="531">
        <v>8</v>
      </c>
      <c r="B20" s="534" t="s">
        <v>780</v>
      </c>
      <c r="C20" s="537" t="s">
        <v>1052</v>
      </c>
      <c r="D20" s="17"/>
      <c r="G20" s="531">
        <v>8</v>
      </c>
      <c r="H20" s="534" t="s">
        <v>780</v>
      </c>
      <c r="I20" s="537" t="s">
        <v>1052</v>
      </c>
      <c r="J20" s="17"/>
    </row>
  </sheetData>
  <mergeCells count="4">
    <mergeCell ref="B1:C1"/>
    <mergeCell ref="H1:I1"/>
    <mergeCell ref="B12:C12"/>
    <mergeCell ref="H12:I12"/>
  </mergeCells>
  <printOptions horizontalCentered="1" verticalCentered="1" gridLines="1"/>
  <pageMargins left="0.3" right="0.3" top="0.25" bottom="0.26" header="0" footer="0"/>
  <pageSetup scale="95"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14063-4A3A-41B7-9AE0-0BB472E9347B}">
  <sheetPr codeName="Sheet35"/>
  <dimension ref="A1:J20"/>
  <sheetViews>
    <sheetView topLeftCell="A10" workbookViewId="0">
      <selection activeCell="C15" sqref="C15"/>
    </sheetView>
  </sheetViews>
  <sheetFormatPr defaultRowHeight="13.2" x14ac:dyDescent="0.25"/>
  <cols>
    <col min="1" max="1" width="1.88671875" style="291" bestFit="1" customWidth="1"/>
    <col min="2" max="2" width="23.33203125" style="291" customWidth="1"/>
    <col min="3" max="3" width="34.6640625" style="291" customWidth="1"/>
    <col min="4" max="4" width="5.33203125" style="291" customWidth="1"/>
    <col min="5" max="6" width="5.88671875" style="291" customWidth="1"/>
    <col min="7" max="7" width="1.88671875" style="291" bestFit="1" customWidth="1"/>
    <col min="8" max="8" width="23.33203125" style="291" customWidth="1"/>
    <col min="9" max="9" width="34.6640625" style="291" customWidth="1"/>
    <col min="10" max="10" width="5.33203125" style="291" customWidth="1"/>
    <col min="11" max="256" width="9.109375" style="291"/>
    <col min="257" max="257" width="1.88671875" style="291" bestFit="1" customWidth="1"/>
    <col min="258" max="258" width="23.33203125" style="291" customWidth="1"/>
    <col min="259" max="259" width="34.6640625" style="291" customWidth="1"/>
    <col min="260" max="260" width="5.33203125" style="291" customWidth="1"/>
    <col min="261" max="262" width="5.88671875" style="291" customWidth="1"/>
    <col min="263" max="263" width="1.88671875" style="291" bestFit="1" customWidth="1"/>
    <col min="264" max="264" width="23.33203125" style="291" customWidth="1"/>
    <col min="265" max="265" width="34.6640625" style="291" customWidth="1"/>
    <col min="266" max="266" width="5.33203125" style="291" customWidth="1"/>
    <col min="267" max="512" width="9.109375" style="291"/>
    <col min="513" max="513" width="1.88671875" style="291" bestFit="1" customWidth="1"/>
    <col min="514" max="514" width="23.33203125" style="291" customWidth="1"/>
    <col min="515" max="515" width="34.6640625" style="291" customWidth="1"/>
    <col min="516" max="516" width="5.33203125" style="291" customWidth="1"/>
    <col min="517" max="518" width="5.88671875" style="291" customWidth="1"/>
    <col min="519" max="519" width="1.88671875" style="291" bestFit="1" customWidth="1"/>
    <col min="520" max="520" width="23.33203125" style="291" customWidth="1"/>
    <col min="521" max="521" width="34.6640625" style="291" customWidth="1"/>
    <col min="522" max="522" width="5.33203125" style="291" customWidth="1"/>
    <col min="523" max="768" width="9.109375" style="291"/>
    <col min="769" max="769" width="1.88671875" style="291" bestFit="1" customWidth="1"/>
    <col min="770" max="770" width="23.33203125" style="291" customWidth="1"/>
    <col min="771" max="771" width="34.6640625" style="291" customWidth="1"/>
    <col min="772" max="772" width="5.33203125" style="291" customWidth="1"/>
    <col min="773" max="774" width="5.88671875" style="291" customWidth="1"/>
    <col min="775" max="775" width="1.88671875" style="291" bestFit="1" customWidth="1"/>
    <col min="776" max="776" width="23.33203125" style="291" customWidth="1"/>
    <col min="777" max="777" width="34.6640625" style="291" customWidth="1"/>
    <col min="778" max="778" width="5.33203125" style="291" customWidth="1"/>
    <col min="779" max="1024" width="9.109375" style="291"/>
    <col min="1025" max="1025" width="1.88671875" style="291" bestFit="1" customWidth="1"/>
    <col min="1026" max="1026" width="23.33203125" style="291" customWidth="1"/>
    <col min="1027" max="1027" width="34.6640625" style="291" customWidth="1"/>
    <col min="1028" max="1028" width="5.33203125" style="291" customWidth="1"/>
    <col min="1029" max="1030" width="5.88671875" style="291" customWidth="1"/>
    <col min="1031" max="1031" width="1.88671875" style="291" bestFit="1" customWidth="1"/>
    <col min="1032" max="1032" width="23.33203125" style="291" customWidth="1"/>
    <col min="1033" max="1033" width="34.6640625" style="291" customWidth="1"/>
    <col min="1034" max="1034" width="5.33203125" style="291" customWidth="1"/>
    <col min="1035" max="1280" width="9.109375" style="291"/>
    <col min="1281" max="1281" width="1.88671875" style="291" bestFit="1" customWidth="1"/>
    <col min="1282" max="1282" width="23.33203125" style="291" customWidth="1"/>
    <col min="1283" max="1283" width="34.6640625" style="291" customWidth="1"/>
    <col min="1284" max="1284" width="5.33203125" style="291" customWidth="1"/>
    <col min="1285" max="1286" width="5.88671875" style="291" customWidth="1"/>
    <col min="1287" max="1287" width="1.88671875" style="291" bestFit="1" customWidth="1"/>
    <col min="1288" max="1288" width="23.33203125" style="291" customWidth="1"/>
    <col min="1289" max="1289" width="34.6640625" style="291" customWidth="1"/>
    <col min="1290" max="1290" width="5.33203125" style="291" customWidth="1"/>
    <col min="1291" max="1536" width="9.109375" style="291"/>
    <col min="1537" max="1537" width="1.88671875" style="291" bestFit="1" customWidth="1"/>
    <col min="1538" max="1538" width="23.33203125" style="291" customWidth="1"/>
    <col min="1539" max="1539" width="34.6640625" style="291" customWidth="1"/>
    <col min="1540" max="1540" width="5.33203125" style="291" customWidth="1"/>
    <col min="1541" max="1542" width="5.88671875" style="291" customWidth="1"/>
    <col min="1543" max="1543" width="1.88671875" style="291" bestFit="1" customWidth="1"/>
    <col min="1544" max="1544" width="23.33203125" style="291" customWidth="1"/>
    <col min="1545" max="1545" width="34.6640625" style="291" customWidth="1"/>
    <col min="1546" max="1546" width="5.33203125" style="291" customWidth="1"/>
    <col min="1547" max="1792" width="9.109375" style="291"/>
    <col min="1793" max="1793" width="1.88671875" style="291" bestFit="1" customWidth="1"/>
    <col min="1794" max="1794" width="23.33203125" style="291" customWidth="1"/>
    <col min="1795" max="1795" width="34.6640625" style="291" customWidth="1"/>
    <col min="1796" max="1796" width="5.33203125" style="291" customWidth="1"/>
    <col min="1797" max="1798" width="5.88671875" style="291" customWidth="1"/>
    <col min="1799" max="1799" width="1.88671875" style="291" bestFit="1" customWidth="1"/>
    <col min="1800" max="1800" width="23.33203125" style="291" customWidth="1"/>
    <col min="1801" max="1801" width="34.6640625" style="291" customWidth="1"/>
    <col min="1802" max="1802" width="5.33203125" style="291" customWidth="1"/>
    <col min="1803" max="2048" width="9.109375" style="291"/>
    <col min="2049" max="2049" width="1.88671875" style="291" bestFit="1" customWidth="1"/>
    <col min="2050" max="2050" width="23.33203125" style="291" customWidth="1"/>
    <col min="2051" max="2051" width="34.6640625" style="291" customWidth="1"/>
    <col min="2052" max="2052" width="5.33203125" style="291" customWidth="1"/>
    <col min="2053" max="2054" width="5.88671875" style="291" customWidth="1"/>
    <col min="2055" max="2055" width="1.88671875" style="291" bestFit="1" customWidth="1"/>
    <col min="2056" max="2056" width="23.33203125" style="291" customWidth="1"/>
    <col min="2057" max="2057" width="34.6640625" style="291" customWidth="1"/>
    <col min="2058" max="2058" width="5.33203125" style="291" customWidth="1"/>
    <col min="2059" max="2304" width="9.109375" style="291"/>
    <col min="2305" max="2305" width="1.88671875" style="291" bestFit="1" customWidth="1"/>
    <col min="2306" max="2306" width="23.33203125" style="291" customWidth="1"/>
    <col min="2307" max="2307" width="34.6640625" style="291" customWidth="1"/>
    <col min="2308" max="2308" width="5.33203125" style="291" customWidth="1"/>
    <col min="2309" max="2310" width="5.88671875" style="291" customWidth="1"/>
    <col min="2311" max="2311" width="1.88671875" style="291" bestFit="1" customWidth="1"/>
    <col min="2312" max="2312" width="23.33203125" style="291" customWidth="1"/>
    <col min="2313" max="2313" width="34.6640625" style="291" customWidth="1"/>
    <col min="2314" max="2314" width="5.33203125" style="291" customWidth="1"/>
    <col min="2315" max="2560" width="9.109375" style="291"/>
    <col min="2561" max="2561" width="1.88671875" style="291" bestFit="1" customWidth="1"/>
    <col min="2562" max="2562" width="23.33203125" style="291" customWidth="1"/>
    <col min="2563" max="2563" width="34.6640625" style="291" customWidth="1"/>
    <col min="2564" max="2564" width="5.33203125" style="291" customWidth="1"/>
    <col min="2565" max="2566" width="5.88671875" style="291" customWidth="1"/>
    <col min="2567" max="2567" width="1.88671875" style="291" bestFit="1" customWidth="1"/>
    <col min="2568" max="2568" width="23.33203125" style="291" customWidth="1"/>
    <col min="2569" max="2569" width="34.6640625" style="291" customWidth="1"/>
    <col min="2570" max="2570" width="5.33203125" style="291" customWidth="1"/>
    <col min="2571" max="2816" width="9.109375" style="291"/>
    <col min="2817" max="2817" width="1.88671875" style="291" bestFit="1" customWidth="1"/>
    <col min="2818" max="2818" width="23.33203125" style="291" customWidth="1"/>
    <col min="2819" max="2819" width="34.6640625" style="291" customWidth="1"/>
    <col min="2820" max="2820" width="5.33203125" style="291" customWidth="1"/>
    <col min="2821" max="2822" width="5.88671875" style="291" customWidth="1"/>
    <col min="2823" max="2823" width="1.88671875" style="291" bestFit="1" customWidth="1"/>
    <col min="2824" max="2824" width="23.33203125" style="291" customWidth="1"/>
    <col min="2825" max="2825" width="34.6640625" style="291" customWidth="1"/>
    <col min="2826" max="2826" width="5.33203125" style="291" customWidth="1"/>
    <col min="2827" max="3072" width="9.109375" style="291"/>
    <col min="3073" max="3073" width="1.88671875" style="291" bestFit="1" customWidth="1"/>
    <col min="3074" max="3074" width="23.33203125" style="291" customWidth="1"/>
    <col min="3075" max="3075" width="34.6640625" style="291" customWidth="1"/>
    <col min="3076" max="3076" width="5.33203125" style="291" customWidth="1"/>
    <col min="3077" max="3078" width="5.88671875" style="291" customWidth="1"/>
    <col min="3079" max="3079" width="1.88671875" style="291" bestFit="1" customWidth="1"/>
    <col min="3080" max="3080" width="23.33203125" style="291" customWidth="1"/>
    <col min="3081" max="3081" width="34.6640625" style="291" customWidth="1"/>
    <col min="3082" max="3082" width="5.33203125" style="291" customWidth="1"/>
    <col min="3083" max="3328" width="9.109375" style="291"/>
    <col min="3329" max="3329" width="1.88671875" style="291" bestFit="1" customWidth="1"/>
    <col min="3330" max="3330" width="23.33203125" style="291" customWidth="1"/>
    <col min="3331" max="3331" width="34.6640625" style="291" customWidth="1"/>
    <col min="3332" max="3332" width="5.33203125" style="291" customWidth="1"/>
    <col min="3333" max="3334" width="5.88671875" style="291" customWidth="1"/>
    <col min="3335" max="3335" width="1.88671875" style="291" bestFit="1" customWidth="1"/>
    <col min="3336" max="3336" width="23.33203125" style="291" customWidth="1"/>
    <col min="3337" max="3337" width="34.6640625" style="291" customWidth="1"/>
    <col min="3338" max="3338" width="5.33203125" style="291" customWidth="1"/>
    <col min="3339" max="3584" width="9.109375" style="291"/>
    <col min="3585" max="3585" width="1.88671875" style="291" bestFit="1" customWidth="1"/>
    <col min="3586" max="3586" width="23.33203125" style="291" customWidth="1"/>
    <col min="3587" max="3587" width="34.6640625" style="291" customWidth="1"/>
    <col min="3588" max="3588" width="5.33203125" style="291" customWidth="1"/>
    <col min="3589" max="3590" width="5.88671875" style="291" customWidth="1"/>
    <col min="3591" max="3591" width="1.88671875" style="291" bestFit="1" customWidth="1"/>
    <col min="3592" max="3592" width="23.33203125" style="291" customWidth="1"/>
    <col min="3593" max="3593" width="34.6640625" style="291" customWidth="1"/>
    <col min="3594" max="3594" width="5.33203125" style="291" customWidth="1"/>
    <col min="3595" max="3840" width="9.109375" style="291"/>
    <col min="3841" max="3841" width="1.88671875" style="291" bestFit="1" customWidth="1"/>
    <col min="3842" max="3842" width="23.33203125" style="291" customWidth="1"/>
    <col min="3843" max="3843" width="34.6640625" style="291" customWidth="1"/>
    <col min="3844" max="3844" width="5.33203125" style="291" customWidth="1"/>
    <col min="3845" max="3846" width="5.88671875" style="291" customWidth="1"/>
    <col min="3847" max="3847" width="1.88671875" style="291" bestFit="1" customWidth="1"/>
    <col min="3848" max="3848" width="23.33203125" style="291" customWidth="1"/>
    <col min="3849" max="3849" width="34.6640625" style="291" customWidth="1"/>
    <col min="3850" max="3850" width="5.33203125" style="291" customWidth="1"/>
    <col min="3851" max="4096" width="9.109375" style="291"/>
    <col min="4097" max="4097" width="1.88671875" style="291" bestFit="1" customWidth="1"/>
    <col min="4098" max="4098" width="23.33203125" style="291" customWidth="1"/>
    <col min="4099" max="4099" width="34.6640625" style="291" customWidth="1"/>
    <col min="4100" max="4100" width="5.33203125" style="291" customWidth="1"/>
    <col min="4101" max="4102" width="5.88671875" style="291" customWidth="1"/>
    <col min="4103" max="4103" width="1.88671875" style="291" bestFit="1" customWidth="1"/>
    <col min="4104" max="4104" width="23.33203125" style="291" customWidth="1"/>
    <col min="4105" max="4105" width="34.6640625" style="291" customWidth="1"/>
    <col min="4106" max="4106" width="5.33203125" style="291" customWidth="1"/>
    <col min="4107" max="4352" width="9.109375" style="291"/>
    <col min="4353" max="4353" width="1.88671875" style="291" bestFit="1" customWidth="1"/>
    <col min="4354" max="4354" width="23.33203125" style="291" customWidth="1"/>
    <col min="4355" max="4355" width="34.6640625" style="291" customWidth="1"/>
    <col min="4356" max="4356" width="5.33203125" style="291" customWidth="1"/>
    <col min="4357" max="4358" width="5.88671875" style="291" customWidth="1"/>
    <col min="4359" max="4359" width="1.88671875" style="291" bestFit="1" customWidth="1"/>
    <col min="4360" max="4360" width="23.33203125" style="291" customWidth="1"/>
    <col min="4361" max="4361" width="34.6640625" style="291" customWidth="1"/>
    <col min="4362" max="4362" width="5.33203125" style="291" customWidth="1"/>
    <col min="4363" max="4608" width="9.109375" style="291"/>
    <col min="4609" max="4609" width="1.88671875" style="291" bestFit="1" customWidth="1"/>
    <col min="4610" max="4610" width="23.33203125" style="291" customWidth="1"/>
    <col min="4611" max="4611" width="34.6640625" style="291" customWidth="1"/>
    <col min="4612" max="4612" width="5.33203125" style="291" customWidth="1"/>
    <col min="4613" max="4614" width="5.88671875" style="291" customWidth="1"/>
    <col min="4615" max="4615" width="1.88671875" style="291" bestFit="1" customWidth="1"/>
    <col min="4616" max="4616" width="23.33203125" style="291" customWidth="1"/>
    <col min="4617" max="4617" width="34.6640625" style="291" customWidth="1"/>
    <col min="4618" max="4618" width="5.33203125" style="291" customWidth="1"/>
    <col min="4619" max="4864" width="9.109375" style="291"/>
    <col min="4865" max="4865" width="1.88671875" style="291" bestFit="1" customWidth="1"/>
    <col min="4866" max="4866" width="23.33203125" style="291" customWidth="1"/>
    <col min="4867" max="4867" width="34.6640625" style="291" customWidth="1"/>
    <col min="4868" max="4868" width="5.33203125" style="291" customWidth="1"/>
    <col min="4869" max="4870" width="5.88671875" style="291" customWidth="1"/>
    <col min="4871" max="4871" width="1.88671875" style="291" bestFit="1" customWidth="1"/>
    <col min="4872" max="4872" width="23.33203125" style="291" customWidth="1"/>
    <col min="4873" max="4873" width="34.6640625" style="291" customWidth="1"/>
    <col min="4874" max="4874" width="5.33203125" style="291" customWidth="1"/>
    <col min="4875" max="5120" width="9.109375" style="291"/>
    <col min="5121" max="5121" width="1.88671875" style="291" bestFit="1" customWidth="1"/>
    <col min="5122" max="5122" width="23.33203125" style="291" customWidth="1"/>
    <col min="5123" max="5123" width="34.6640625" style="291" customWidth="1"/>
    <col min="5124" max="5124" width="5.33203125" style="291" customWidth="1"/>
    <col min="5125" max="5126" width="5.88671875" style="291" customWidth="1"/>
    <col min="5127" max="5127" width="1.88671875" style="291" bestFit="1" customWidth="1"/>
    <col min="5128" max="5128" width="23.33203125" style="291" customWidth="1"/>
    <col min="5129" max="5129" width="34.6640625" style="291" customWidth="1"/>
    <col min="5130" max="5130" width="5.33203125" style="291" customWidth="1"/>
    <col min="5131" max="5376" width="9.109375" style="291"/>
    <col min="5377" max="5377" width="1.88671875" style="291" bestFit="1" customWidth="1"/>
    <col min="5378" max="5378" width="23.33203125" style="291" customWidth="1"/>
    <col min="5379" max="5379" width="34.6640625" style="291" customWidth="1"/>
    <col min="5380" max="5380" width="5.33203125" style="291" customWidth="1"/>
    <col min="5381" max="5382" width="5.88671875" style="291" customWidth="1"/>
    <col min="5383" max="5383" width="1.88671875" style="291" bestFit="1" customWidth="1"/>
    <col min="5384" max="5384" width="23.33203125" style="291" customWidth="1"/>
    <col min="5385" max="5385" width="34.6640625" style="291" customWidth="1"/>
    <col min="5386" max="5386" width="5.33203125" style="291" customWidth="1"/>
    <col min="5387" max="5632" width="9.109375" style="291"/>
    <col min="5633" max="5633" width="1.88671875" style="291" bestFit="1" customWidth="1"/>
    <col min="5634" max="5634" width="23.33203125" style="291" customWidth="1"/>
    <col min="5635" max="5635" width="34.6640625" style="291" customWidth="1"/>
    <col min="5636" max="5636" width="5.33203125" style="291" customWidth="1"/>
    <col min="5637" max="5638" width="5.88671875" style="291" customWidth="1"/>
    <col min="5639" max="5639" width="1.88671875" style="291" bestFit="1" customWidth="1"/>
    <col min="5640" max="5640" width="23.33203125" style="291" customWidth="1"/>
    <col min="5641" max="5641" width="34.6640625" style="291" customWidth="1"/>
    <col min="5642" max="5642" width="5.33203125" style="291" customWidth="1"/>
    <col min="5643" max="5888" width="9.109375" style="291"/>
    <col min="5889" max="5889" width="1.88671875" style="291" bestFit="1" customWidth="1"/>
    <col min="5890" max="5890" width="23.33203125" style="291" customWidth="1"/>
    <col min="5891" max="5891" width="34.6640625" style="291" customWidth="1"/>
    <col min="5892" max="5892" width="5.33203125" style="291" customWidth="1"/>
    <col min="5893" max="5894" width="5.88671875" style="291" customWidth="1"/>
    <col min="5895" max="5895" width="1.88671875" style="291" bestFit="1" customWidth="1"/>
    <col min="5896" max="5896" width="23.33203125" style="291" customWidth="1"/>
    <col min="5897" max="5897" width="34.6640625" style="291" customWidth="1"/>
    <col min="5898" max="5898" width="5.33203125" style="291" customWidth="1"/>
    <col min="5899" max="6144" width="9.109375" style="291"/>
    <col min="6145" max="6145" width="1.88671875" style="291" bestFit="1" customWidth="1"/>
    <col min="6146" max="6146" width="23.33203125" style="291" customWidth="1"/>
    <col min="6147" max="6147" width="34.6640625" style="291" customWidth="1"/>
    <col min="6148" max="6148" width="5.33203125" style="291" customWidth="1"/>
    <col min="6149" max="6150" width="5.88671875" style="291" customWidth="1"/>
    <col min="6151" max="6151" width="1.88671875" style="291" bestFit="1" customWidth="1"/>
    <col min="6152" max="6152" width="23.33203125" style="291" customWidth="1"/>
    <col min="6153" max="6153" width="34.6640625" style="291" customWidth="1"/>
    <col min="6154" max="6154" width="5.33203125" style="291" customWidth="1"/>
    <col min="6155" max="6400" width="9.109375" style="291"/>
    <col min="6401" max="6401" width="1.88671875" style="291" bestFit="1" customWidth="1"/>
    <col min="6402" max="6402" width="23.33203125" style="291" customWidth="1"/>
    <col min="6403" max="6403" width="34.6640625" style="291" customWidth="1"/>
    <col min="6404" max="6404" width="5.33203125" style="291" customWidth="1"/>
    <col min="6405" max="6406" width="5.88671875" style="291" customWidth="1"/>
    <col min="6407" max="6407" width="1.88671875" style="291" bestFit="1" customWidth="1"/>
    <col min="6408" max="6408" width="23.33203125" style="291" customWidth="1"/>
    <col min="6409" max="6409" width="34.6640625" style="291" customWidth="1"/>
    <col min="6410" max="6410" width="5.33203125" style="291" customWidth="1"/>
    <col min="6411" max="6656" width="9.109375" style="291"/>
    <col min="6657" max="6657" width="1.88671875" style="291" bestFit="1" customWidth="1"/>
    <col min="6658" max="6658" width="23.33203125" style="291" customWidth="1"/>
    <col min="6659" max="6659" width="34.6640625" style="291" customWidth="1"/>
    <col min="6660" max="6660" width="5.33203125" style="291" customWidth="1"/>
    <col min="6661" max="6662" width="5.88671875" style="291" customWidth="1"/>
    <col min="6663" max="6663" width="1.88671875" style="291" bestFit="1" customWidth="1"/>
    <col min="6664" max="6664" width="23.33203125" style="291" customWidth="1"/>
    <col min="6665" max="6665" width="34.6640625" style="291" customWidth="1"/>
    <col min="6666" max="6666" width="5.33203125" style="291" customWidth="1"/>
    <col min="6667" max="6912" width="9.109375" style="291"/>
    <col min="6913" max="6913" width="1.88671875" style="291" bestFit="1" customWidth="1"/>
    <col min="6914" max="6914" width="23.33203125" style="291" customWidth="1"/>
    <col min="6915" max="6915" width="34.6640625" style="291" customWidth="1"/>
    <col min="6916" max="6916" width="5.33203125" style="291" customWidth="1"/>
    <col min="6917" max="6918" width="5.88671875" style="291" customWidth="1"/>
    <col min="6919" max="6919" width="1.88671875" style="291" bestFit="1" customWidth="1"/>
    <col min="6920" max="6920" width="23.33203125" style="291" customWidth="1"/>
    <col min="6921" max="6921" width="34.6640625" style="291" customWidth="1"/>
    <col min="6922" max="6922" width="5.33203125" style="291" customWidth="1"/>
    <col min="6923" max="7168" width="9.109375" style="291"/>
    <col min="7169" max="7169" width="1.88671875" style="291" bestFit="1" customWidth="1"/>
    <col min="7170" max="7170" width="23.33203125" style="291" customWidth="1"/>
    <col min="7171" max="7171" width="34.6640625" style="291" customWidth="1"/>
    <col min="7172" max="7172" width="5.33203125" style="291" customWidth="1"/>
    <col min="7173" max="7174" width="5.88671875" style="291" customWidth="1"/>
    <col min="7175" max="7175" width="1.88671875" style="291" bestFit="1" customWidth="1"/>
    <col min="7176" max="7176" width="23.33203125" style="291" customWidth="1"/>
    <col min="7177" max="7177" width="34.6640625" style="291" customWidth="1"/>
    <col min="7178" max="7178" width="5.33203125" style="291" customWidth="1"/>
    <col min="7179" max="7424" width="9.109375" style="291"/>
    <col min="7425" max="7425" width="1.88671875" style="291" bestFit="1" customWidth="1"/>
    <col min="7426" max="7426" width="23.33203125" style="291" customWidth="1"/>
    <col min="7427" max="7427" width="34.6640625" style="291" customWidth="1"/>
    <col min="7428" max="7428" width="5.33203125" style="291" customWidth="1"/>
    <col min="7429" max="7430" width="5.88671875" style="291" customWidth="1"/>
    <col min="7431" max="7431" width="1.88671875" style="291" bestFit="1" customWidth="1"/>
    <col min="7432" max="7432" width="23.33203125" style="291" customWidth="1"/>
    <col min="7433" max="7433" width="34.6640625" style="291" customWidth="1"/>
    <col min="7434" max="7434" width="5.33203125" style="291" customWidth="1"/>
    <col min="7435" max="7680" width="9.109375" style="291"/>
    <col min="7681" max="7681" width="1.88671875" style="291" bestFit="1" customWidth="1"/>
    <col min="7682" max="7682" width="23.33203125" style="291" customWidth="1"/>
    <col min="7683" max="7683" width="34.6640625" style="291" customWidth="1"/>
    <col min="7684" max="7684" width="5.33203125" style="291" customWidth="1"/>
    <col min="7685" max="7686" width="5.88671875" style="291" customWidth="1"/>
    <col min="7687" max="7687" width="1.88671875" style="291" bestFit="1" customWidth="1"/>
    <col min="7688" max="7688" width="23.33203125" style="291" customWidth="1"/>
    <col min="7689" max="7689" width="34.6640625" style="291" customWidth="1"/>
    <col min="7690" max="7690" width="5.33203125" style="291" customWidth="1"/>
    <col min="7691" max="7936" width="9.109375" style="291"/>
    <col min="7937" max="7937" width="1.88671875" style="291" bestFit="1" customWidth="1"/>
    <col min="7938" max="7938" width="23.33203125" style="291" customWidth="1"/>
    <col min="7939" max="7939" width="34.6640625" style="291" customWidth="1"/>
    <col min="7940" max="7940" width="5.33203125" style="291" customWidth="1"/>
    <col min="7941" max="7942" width="5.88671875" style="291" customWidth="1"/>
    <col min="7943" max="7943" width="1.88671875" style="291" bestFit="1" customWidth="1"/>
    <col min="7944" max="7944" width="23.33203125" style="291" customWidth="1"/>
    <col min="7945" max="7945" width="34.6640625" style="291" customWidth="1"/>
    <col min="7946" max="7946" width="5.33203125" style="291" customWidth="1"/>
    <col min="7947" max="8192" width="9.109375" style="291"/>
    <col min="8193" max="8193" width="1.88671875" style="291" bestFit="1" customWidth="1"/>
    <col min="8194" max="8194" width="23.33203125" style="291" customWidth="1"/>
    <col min="8195" max="8195" width="34.6640625" style="291" customWidth="1"/>
    <col min="8196" max="8196" width="5.33203125" style="291" customWidth="1"/>
    <col min="8197" max="8198" width="5.88671875" style="291" customWidth="1"/>
    <col min="8199" max="8199" width="1.88671875" style="291" bestFit="1" customWidth="1"/>
    <col min="8200" max="8200" width="23.33203125" style="291" customWidth="1"/>
    <col min="8201" max="8201" width="34.6640625" style="291" customWidth="1"/>
    <col min="8202" max="8202" width="5.33203125" style="291" customWidth="1"/>
    <col min="8203" max="8448" width="9.109375" style="291"/>
    <col min="8449" max="8449" width="1.88671875" style="291" bestFit="1" customWidth="1"/>
    <col min="8450" max="8450" width="23.33203125" style="291" customWidth="1"/>
    <col min="8451" max="8451" width="34.6640625" style="291" customWidth="1"/>
    <col min="8452" max="8452" width="5.33203125" style="291" customWidth="1"/>
    <col min="8453" max="8454" width="5.88671875" style="291" customWidth="1"/>
    <col min="8455" max="8455" width="1.88671875" style="291" bestFit="1" customWidth="1"/>
    <col min="8456" max="8456" width="23.33203125" style="291" customWidth="1"/>
    <col min="8457" max="8457" width="34.6640625" style="291" customWidth="1"/>
    <col min="8458" max="8458" width="5.33203125" style="291" customWidth="1"/>
    <col min="8459" max="8704" width="9.109375" style="291"/>
    <col min="8705" max="8705" width="1.88671875" style="291" bestFit="1" customWidth="1"/>
    <col min="8706" max="8706" width="23.33203125" style="291" customWidth="1"/>
    <col min="8707" max="8707" width="34.6640625" style="291" customWidth="1"/>
    <col min="8708" max="8708" width="5.33203125" style="291" customWidth="1"/>
    <col min="8709" max="8710" width="5.88671875" style="291" customWidth="1"/>
    <col min="8711" max="8711" width="1.88671875" style="291" bestFit="1" customWidth="1"/>
    <col min="8712" max="8712" width="23.33203125" style="291" customWidth="1"/>
    <col min="8713" max="8713" width="34.6640625" style="291" customWidth="1"/>
    <col min="8714" max="8714" width="5.33203125" style="291" customWidth="1"/>
    <col min="8715" max="8960" width="9.109375" style="291"/>
    <col min="8961" max="8961" width="1.88671875" style="291" bestFit="1" customWidth="1"/>
    <col min="8962" max="8962" width="23.33203125" style="291" customWidth="1"/>
    <col min="8963" max="8963" width="34.6640625" style="291" customWidth="1"/>
    <col min="8964" max="8964" width="5.33203125" style="291" customWidth="1"/>
    <col min="8965" max="8966" width="5.88671875" style="291" customWidth="1"/>
    <col min="8967" max="8967" width="1.88671875" style="291" bestFit="1" customWidth="1"/>
    <col min="8968" max="8968" width="23.33203125" style="291" customWidth="1"/>
    <col min="8969" max="8969" width="34.6640625" style="291" customWidth="1"/>
    <col min="8970" max="8970" width="5.33203125" style="291" customWidth="1"/>
    <col min="8971" max="9216" width="9.109375" style="291"/>
    <col min="9217" max="9217" width="1.88671875" style="291" bestFit="1" customWidth="1"/>
    <col min="9218" max="9218" width="23.33203125" style="291" customWidth="1"/>
    <col min="9219" max="9219" width="34.6640625" style="291" customWidth="1"/>
    <col min="9220" max="9220" width="5.33203125" style="291" customWidth="1"/>
    <col min="9221" max="9222" width="5.88671875" style="291" customWidth="1"/>
    <col min="9223" max="9223" width="1.88671875" style="291" bestFit="1" customWidth="1"/>
    <col min="9224" max="9224" width="23.33203125" style="291" customWidth="1"/>
    <col min="9225" max="9225" width="34.6640625" style="291" customWidth="1"/>
    <col min="9226" max="9226" width="5.33203125" style="291" customWidth="1"/>
    <col min="9227" max="9472" width="9.109375" style="291"/>
    <col min="9473" max="9473" width="1.88671875" style="291" bestFit="1" customWidth="1"/>
    <col min="9474" max="9474" width="23.33203125" style="291" customWidth="1"/>
    <col min="9475" max="9475" width="34.6640625" style="291" customWidth="1"/>
    <col min="9476" max="9476" width="5.33203125" style="291" customWidth="1"/>
    <col min="9477" max="9478" width="5.88671875" style="291" customWidth="1"/>
    <col min="9479" max="9479" width="1.88671875" style="291" bestFit="1" customWidth="1"/>
    <col min="9480" max="9480" width="23.33203125" style="291" customWidth="1"/>
    <col min="9481" max="9481" width="34.6640625" style="291" customWidth="1"/>
    <col min="9482" max="9482" width="5.33203125" style="291" customWidth="1"/>
    <col min="9483" max="9728" width="9.109375" style="291"/>
    <col min="9729" max="9729" width="1.88671875" style="291" bestFit="1" customWidth="1"/>
    <col min="9730" max="9730" width="23.33203125" style="291" customWidth="1"/>
    <col min="9731" max="9731" width="34.6640625" style="291" customWidth="1"/>
    <col min="9732" max="9732" width="5.33203125" style="291" customWidth="1"/>
    <col min="9733" max="9734" width="5.88671875" style="291" customWidth="1"/>
    <col min="9735" max="9735" width="1.88671875" style="291" bestFit="1" customWidth="1"/>
    <col min="9736" max="9736" width="23.33203125" style="291" customWidth="1"/>
    <col min="9737" max="9737" width="34.6640625" style="291" customWidth="1"/>
    <col min="9738" max="9738" width="5.33203125" style="291" customWidth="1"/>
    <col min="9739" max="9984" width="9.109375" style="291"/>
    <col min="9985" max="9985" width="1.88671875" style="291" bestFit="1" customWidth="1"/>
    <col min="9986" max="9986" width="23.33203125" style="291" customWidth="1"/>
    <col min="9987" max="9987" width="34.6640625" style="291" customWidth="1"/>
    <col min="9988" max="9988" width="5.33203125" style="291" customWidth="1"/>
    <col min="9989" max="9990" width="5.88671875" style="291" customWidth="1"/>
    <col min="9991" max="9991" width="1.88671875" style="291" bestFit="1" customWidth="1"/>
    <col min="9992" max="9992" width="23.33203125" style="291" customWidth="1"/>
    <col min="9993" max="9993" width="34.6640625" style="291" customWidth="1"/>
    <col min="9994" max="9994" width="5.33203125" style="291" customWidth="1"/>
    <col min="9995" max="10240" width="9.109375" style="291"/>
    <col min="10241" max="10241" width="1.88671875" style="291" bestFit="1" customWidth="1"/>
    <col min="10242" max="10242" width="23.33203125" style="291" customWidth="1"/>
    <col min="10243" max="10243" width="34.6640625" style="291" customWidth="1"/>
    <col min="10244" max="10244" width="5.33203125" style="291" customWidth="1"/>
    <col min="10245" max="10246" width="5.88671875" style="291" customWidth="1"/>
    <col min="10247" max="10247" width="1.88671875" style="291" bestFit="1" customWidth="1"/>
    <col min="10248" max="10248" width="23.33203125" style="291" customWidth="1"/>
    <col min="10249" max="10249" width="34.6640625" style="291" customWidth="1"/>
    <col min="10250" max="10250" width="5.33203125" style="291" customWidth="1"/>
    <col min="10251" max="10496" width="9.109375" style="291"/>
    <col min="10497" max="10497" width="1.88671875" style="291" bestFit="1" customWidth="1"/>
    <col min="10498" max="10498" width="23.33203125" style="291" customWidth="1"/>
    <col min="10499" max="10499" width="34.6640625" style="291" customWidth="1"/>
    <col min="10500" max="10500" width="5.33203125" style="291" customWidth="1"/>
    <col min="10501" max="10502" width="5.88671875" style="291" customWidth="1"/>
    <col min="10503" max="10503" width="1.88671875" style="291" bestFit="1" customWidth="1"/>
    <col min="10504" max="10504" width="23.33203125" style="291" customWidth="1"/>
    <col min="10505" max="10505" width="34.6640625" style="291" customWidth="1"/>
    <col min="10506" max="10506" width="5.33203125" style="291" customWidth="1"/>
    <col min="10507" max="10752" width="9.109375" style="291"/>
    <col min="10753" max="10753" width="1.88671875" style="291" bestFit="1" customWidth="1"/>
    <col min="10754" max="10754" width="23.33203125" style="291" customWidth="1"/>
    <col min="10755" max="10755" width="34.6640625" style="291" customWidth="1"/>
    <col min="10756" max="10756" width="5.33203125" style="291" customWidth="1"/>
    <col min="10757" max="10758" width="5.88671875" style="291" customWidth="1"/>
    <col min="10759" max="10759" width="1.88671875" style="291" bestFit="1" customWidth="1"/>
    <col min="10760" max="10760" width="23.33203125" style="291" customWidth="1"/>
    <col min="10761" max="10761" width="34.6640625" style="291" customWidth="1"/>
    <col min="10762" max="10762" width="5.33203125" style="291" customWidth="1"/>
    <col min="10763" max="11008" width="9.109375" style="291"/>
    <col min="11009" max="11009" width="1.88671875" style="291" bestFit="1" customWidth="1"/>
    <col min="11010" max="11010" width="23.33203125" style="291" customWidth="1"/>
    <col min="11011" max="11011" width="34.6640625" style="291" customWidth="1"/>
    <col min="11012" max="11012" width="5.33203125" style="291" customWidth="1"/>
    <col min="11013" max="11014" width="5.88671875" style="291" customWidth="1"/>
    <col min="11015" max="11015" width="1.88671875" style="291" bestFit="1" customWidth="1"/>
    <col min="11016" max="11016" width="23.33203125" style="291" customWidth="1"/>
    <col min="11017" max="11017" width="34.6640625" style="291" customWidth="1"/>
    <col min="11018" max="11018" width="5.33203125" style="291" customWidth="1"/>
    <col min="11019" max="11264" width="9.109375" style="291"/>
    <col min="11265" max="11265" width="1.88671875" style="291" bestFit="1" customWidth="1"/>
    <col min="11266" max="11266" width="23.33203125" style="291" customWidth="1"/>
    <col min="11267" max="11267" width="34.6640625" style="291" customWidth="1"/>
    <col min="11268" max="11268" width="5.33203125" style="291" customWidth="1"/>
    <col min="11269" max="11270" width="5.88671875" style="291" customWidth="1"/>
    <col min="11271" max="11271" width="1.88671875" style="291" bestFit="1" customWidth="1"/>
    <col min="11272" max="11272" width="23.33203125" style="291" customWidth="1"/>
    <col min="11273" max="11273" width="34.6640625" style="291" customWidth="1"/>
    <col min="11274" max="11274" width="5.33203125" style="291" customWidth="1"/>
    <col min="11275" max="11520" width="9.109375" style="291"/>
    <col min="11521" max="11521" width="1.88671875" style="291" bestFit="1" customWidth="1"/>
    <col min="11522" max="11522" width="23.33203125" style="291" customWidth="1"/>
    <col min="11523" max="11523" width="34.6640625" style="291" customWidth="1"/>
    <col min="11524" max="11524" width="5.33203125" style="291" customWidth="1"/>
    <col min="11525" max="11526" width="5.88671875" style="291" customWidth="1"/>
    <col min="11527" max="11527" width="1.88671875" style="291" bestFit="1" customWidth="1"/>
    <col min="11528" max="11528" width="23.33203125" style="291" customWidth="1"/>
    <col min="11529" max="11529" width="34.6640625" style="291" customWidth="1"/>
    <col min="11530" max="11530" width="5.33203125" style="291" customWidth="1"/>
    <col min="11531" max="11776" width="9.109375" style="291"/>
    <col min="11777" max="11777" width="1.88671875" style="291" bestFit="1" customWidth="1"/>
    <col min="11778" max="11778" width="23.33203125" style="291" customWidth="1"/>
    <col min="11779" max="11779" width="34.6640625" style="291" customWidth="1"/>
    <col min="11780" max="11780" width="5.33203125" style="291" customWidth="1"/>
    <col min="11781" max="11782" width="5.88671875" style="291" customWidth="1"/>
    <col min="11783" max="11783" width="1.88671875" style="291" bestFit="1" customWidth="1"/>
    <col min="11784" max="11784" width="23.33203125" style="291" customWidth="1"/>
    <col min="11785" max="11785" width="34.6640625" style="291" customWidth="1"/>
    <col min="11786" max="11786" width="5.33203125" style="291" customWidth="1"/>
    <col min="11787" max="12032" width="9.109375" style="291"/>
    <col min="12033" max="12033" width="1.88671875" style="291" bestFit="1" customWidth="1"/>
    <col min="12034" max="12034" width="23.33203125" style="291" customWidth="1"/>
    <col min="12035" max="12035" width="34.6640625" style="291" customWidth="1"/>
    <col min="12036" max="12036" width="5.33203125" style="291" customWidth="1"/>
    <col min="12037" max="12038" width="5.88671875" style="291" customWidth="1"/>
    <col min="12039" max="12039" width="1.88671875" style="291" bestFit="1" customWidth="1"/>
    <col min="12040" max="12040" width="23.33203125" style="291" customWidth="1"/>
    <col min="12041" max="12041" width="34.6640625" style="291" customWidth="1"/>
    <col min="12042" max="12042" width="5.33203125" style="291" customWidth="1"/>
    <col min="12043" max="12288" width="9.109375" style="291"/>
    <col min="12289" max="12289" width="1.88671875" style="291" bestFit="1" customWidth="1"/>
    <col min="12290" max="12290" width="23.33203125" style="291" customWidth="1"/>
    <col min="12291" max="12291" width="34.6640625" style="291" customWidth="1"/>
    <col min="12292" max="12292" width="5.33203125" style="291" customWidth="1"/>
    <col min="12293" max="12294" width="5.88671875" style="291" customWidth="1"/>
    <col min="12295" max="12295" width="1.88671875" style="291" bestFit="1" customWidth="1"/>
    <col min="12296" max="12296" width="23.33203125" style="291" customWidth="1"/>
    <col min="12297" max="12297" width="34.6640625" style="291" customWidth="1"/>
    <col min="12298" max="12298" width="5.33203125" style="291" customWidth="1"/>
    <col min="12299" max="12544" width="9.109375" style="291"/>
    <col min="12545" max="12545" width="1.88671875" style="291" bestFit="1" customWidth="1"/>
    <col min="12546" max="12546" width="23.33203125" style="291" customWidth="1"/>
    <col min="12547" max="12547" width="34.6640625" style="291" customWidth="1"/>
    <col min="12548" max="12548" width="5.33203125" style="291" customWidth="1"/>
    <col min="12549" max="12550" width="5.88671875" style="291" customWidth="1"/>
    <col min="12551" max="12551" width="1.88671875" style="291" bestFit="1" customWidth="1"/>
    <col min="12552" max="12552" width="23.33203125" style="291" customWidth="1"/>
    <col min="12553" max="12553" width="34.6640625" style="291" customWidth="1"/>
    <col min="12554" max="12554" width="5.33203125" style="291" customWidth="1"/>
    <col min="12555" max="12800" width="9.109375" style="291"/>
    <col min="12801" max="12801" width="1.88671875" style="291" bestFit="1" customWidth="1"/>
    <col min="12802" max="12802" width="23.33203125" style="291" customWidth="1"/>
    <col min="12803" max="12803" width="34.6640625" style="291" customWidth="1"/>
    <col min="12804" max="12804" width="5.33203125" style="291" customWidth="1"/>
    <col min="12805" max="12806" width="5.88671875" style="291" customWidth="1"/>
    <col min="12807" max="12807" width="1.88671875" style="291" bestFit="1" customWidth="1"/>
    <col min="12808" max="12808" width="23.33203125" style="291" customWidth="1"/>
    <col min="12809" max="12809" width="34.6640625" style="291" customWidth="1"/>
    <col min="12810" max="12810" width="5.33203125" style="291" customWidth="1"/>
    <col min="12811" max="13056" width="9.109375" style="291"/>
    <col min="13057" max="13057" width="1.88671875" style="291" bestFit="1" customWidth="1"/>
    <col min="13058" max="13058" width="23.33203125" style="291" customWidth="1"/>
    <col min="13059" max="13059" width="34.6640625" style="291" customWidth="1"/>
    <col min="13060" max="13060" width="5.33203125" style="291" customWidth="1"/>
    <col min="13061" max="13062" width="5.88671875" style="291" customWidth="1"/>
    <col min="13063" max="13063" width="1.88671875" style="291" bestFit="1" customWidth="1"/>
    <col min="13064" max="13064" width="23.33203125" style="291" customWidth="1"/>
    <col min="13065" max="13065" width="34.6640625" style="291" customWidth="1"/>
    <col min="13066" max="13066" width="5.33203125" style="291" customWidth="1"/>
    <col min="13067" max="13312" width="9.109375" style="291"/>
    <col min="13313" max="13313" width="1.88671875" style="291" bestFit="1" customWidth="1"/>
    <col min="13314" max="13314" width="23.33203125" style="291" customWidth="1"/>
    <col min="13315" max="13315" width="34.6640625" style="291" customWidth="1"/>
    <col min="13316" max="13316" width="5.33203125" style="291" customWidth="1"/>
    <col min="13317" max="13318" width="5.88671875" style="291" customWidth="1"/>
    <col min="13319" max="13319" width="1.88671875" style="291" bestFit="1" customWidth="1"/>
    <col min="13320" max="13320" width="23.33203125" style="291" customWidth="1"/>
    <col min="13321" max="13321" width="34.6640625" style="291" customWidth="1"/>
    <col min="13322" max="13322" width="5.33203125" style="291" customWidth="1"/>
    <col min="13323" max="13568" width="9.109375" style="291"/>
    <col min="13569" max="13569" width="1.88671875" style="291" bestFit="1" customWidth="1"/>
    <col min="13570" max="13570" width="23.33203125" style="291" customWidth="1"/>
    <col min="13571" max="13571" width="34.6640625" style="291" customWidth="1"/>
    <col min="13572" max="13572" width="5.33203125" style="291" customWidth="1"/>
    <col min="13573" max="13574" width="5.88671875" style="291" customWidth="1"/>
    <col min="13575" max="13575" width="1.88671875" style="291" bestFit="1" customWidth="1"/>
    <col min="13576" max="13576" width="23.33203125" style="291" customWidth="1"/>
    <col min="13577" max="13577" width="34.6640625" style="291" customWidth="1"/>
    <col min="13578" max="13578" width="5.33203125" style="291" customWidth="1"/>
    <col min="13579" max="13824" width="9.109375" style="291"/>
    <col min="13825" max="13825" width="1.88671875" style="291" bestFit="1" customWidth="1"/>
    <col min="13826" max="13826" width="23.33203125" style="291" customWidth="1"/>
    <col min="13827" max="13827" width="34.6640625" style="291" customWidth="1"/>
    <col min="13828" max="13828" width="5.33203125" style="291" customWidth="1"/>
    <col min="13829" max="13830" width="5.88671875" style="291" customWidth="1"/>
    <col min="13831" max="13831" width="1.88671875" style="291" bestFit="1" customWidth="1"/>
    <col min="13832" max="13832" width="23.33203125" style="291" customWidth="1"/>
    <col min="13833" max="13833" width="34.6640625" style="291" customWidth="1"/>
    <col min="13834" max="13834" width="5.33203125" style="291" customWidth="1"/>
    <col min="13835" max="14080" width="9.109375" style="291"/>
    <col min="14081" max="14081" width="1.88671875" style="291" bestFit="1" customWidth="1"/>
    <col min="14082" max="14082" width="23.33203125" style="291" customWidth="1"/>
    <col min="14083" max="14083" width="34.6640625" style="291" customWidth="1"/>
    <col min="14084" max="14084" width="5.33203125" style="291" customWidth="1"/>
    <col min="14085" max="14086" width="5.88671875" style="291" customWidth="1"/>
    <col min="14087" max="14087" width="1.88671875" style="291" bestFit="1" customWidth="1"/>
    <col min="14088" max="14088" width="23.33203125" style="291" customWidth="1"/>
    <col min="14089" max="14089" width="34.6640625" style="291" customWidth="1"/>
    <col min="14090" max="14090" width="5.33203125" style="291" customWidth="1"/>
    <col min="14091" max="14336" width="9.109375" style="291"/>
    <col min="14337" max="14337" width="1.88671875" style="291" bestFit="1" customWidth="1"/>
    <col min="14338" max="14338" width="23.33203125" style="291" customWidth="1"/>
    <col min="14339" max="14339" width="34.6640625" style="291" customWidth="1"/>
    <col min="14340" max="14340" width="5.33203125" style="291" customWidth="1"/>
    <col min="14341" max="14342" width="5.88671875" style="291" customWidth="1"/>
    <col min="14343" max="14343" width="1.88671875" style="291" bestFit="1" customWidth="1"/>
    <col min="14344" max="14344" width="23.33203125" style="291" customWidth="1"/>
    <col min="14345" max="14345" width="34.6640625" style="291" customWidth="1"/>
    <col min="14346" max="14346" width="5.33203125" style="291" customWidth="1"/>
    <col min="14347" max="14592" width="9.109375" style="291"/>
    <col min="14593" max="14593" width="1.88671875" style="291" bestFit="1" customWidth="1"/>
    <col min="14594" max="14594" width="23.33203125" style="291" customWidth="1"/>
    <col min="14595" max="14595" width="34.6640625" style="291" customWidth="1"/>
    <col min="14596" max="14596" width="5.33203125" style="291" customWidth="1"/>
    <col min="14597" max="14598" width="5.88671875" style="291" customWidth="1"/>
    <col min="14599" max="14599" width="1.88671875" style="291" bestFit="1" customWidth="1"/>
    <col min="14600" max="14600" width="23.33203125" style="291" customWidth="1"/>
    <col min="14601" max="14601" width="34.6640625" style="291" customWidth="1"/>
    <col min="14602" max="14602" width="5.33203125" style="291" customWidth="1"/>
    <col min="14603" max="14848" width="9.109375" style="291"/>
    <col min="14849" max="14849" width="1.88671875" style="291" bestFit="1" customWidth="1"/>
    <col min="14850" max="14850" width="23.33203125" style="291" customWidth="1"/>
    <col min="14851" max="14851" width="34.6640625" style="291" customWidth="1"/>
    <col min="14852" max="14852" width="5.33203125" style="291" customWidth="1"/>
    <col min="14853" max="14854" width="5.88671875" style="291" customWidth="1"/>
    <col min="14855" max="14855" width="1.88671875" style="291" bestFit="1" customWidth="1"/>
    <col min="14856" max="14856" width="23.33203125" style="291" customWidth="1"/>
    <col min="14857" max="14857" width="34.6640625" style="291" customWidth="1"/>
    <col min="14858" max="14858" width="5.33203125" style="291" customWidth="1"/>
    <col min="14859" max="15104" width="9.109375" style="291"/>
    <col min="15105" max="15105" width="1.88671875" style="291" bestFit="1" customWidth="1"/>
    <col min="15106" max="15106" width="23.33203125" style="291" customWidth="1"/>
    <col min="15107" max="15107" width="34.6640625" style="291" customWidth="1"/>
    <col min="15108" max="15108" width="5.33203125" style="291" customWidth="1"/>
    <col min="15109" max="15110" width="5.88671875" style="291" customWidth="1"/>
    <col min="15111" max="15111" width="1.88671875" style="291" bestFit="1" customWidth="1"/>
    <col min="15112" max="15112" width="23.33203125" style="291" customWidth="1"/>
    <col min="15113" max="15113" width="34.6640625" style="291" customWidth="1"/>
    <col min="15114" max="15114" width="5.33203125" style="291" customWidth="1"/>
    <col min="15115" max="15360" width="9.109375" style="291"/>
    <col min="15361" max="15361" width="1.88671875" style="291" bestFit="1" customWidth="1"/>
    <col min="15362" max="15362" width="23.33203125" style="291" customWidth="1"/>
    <col min="15363" max="15363" width="34.6640625" style="291" customWidth="1"/>
    <col min="15364" max="15364" width="5.33203125" style="291" customWidth="1"/>
    <col min="15365" max="15366" width="5.88671875" style="291" customWidth="1"/>
    <col min="15367" max="15367" width="1.88671875" style="291" bestFit="1" customWidth="1"/>
    <col min="15368" max="15368" width="23.33203125" style="291" customWidth="1"/>
    <col min="15369" max="15369" width="34.6640625" style="291" customWidth="1"/>
    <col min="15370" max="15370" width="5.33203125" style="291" customWidth="1"/>
    <col min="15371" max="15616" width="9.109375" style="291"/>
    <col min="15617" max="15617" width="1.88671875" style="291" bestFit="1" customWidth="1"/>
    <col min="15618" max="15618" width="23.33203125" style="291" customWidth="1"/>
    <col min="15619" max="15619" width="34.6640625" style="291" customWidth="1"/>
    <col min="15620" max="15620" width="5.33203125" style="291" customWidth="1"/>
    <col min="15621" max="15622" width="5.88671875" style="291" customWidth="1"/>
    <col min="15623" max="15623" width="1.88671875" style="291" bestFit="1" customWidth="1"/>
    <col min="15624" max="15624" width="23.33203125" style="291" customWidth="1"/>
    <col min="15625" max="15625" width="34.6640625" style="291" customWidth="1"/>
    <col min="15626" max="15626" width="5.33203125" style="291" customWidth="1"/>
    <col min="15627" max="15872" width="9.109375" style="291"/>
    <col min="15873" max="15873" width="1.88671875" style="291" bestFit="1" customWidth="1"/>
    <col min="15874" max="15874" width="23.33203125" style="291" customWidth="1"/>
    <col min="15875" max="15875" width="34.6640625" style="291" customWidth="1"/>
    <col min="15876" max="15876" width="5.33203125" style="291" customWidth="1"/>
    <col min="15877" max="15878" width="5.88671875" style="291" customWidth="1"/>
    <col min="15879" max="15879" width="1.88671875" style="291" bestFit="1" customWidth="1"/>
    <col min="15880" max="15880" width="23.33203125" style="291" customWidth="1"/>
    <col min="15881" max="15881" width="34.6640625" style="291" customWidth="1"/>
    <col min="15882" max="15882" width="5.33203125" style="291" customWidth="1"/>
    <col min="15883" max="16128" width="9.109375" style="291"/>
    <col min="16129" max="16129" width="1.88671875" style="291" bestFit="1" customWidth="1"/>
    <col min="16130" max="16130" width="23.33203125" style="291" customWidth="1"/>
    <col min="16131" max="16131" width="34.6640625" style="291" customWidth="1"/>
    <col min="16132" max="16132" width="5.33203125" style="291" customWidth="1"/>
    <col min="16133" max="16134" width="5.88671875" style="291" customWidth="1"/>
    <col min="16135" max="16135" width="1.88671875" style="291" bestFit="1" customWidth="1"/>
    <col min="16136" max="16136" width="23.33203125" style="291" customWidth="1"/>
    <col min="16137" max="16137" width="34.6640625" style="291" customWidth="1"/>
    <col min="16138" max="16138" width="5.33203125" style="291" customWidth="1"/>
    <col min="16139" max="16384" width="9.109375" style="291"/>
  </cols>
  <sheetData>
    <row r="1" spans="1:10" ht="32.4" x14ac:dyDescent="0.55000000000000004">
      <c r="B1" s="814" t="s">
        <v>770</v>
      </c>
      <c r="C1" s="815"/>
      <c r="D1" s="446" t="s">
        <v>588</v>
      </c>
      <c r="E1" s="289"/>
      <c r="H1" s="814" t="s">
        <v>770</v>
      </c>
      <c r="I1" s="815"/>
      <c r="J1" s="446" t="s">
        <v>588</v>
      </c>
    </row>
    <row r="2" spans="1:10" ht="27" customHeight="1" x14ac:dyDescent="0.25">
      <c r="A2" s="447">
        <v>1</v>
      </c>
      <c r="B2" s="448" t="s">
        <v>771</v>
      </c>
      <c r="C2" s="449" t="s">
        <v>772</v>
      </c>
      <c r="D2" s="309"/>
      <c r="G2" s="447">
        <v>1</v>
      </c>
      <c r="H2" s="448" t="s">
        <v>771</v>
      </c>
      <c r="I2" s="449" t="s">
        <v>772</v>
      </c>
      <c r="J2" s="309"/>
    </row>
    <row r="3" spans="1:10" ht="27" customHeight="1" x14ac:dyDescent="0.25">
      <c r="A3" s="447">
        <v>2</v>
      </c>
      <c r="B3" s="450" t="s">
        <v>1115</v>
      </c>
      <c r="C3" s="309"/>
      <c r="D3" s="309"/>
      <c r="G3" s="447">
        <v>2</v>
      </c>
      <c r="H3" s="450" t="s">
        <v>1115</v>
      </c>
      <c r="I3" s="309"/>
      <c r="J3" s="309"/>
    </row>
    <row r="4" spans="1:10" ht="27" customHeight="1" x14ac:dyDescent="0.25">
      <c r="A4" s="447">
        <v>3</v>
      </c>
      <c r="B4" s="450" t="s">
        <v>1116</v>
      </c>
      <c r="C4" s="451"/>
      <c r="D4" s="309"/>
      <c r="G4" s="447">
        <v>3</v>
      </c>
      <c r="H4" s="450" t="s">
        <v>1116</v>
      </c>
      <c r="I4" s="451"/>
      <c r="J4" s="309"/>
    </row>
    <row r="5" spans="1:10" ht="27" customHeight="1" x14ac:dyDescent="0.25">
      <c r="A5" s="447">
        <v>4</v>
      </c>
      <c r="B5" s="450" t="s">
        <v>775</v>
      </c>
      <c r="C5" s="309"/>
      <c r="D5" s="309"/>
      <c r="G5" s="447">
        <v>4</v>
      </c>
      <c r="H5" s="450" t="s">
        <v>775</v>
      </c>
      <c r="I5" s="309"/>
      <c r="J5" s="309"/>
    </row>
    <row r="6" spans="1:10" ht="27" customHeight="1" x14ac:dyDescent="0.25">
      <c r="A6" s="447">
        <v>5</v>
      </c>
      <c r="B6" s="450" t="s">
        <v>776</v>
      </c>
      <c r="C6" s="452" t="s">
        <v>777</v>
      </c>
      <c r="D6" s="309"/>
      <c r="G6" s="447">
        <v>5</v>
      </c>
      <c r="H6" s="450" t="s">
        <v>776</v>
      </c>
      <c r="I6" s="452" t="s">
        <v>777</v>
      </c>
      <c r="J6" s="309"/>
    </row>
    <row r="7" spans="1:10" ht="46.5" customHeight="1" x14ac:dyDescent="0.25">
      <c r="A7" s="447">
        <v>6</v>
      </c>
      <c r="B7" s="450" t="s">
        <v>778</v>
      </c>
      <c r="C7" s="309"/>
      <c r="D7" s="309"/>
      <c r="G7" s="447">
        <v>6</v>
      </c>
      <c r="H7" s="450" t="s">
        <v>778</v>
      </c>
      <c r="I7" s="309"/>
      <c r="J7" s="309"/>
    </row>
    <row r="8" spans="1:10" ht="49.5" customHeight="1" x14ac:dyDescent="0.25">
      <c r="A8" s="447">
        <v>7</v>
      </c>
      <c r="B8" s="450" t="s">
        <v>779</v>
      </c>
      <c r="C8" s="309"/>
      <c r="D8" s="309"/>
      <c r="G8" s="447">
        <v>7</v>
      </c>
      <c r="H8" s="450" t="s">
        <v>779</v>
      </c>
      <c r="I8" s="309"/>
      <c r="J8" s="309"/>
    </row>
    <row r="9" spans="1:10" ht="27" customHeight="1" x14ac:dyDescent="0.25">
      <c r="A9" s="447">
        <v>8</v>
      </c>
      <c r="B9" s="450" t="s">
        <v>780</v>
      </c>
      <c r="C9" s="453" t="s">
        <v>781</v>
      </c>
      <c r="D9" s="309"/>
      <c r="G9" s="447">
        <v>8</v>
      </c>
      <c r="H9" s="450" t="s">
        <v>780</v>
      </c>
      <c r="I9" s="453" t="s">
        <v>781</v>
      </c>
      <c r="J9" s="309"/>
    </row>
    <row r="10" spans="1:10" ht="13.5" customHeight="1" x14ac:dyDescent="0.25">
      <c r="A10" s="447"/>
      <c r="B10" s="454"/>
      <c r="C10" s="455"/>
      <c r="G10" s="447"/>
      <c r="H10" s="454"/>
      <c r="I10" s="455"/>
    </row>
    <row r="11" spans="1:10" ht="13.5" customHeight="1" x14ac:dyDescent="0.25"/>
    <row r="12" spans="1:10" ht="32.4" x14ac:dyDescent="0.55000000000000004">
      <c r="B12" s="814" t="s">
        <v>770</v>
      </c>
      <c r="C12" s="815"/>
      <c r="D12" s="446" t="s">
        <v>588</v>
      </c>
      <c r="E12" s="289"/>
      <c r="H12" s="814" t="s">
        <v>770</v>
      </c>
      <c r="I12" s="815"/>
      <c r="J12" s="446" t="s">
        <v>588</v>
      </c>
    </row>
    <row r="13" spans="1:10" ht="40.5" customHeight="1" x14ac:dyDescent="0.25">
      <c r="A13" s="447">
        <v>1</v>
      </c>
      <c r="B13" s="448" t="s">
        <v>771</v>
      </c>
      <c r="C13" s="449" t="s">
        <v>772</v>
      </c>
      <c r="D13" s="309"/>
      <c r="G13" s="447">
        <v>1</v>
      </c>
      <c r="H13" s="448" t="s">
        <v>771</v>
      </c>
      <c r="I13" s="449" t="s">
        <v>772</v>
      </c>
      <c r="J13" s="309"/>
    </row>
    <row r="14" spans="1:10" ht="27" customHeight="1" x14ac:dyDescent="0.25">
      <c r="A14" s="447">
        <v>2</v>
      </c>
      <c r="B14" s="450" t="s">
        <v>1115</v>
      </c>
      <c r="C14" s="309"/>
      <c r="D14" s="309"/>
      <c r="G14" s="447">
        <v>2</v>
      </c>
      <c r="H14" s="450" t="s">
        <v>1115</v>
      </c>
      <c r="I14" s="309"/>
      <c r="J14" s="309"/>
    </row>
    <row r="15" spans="1:10" ht="27" customHeight="1" x14ac:dyDescent="0.25">
      <c r="A15" s="447">
        <v>3</v>
      </c>
      <c r="B15" s="450" t="s">
        <v>1116</v>
      </c>
      <c r="C15" s="451"/>
      <c r="D15" s="309"/>
      <c r="G15" s="447">
        <v>3</v>
      </c>
      <c r="H15" s="450" t="s">
        <v>1116</v>
      </c>
      <c r="I15" s="451"/>
      <c r="J15" s="309"/>
    </row>
    <row r="16" spans="1:10" ht="27" customHeight="1" x14ac:dyDescent="0.25">
      <c r="A16" s="447">
        <v>4</v>
      </c>
      <c r="B16" s="450" t="s">
        <v>775</v>
      </c>
      <c r="C16" s="309"/>
      <c r="D16" s="309"/>
      <c r="G16" s="447">
        <v>4</v>
      </c>
      <c r="H16" s="450" t="s">
        <v>775</v>
      </c>
      <c r="I16" s="309"/>
      <c r="J16" s="309"/>
    </row>
    <row r="17" spans="1:10" ht="27" customHeight="1" x14ac:dyDescent="0.25">
      <c r="A17" s="447">
        <v>5</v>
      </c>
      <c r="B17" s="450" t="s">
        <v>776</v>
      </c>
      <c r="C17" s="452" t="s">
        <v>777</v>
      </c>
      <c r="D17" s="309"/>
      <c r="G17" s="447">
        <v>5</v>
      </c>
      <c r="H17" s="450" t="s">
        <v>776</v>
      </c>
      <c r="I17" s="452" t="s">
        <v>777</v>
      </c>
      <c r="J17" s="309"/>
    </row>
    <row r="18" spans="1:10" ht="42.75" customHeight="1" x14ac:dyDescent="0.25">
      <c r="A18" s="447">
        <v>6</v>
      </c>
      <c r="B18" s="450" t="s">
        <v>778</v>
      </c>
      <c r="C18" s="309"/>
      <c r="D18" s="309"/>
      <c r="G18" s="447">
        <v>6</v>
      </c>
      <c r="H18" s="450" t="s">
        <v>778</v>
      </c>
      <c r="I18" s="309"/>
      <c r="J18" s="309"/>
    </row>
    <row r="19" spans="1:10" ht="36" customHeight="1" x14ac:dyDescent="0.25">
      <c r="A19" s="447">
        <v>7</v>
      </c>
      <c r="B19" s="450" t="s">
        <v>779</v>
      </c>
      <c r="C19" s="309"/>
      <c r="D19" s="309"/>
      <c r="G19" s="447">
        <v>7</v>
      </c>
      <c r="H19" s="450" t="s">
        <v>779</v>
      </c>
      <c r="I19" s="309"/>
      <c r="J19" s="309"/>
    </row>
    <row r="20" spans="1:10" ht="27" customHeight="1" x14ac:dyDescent="0.25">
      <c r="A20" s="447">
        <v>8</v>
      </c>
      <c r="B20" s="450" t="s">
        <v>780</v>
      </c>
      <c r="C20" s="453" t="s">
        <v>781</v>
      </c>
      <c r="D20" s="309"/>
      <c r="G20" s="447">
        <v>8</v>
      </c>
      <c r="H20" s="450" t="s">
        <v>780</v>
      </c>
      <c r="I20" s="453" t="s">
        <v>781</v>
      </c>
      <c r="J20" s="309"/>
    </row>
  </sheetData>
  <mergeCells count="4">
    <mergeCell ref="B1:C1"/>
    <mergeCell ref="H1:I1"/>
    <mergeCell ref="B12:C12"/>
    <mergeCell ref="H12:I12"/>
  </mergeCells>
  <printOptions horizontalCentered="1" verticalCentered="1" gridLines="1"/>
  <pageMargins left="0.3" right="0.3" top="0.25" bottom="0.26" header="0" footer="0"/>
  <pageSetup scale="9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8F15F-AF73-4707-B544-D4D1F82E67B6}">
  <sheetPr codeName="Sheet39"/>
  <dimension ref="A2:D26"/>
  <sheetViews>
    <sheetView topLeftCell="A19" workbookViewId="0">
      <selection activeCell="C19" sqref="C19"/>
    </sheetView>
  </sheetViews>
  <sheetFormatPr defaultRowHeight="13.2" x14ac:dyDescent="0.25"/>
  <cols>
    <col min="1" max="1" width="1.88671875" style="291" bestFit="1" customWidth="1"/>
    <col min="2" max="2" width="28.88671875" style="291" customWidth="1"/>
    <col min="3" max="3" width="64" style="291" customWidth="1"/>
    <col min="4" max="4" width="3.5546875" style="291" customWidth="1"/>
    <col min="5" max="5" width="20.109375" style="291" bestFit="1" customWidth="1"/>
    <col min="6" max="256" width="9.109375" style="291"/>
    <col min="257" max="257" width="1.88671875" style="291" bestFit="1" customWidth="1"/>
    <col min="258" max="258" width="28.88671875" style="291" customWidth="1"/>
    <col min="259" max="259" width="64" style="291" customWidth="1"/>
    <col min="260" max="260" width="3.5546875" style="291" customWidth="1"/>
    <col min="261" max="261" width="20.109375" style="291" bestFit="1" customWidth="1"/>
    <col min="262" max="512" width="9.109375" style="291"/>
    <col min="513" max="513" width="1.88671875" style="291" bestFit="1" customWidth="1"/>
    <col min="514" max="514" width="28.88671875" style="291" customWidth="1"/>
    <col min="515" max="515" width="64" style="291" customWidth="1"/>
    <col min="516" max="516" width="3.5546875" style="291" customWidth="1"/>
    <col min="517" max="517" width="20.109375" style="291" bestFit="1" customWidth="1"/>
    <col min="518" max="768" width="9.109375" style="291"/>
    <col min="769" max="769" width="1.88671875" style="291" bestFit="1" customWidth="1"/>
    <col min="770" max="770" width="28.88671875" style="291" customWidth="1"/>
    <col min="771" max="771" width="64" style="291" customWidth="1"/>
    <col min="772" max="772" width="3.5546875" style="291" customWidth="1"/>
    <col min="773" max="773" width="20.109375" style="291" bestFit="1" customWidth="1"/>
    <col min="774" max="1024" width="9.109375" style="291"/>
    <col min="1025" max="1025" width="1.88671875" style="291" bestFit="1" customWidth="1"/>
    <col min="1026" max="1026" width="28.88671875" style="291" customWidth="1"/>
    <col min="1027" max="1027" width="64" style="291" customWidth="1"/>
    <col min="1028" max="1028" width="3.5546875" style="291" customWidth="1"/>
    <col min="1029" max="1029" width="20.109375" style="291" bestFit="1" customWidth="1"/>
    <col min="1030" max="1280" width="9.109375" style="291"/>
    <col min="1281" max="1281" width="1.88671875" style="291" bestFit="1" customWidth="1"/>
    <col min="1282" max="1282" width="28.88671875" style="291" customWidth="1"/>
    <col min="1283" max="1283" width="64" style="291" customWidth="1"/>
    <col min="1284" max="1284" width="3.5546875" style="291" customWidth="1"/>
    <col min="1285" max="1285" width="20.109375" style="291" bestFit="1" customWidth="1"/>
    <col min="1286" max="1536" width="9.109375" style="291"/>
    <col min="1537" max="1537" width="1.88671875" style="291" bestFit="1" customWidth="1"/>
    <col min="1538" max="1538" width="28.88671875" style="291" customWidth="1"/>
    <col min="1539" max="1539" width="64" style="291" customWidth="1"/>
    <col min="1540" max="1540" width="3.5546875" style="291" customWidth="1"/>
    <col min="1541" max="1541" width="20.109375" style="291" bestFit="1" customWidth="1"/>
    <col min="1542" max="1792" width="9.109375" style="291"/>
    <col min="1793" max="1793" width="1.88671875" style="291" bestFit="1" customWidth="1"/>
    <col min="1794" max="1794" width="28.88671875" style="291" customWidth="1"/>
    <col min="1795" max="1795" width="64" style="291" customWidth="1"/>
    <col min="1796" max="1796" width="3.5546875" style="291" customWidth="1"/>
    <col min="1797" max="1797" width="20.109375" style="291" bestFit="1" customWidth="1"/>
    <col min="1798" max="2048" width="9.109375" style="291"/>
    <col min="2049" max="2049" width="1.88671875" style="291" bestFit="1" customWidth="1"/>
    <col min="2050" max="2050" width="28.88671875" style="291" customWidth="1"/>
    <col min="2051" max="2051" width="64" style="291" customWidth="1"/>
    <col min="2052" max="2052" width="3.5546875" style="291" customWidth="1"/>
    <col min="2053" max="2053" width="20.109375" style="291" bestFit="1" customWidth="1"/>
    <col min="2054" max="2304" width="9.109375" style="291"/>
    <col min="2305" max="2305" width="1.88671875" style="291" bestFit="1" customWidth="1"/>
    <col min="2306" max="2306" width="28.88671875" style="291" customWidth="1"/>
    <col min="2307" max="2307" width="64" style="291" customWidth="1"/>
    <col min="2308" max="2308" width="3.5546875" style="291" customWidth="1"/>
    <col min="2309" max="2309" width="20.109375" style="291" bestFit="1" customWidth="1"/>
    <col min="2310" max="2560" width="9.109375" style="291"/>
    <col min="2561" max="2561" width="1.88671875" style="291" bestFit="1" customWidth="1"/>
    <col min="2562" max="2562" width="28.88671875" style="291" customWidth="1"/>
    <col min="2563" max="2563" width="64" style="291" customWidth="1"/>
    <col min="2564" max="2564" width="3.5546875" style="291" customWidth="1"/>
    <col min="2565" max="2565" width="20.109375" style="291" bestFit="1" customWidth="1"/>
    <col min="2566" max="2816" width="9.109375" style="291"/>
    <col min="2817" max="2817" width="1.88671875" style="291" bestFit="1" customWidth="1"/>
    <col min="2818" max="2818" width="28.88671875" style="291" customWidth="1"/>
    <col min="2819" max="2819" width="64" style="291" customWidth="1"/>
    <col min="2820" max="2820" width="3.5546875" style="291" customWidth="1"/>
    <col min="2821" max="2821" width="20.109375" style="291" bestFit="1" customWidth="1"/>
    <col min="2822" max="3072" width="9.109375" style="291"/>
    <col min="3073" max="3073" width="1.88671875" style="291" bestFit="1" customWidth="1"/>
    <col min="3074" max="3074" width="28.88671875" style="291" customWidth="1"/>
    <col min="3075" max="3075" width="64" style="291" customWidth="1"/>
    <col min="3076" max="3076" width="3.5546875" style="291" customWidth="1"/>
    <col min="3077" max="3077" width="20.109375" style="291" bestFit="1" customWidth="1"/>
    <col min="3078" max="3328" width="9.109375" style="291"/>
    <col min="3329" max="3329" width="1.88671875" style="291" bestFit="1" customWidth="1"/>
    <col min="3330" max="3330" width="28.88671875" style="291" customWidth="1"/>
    <col min="3331" max="3331" width="64" style="291" customWidth="1"/>
    <col min="3332" max="3332" width="3.5546875" style="291" customWidth="1"/>
    <col min="3333" max="3333" width="20.109375" style="291" bestFit="1" customWidth="1"/>
    <col min="3334" max="3584" width="9.109375" style="291"/>
    <col min="3585" max="3585" width="1.88671875" style="291" bestFit="1" customWidth="1"/>
    <col min="3586" max="3586" width="28.88671875" style="291" customWidth="1"/>
    <col min="3587" max="3587" width="64" style="291" customWidth="1"/>
    <col min="3588" max="3588" width="3.5546875" style="291" customWidth="1"/>
    <col min="3589" max="3589" width="20.109375" style="291" bestFit="1" customWidth="1"/>
    <col min="3590" max="3840" width="9.109375" style="291"/>
    <col min="3841" max="3841" width="1.88671875" style="291" bestFit="1" customWidth="1"/>
    <col min="3842" max="3842" width="28.88671875" style="291" customWidth="1"/>
    <col min="3843" max="3843" width="64" style="291" customWidth="1"/>
    <col min="3844" max="3844" width="3.5546875" style="291" customWidth="1"/>
    <col min="3845" max="3845" width="20.109375" style="291" bestFit="1" customWidth="1"/>
    <col min="3846" max="4096" width="9.109375" style="291"/>
    <col min="4097" max="4097" width="1.88671875" style="291" bestFit="1" customWidth="1"/>
    <col min="4098" max="4098" width="28.88671875" style="291" customWidth="1"/>
    <col min="4099" max="4099" width="64" style="291" customWidth="1"/>
    <col min="4100" max="4100" width="3.5546875" style="291" customWidth="1"/>
    <col min="4101" max="4101" width="20.109375" style="291" bestFit="1" customWidth="1"/>
    <col min="4102" max="4352" width="9.109375" style="291"/>
    <col min="4353" max="4353" width="1.88671875" style="291" bestFit="1" customWidth="1"/>
    <col min="4354" max="4354" width="28.88671875" style="291" customWidth="1"/>
    <col min="4355" max="4355" width="64" style="291" customWidth="1"/>
    <col min="4356" max="4356" width="3.5546875" style="291" customWidth="1"/>
    <col min="4357" max="4357" width="20.109375" style="291" bestFit="1" customWidth="1"/>
    <col min="4358" max="4608" width="9.109375" style="291"/>
    <col min="4609" max="4609" width="1.88671875" style="291" bestFit="1" customWidth="1"/>
    <col min="4610" max="4610" width="28.88671875" style="291" customWidth="1"/>
    <col min="4611" max="4611" width="64" style="291" customWidth="1"/>
    <col min="4612" max="4612" width="3.5546875" style="291" customWidth="1"/>
    <col min="4613" max="4613" width="20.109375" style="291" bestFit="1" customWidth="1"/>
    <col min="4614" max="4864" width="9.109375" style="291"/>
    <col min="4865" max="4865" width="1.88671875" style="291" bestFit="1" customWidth="1"/>
    <col min="4866" max="4866" width="28.88671875" style="291" customWidth="1"/>
    <col min="4867" max="4867" width="64" style="291" customWidth="1"/>
    <col min="4868" max="4868" width="3.5546875" style="291" customWidth="1"/>
    <col min="4869" max="4869" width="20.109375" style="291" bestFit="1" customWidth="1"/>
    <col min="4870" max="5120" width="9.109375" style="291"/>
    <col min="5121" max="5121" width="1.88671875" style="291" bestFit="1" customWidth="1"/>
    <col min="5122" max="5122" width="28.88671875" style="291" customWidth="1"/>
    <col min="5123" max="5123" width="64" style="291" customWidth="1"/>
    <col min="5124" max="5124" width="3.5546875" style="291" customWidth="1"/>
    <col min="5125" max="5125" width="20.109375" style="291" bestFit="1" customWidth="1"/>
    <col min="5126" max="5376" width="9.109375" style="291"/>
    <col min="5377" max="5377" width="1.88671875" style="291" bestFit="1" customWidth="1"/>
    <col min="5378" max="5378" width="28.88671875" style="291" customWidth="1"/>
    <col min="5379" max="5379" width="64" style="291" customWidth="1"/>
    <col min="5380" max="5380" width="3.5546875" style="291" customWidth="1"/>
    <col min="5381" max="5381" width="20.109375" style="291" bestFit="1" customWidth="1"/>
    <col min="5382" max="5632" width="9.109375" style="291"/>
    <col min="5633" max="5633" width="1.88671875" style="291" bestFit="1" customWidth="1"/>
    <col min="5634" max="5634" width="28.88671875" style="291" customWidth="1"/>
    <col min="5635" max="5635" width="64" style="291" customWidth="1"/>
    <col min="5636" max="5636" width="3.5546875" style="291" customWidth="1"/>
    <col min="5637" max="5637" width="20.109375" style="291" bestFit="1" customWidth="1"/>
    <col min="5638" max="5888" width="9.109375" style="291"/>
    <col min="5889" max="5889" width="1.88671875" style="291" bestFit="1" customWidth="1"/>
    <col min="5890" max="5890" width="28.88671875" style="291" customWidth="1"/>
    <col min="5891" max="5891" width="64" style="291" customWidth="1"/>
    <col min="5892" max="5892" width="3.5546875" style="291" customWidth="1"/>
    <col min="5893" max="5893" width="20.109375" style="291" bestFit="1" customWidth="1"/>
    <col min="5894" max="6144" width="9.109375" style="291"/>
    <col min="6145" max="6145" width="1.88671875" style="291" bestFit="1" customWidth="1"/>
    <col min="6146" max="6146" width="28.88671875" style="291" customWidth="1"/>
    <col min="6147" max="6147" width="64" style="291" customWidth="1"/>
    <col min="6148" max="6148" width="3.5546875" style="291" customWidth="1"/>
    <col min="6149" max="6149" width="20.109375" style="291" bestFit="1" customWidth="1"/>
    <col min="6150" max="6400" width="9.109375" style="291"/>
    <col min="6401" max="6401" width="1.88671875" style="291" bestFit="1" customWidth="1"/>
    <col min="6402" max="6402" width="28.88671875" style="291" customWidth="1"/>
    <col min="6403" max="6403" width="64" style="291" customWidth="1"/>
    <col min="6404" max="6404" width="3.5546875" style="291" customWidth="1"/>
    <col min="6405" max="6405" width="20.109375" style="291" bestFit="1" customWidth="1"/>
    <col min="6406" max="6656" width="9.109375" style="291"/>
    <col min="6657" max="6657" width="1.88671875" style="291" bestFit="1" customWidth="1"/>
    <col min="6658" max="6658" width="28.88671875" style="291" customWidth="1"/>
    <col min="6659" max="6659" width="64" style="291" customWidth="1"/>
    <col min="6660" max="6660" width="3.5546875" style="291" customWidth="1"/>
    <col min="6661" max="6661" width="20.109375" style="291" bestFit="1" customWidth="1"/>
    <col min="6662" max="6912" width="9.109375" style="291"/>
    <col min="6913" max="6913" width="1.88671875" style="291" bestFit="1" customWidth="1"/>
    <col min="6914" max="6914" width="28.88671875" style="291" customWidth="1"/>
    <col min="6915" max="6915" width="64" style="291" customWidth="1"/>
    <col min="6916" max="6916" width="3.5546875" style="291" customWidth="1"/>
    <col min="6917" max="6917" width="20.109375" style="291" bestFit="1" customWidth="1"/>
    <col min="6918" max="7168" width="9.109375" style="291"/>
    <col min="7169" max="7169" width="1.88671875" style="291" bestFit="1" customWidth="1"/>
    <col min="7170" max="7170" width="28.88671875" style="291" customWidth="1"/>
    <col min="7171" max="7171" width="64" style="291" customWidth="1"/>
    <col min="7172" max="7172" width="3.5546875" style="291" customWidth="1"/>
    <col min="7173" max="7173" width="20.109375" style="291" bestFit="1" customWidth="1"/>
    <col min="7174" max="7424" width="9.109375" style="291"/>
    <col min="7425" max="7425" width="1.88671875" style="291" bestFit="1" customWidth="1"/>
    <col min="7426" max="7426" width="28.88671875" style="291" customWidth="1"/>
    <col min="7427" max="7427" width="64" style="291" customWidth="1"/>
    <col min="7428" max="7428" width="3.5546875" style="291" customWidth="1"/>
    <col min="7429" max="7429" width="20.109375" style="291" bestFit="1" customWidth="1"/>
    <col min="7430" max="7680" width="9.109375" style="291"/>
    <col min="7681" max="7681" width="1.88671875" style="291" bestFit="1" customWidth="1"/>
    <col min="7682" max="7682" width="28.88671875" style="291" customWidth="1"/>
    <col min="7683" max="7683" width="64" style="291" customWidth="1"/>
    <col min="7684" max="7684" width="3.5546875" style="291" customWidth="1"/>
    <col min="7685" max="7685" width="20.109375" style="291" bestFit="1" customWidth="1"/>
    <col min="7686" max="7936" width="9.109375" style="291"/>
    <col min="7937" max="7937" width="1.88671875" style="291" bestFit="1" customWidth="1"/>
    <col min="7938" max="7938" width="28.88671875" style="291" customWidth="1"/>
    <col min="7939" max="7939" width="64" style="291" customWidth="1"/>
    <col min="7940" max="7940" width="3.5546875" style="291" customWidth="1"/>
    <col min="7941" max="7941" width="20.109375" style="291" bestFit="1" customWidth="1"/>
    <col min="7942" max="8192" width="9.109375" style="291"/>
    <col min="8193" max="8193" width="1.88671875" style="291" bestFit="1" customWidth="1"/>
    <col min="8194" max="8194" width="28.88671875" style="291" customWidth="1"/>
    <col min="8195" max="8195" width="64" style="291" customWidth="1"/>
    <col min="8196" max="8196" width="3.5546875" style="291" customWidth="1"/>
    <col min="8197" max="8197" width="20.109375" style="291" bestFit="1" customWidth="1"/>
    <col min="8198" max="8448" width="9.109375" style="291"/>
    <col min="8449" max="8449" width="1.88671875" style="291" bestFit="1" customWidth="1"/>
    <col min="8450" max="8450" width="28.88671875" style="291" customWidth="1"/>
    <col min="8451" max="8451" width="64" style="291" customWidth="1"/>
    <col min="8452" max="8452" width="3.5546875" style="291" customWidth="1"/>
    <col min="8453" max="8453" width="20.109375" style="291" bestFit="1" customWidth="1"/>
    <col min="8454" max="8704" width="9.109375" style="291"/>
    <col min="8705" max="8705" width="1.88671875" style="291" bestFit="1" customWidth="1"/>
    <col min="8706" max="8706" width="28.88671875" style="291" customWidth="1"/>
    <col min="8707" max="8707" width="64" style="291" customWidth="1"/>
    <col min="8708" max="8708" width="3.5546875" style="291" customWidth="1"/>
    <col min="8709" max="8709" width="20.109375" style="291" bestFit="1" customWidth="1"/>
    <col min="8710" max="8960" width="9.109375" style="291"/>
    <col min="8961" max="8961" width="1.88671875" style="291" bestFit="1" customWidth="1"/>
    <col min="8962" max="8962" width="28.88671875" style="291" customWidth="1"/>
    <col min="8963" max="8963" width="64" style="291" customWidth="1"/>
    <col min="8964" max="8964" width="3.5546875" style="291" customWidth="1"/>
    <col min="8965" max="8965" width="20.109375" style="291" bestFit="1" customWidth="1"/>
    <col min="8966" max="9216" width="9.109375" style="291"/>
    <col min="9217" max="9217" width="1.88671875" style="291" bestFit="1" customWidth="1"/>
    <col min="9218" max="9218" width="28.88671875" style="291" customWidth="1"/>
    <col min="9219" max="9219" width="64" style="291" customWidth="1"/>
    <col min="9220" max="9220" width="3.5546875" style="291" customWidth="1"/>
    <col min="9221" max="9221" width="20.109375" style="291" bestFit="1" customWidth="1"/>
    <col min="9222" max="9472" width="9.109375" style="291"/>
    <col min="9473" max="9473" width="1.88671875" style="291" bestFit="1" customWidth="1"/>
    <col min="9474" max="9474" width="28.88671875" style="291" customWidth="1"/>
    <col min="9475" max="9475" width="64" style="291" customWidth="1"/>
    <col min="9476" max="9476" width="3.5546875" style="291" customWidth="1"/>
    <col min="9477" max="9477" width="20.109375" style="291" bestFit="1" customWidth="1"/>
    <col min="9478" max="9728" width="9.109375" style="291"/>
    <col min="9729" max="9729" width="1.88671875" style="291" bestFit="1" customWidth="1"/>
    <col min="9730" max="9730" width="28.88671875" style="291" customWidth="1"/>
    <col min="9731" max="9731" width="64" style="291" customWidth="1"/>
    <col min="9732" max="9732" width="3.5546875" style="291" customWidth="1"/>
    <col min="9733" max="9733" width="20.109375" style="291" bestFit="1" customWidth="1"/>
    <col min="9734" max="9984" width="9.109375" style="291"/>
    <col min="9985" max="9985" width="1.88671875" style="291" bestFit="1" customWidth="1"/>
    <col min="9986" max="9986" width="28.88671875" style="291" customWidth="1"/>
    <col min="9987" max="9987" width="64" style="291" customWidth="1"/>
    <col min="9988" max="9988" width="3.5546875" style="291" customWidth="1"/>
    <col min="9989" max="9989" width="20.109375" style="291" bestFit="1" customWidth="1"/>
    <col min="9990" max="10240" width="9.109375" style="291"/>
    <col min="10241" max="10241" width="1.88671875" style="291" bestFit="1" customWidth="1"/>
    <col min="10242" max="10242" width="28.88671875" style="291" customWidth="1"/>
    <col min="10243" max="10243" width="64" style="291" customWidth="1"/>
    <col min="10244" max="10244" width="3.5546875" style="291" customWidth="1"/>
    <col min="10245" max="10245" width="20.109375" style="291" bestFit="1" customWidth="1"/>
    <col min="10246" max="10496" width="9.109375" style="291"/>
    <col min="10497" max="10497" width="1.88671875" style="291" bestFit="1" customWidth="1"/>
    <col min="10498" max="10498" width="28.88671875" style="291" customWidth="1"/>
    <col min="10499" max="10499" width="64" style="291" customWidth="1"/>
    <col min="10500" max="10500" width="3.5546875" style="291" customWidth="1"/>
    <col min="10501" max="10501" width="20.109375" style="291" bestFit="1" customWidth="1"/>
    <col min="10502" max="10752" width="9.109375" style="291"/>
    <col min="10753" max="10753" width="1.88671875" style="291" bestFit="1" customWidth="1"/>
    <col min="10754" max="10754" width="28.88671875" style="291" customWidth="1"/>
    <col min="10755" max="10755" width="64" style="291" customWidth="1"/>
    <col min="10756" max="10756" width="3.5546875" style="291" customWidth="1"/>
    <col min="10757" max="10757" width="20.109375" style="291" bestFit="1" customWidth="1"/>
    <col min="10758" max="11008" width="9.109375" style="291"/>
    <col min="11009" max="11009" width="1.88671875" style="291" bestFit="1" customWidth="1"/>
    <col min="11010" max="11010" width="28.88671875" style="291" customWidth="1"/>
    <col min="11011" max="11011" width="64" style="291" customWidth="1"/>
    <col min="11012" max="11012" width="3.5546875" style="291" customWidth="1"/>
    <col min="11013" max="11013" width="20.109375" style="291" bestFit="1" customWidth="1"/>
    <col min="11014" max="11264" width="9.109375" style="291"/>
    <col min="11265" max="11265" width="1.88671875" style="291" bestFit="1" customWidth="1"/>
    <col min="11266" max="11266" width="28.88671875" style="291" customWidth="1"/>
    <col min="11267" max="11267" width="64" style="291" customWidth="1"/>
    <col min="11268" max="11268" width="3.5546875" style="291" customWidth="1"/>
    <col min="11269" max="11269" width="20.109375" style="291" bestFit="1" customWidth="1"/>
    <col min="11270" max="11520" width="9.109375" style="291"/>
    <col min="11521" max="11521" width="1.88671875" style="291" bestFit="1" customWidth="1"/>
    <col min="11522" max="11522" width="28.88671875" style="291" customWidth="1"/>
    <col min="11523" max="11523" width="64" style="291" customWidth="1"/>
    <col min="11524" max="11524" width="3.5546875" style="291" customWidth="1"/>
    <col min="11525" max="11525" width="20.109375" style="291" bestFit="1" customWidth="1"/>
    <col min="11526" max="11776" width="9.109375" style="291"/>
    <col min="11777" max="11777" width="1.88671875" style="291" bestFit="1" customWidth="1"/>
    <col min="11778" max="11778" width="28.88671875" style="291" customWidth="1"/>
    <col min="11779" max="11779" width="64" style="291" customWidth="1"/>
    <col min="11780" max="11780" width="3.5546875" style="291" customWidth="1"/>
    <col min="11781" max="11781" width="20.109375" style="291" bestFit="1" customWidth="1"/>
    <col min="11782" max="12032" width="9.109375" style="291"/>
    <col min="12033" max="12033" width="1.88671875" style="291" bestFit="1" customWidth="1"/>
    <col min="12034" max="12034" width="28.88671875" style="291" customWidth="1"/>
    <col min="12035" max="12035" width="64" style="291" customWidth="1"/>
    <col min="12036" max="12036" width="3.5546875" style="291" customWidth="1"/>
    <col min="12037" max="12037" width="20.109375" style="291" bestFit="1" customWidth="1"/>
    <col min="12038" max="12288" width="9.109375" style="291"/>
    <col min="12289" max="12289" width="1.88671875" style="291" bestFit="1" customWidth="1"/>
    <col min="12290" max="12290" width="28.88671875" style="291" customWidth="1"/>
    <col min="12291" max="12291" width="64" style="291" customWidth="1"/>
    <col min="12292" max="12292" width="3.5546875" style="291" customWidth="1"/>
    <col min="12293" max="12293" width="20.109375" style="291" bestFit="1" customWidth="1"/>
    <col min="12294" max="12544" width="9.109375" style="291"/>
    <col min="12545" max="12545" width="1.88671875" style="291" bestFit="1" customWidth="1"/>
    <col min="12546" max="12546" width="28.88671875" style="291" customWidth="1"/>
    <col min="12547" max="12547" width="64" style="291" customWidth="1"/>
    <col min="12548" max="12548" width="3.5546875" style="291" customWidth="1"/>
    <col min="12549" max="12549" width="20.109375" style="291" bestFit="1" customWidth="1"/>
    <col min="12550" max="12800" width="9.109375" style="291"/>
    <col min="12801" max="12801" width="1.88671875" style="291" bestFit="1" customWidth="1"/>
    <col min="12802" max="12802" width="28.88671875" style="291" customWidth="1"/>
    <col min="12803" max="12803" width="64" style="291" customWidth="1"/>
    <col min="12804" max="12804" width="3.5546875" style="291" customWidth="1"/>
    <col min="12805" max="12805" width="20.109375" style="291" bestFit="1" customWidth="1"/>
    <col min="12806" max="13056" width="9.109375" style="291"/>
    <col min="13057" max="13057" width="1.88671875" style="291" bestFit="1" customWidth="1"/>
    <col min="13058" max="13058" width="28.88671875" style="291" customWidth="1"/>
    <col min="13059" max="13059" width="64" style="291" customWidth="1"/>
    <col min="13060" max="13060" width="3.5546875" style="291" customWidth="1"/>
    <col min="13061" max="13061" width="20.109375" style="291" bestFit="1" customWidth="1"/>
    <col min="13062" max="13312" width="9.109375" style="291"/>
    <col min="13313" max="13313" width="1.88671875" style="291" bestFit="1" customWidth="1"/>
    <col min="13314" max="13314" width="28.88671875" style="291" customWidth="1"/>
    <col min="13315" max="13315" width="64" style="291" customWidth="1"/>
    <col min="13316" max="13316" width="3.5546875" style="291" customWidth="1"/>
    <col min="13317" max="13317" width="20.109375" style="291" bestFit="1" customWidth="1"/>
    <col min="13318" max="13568" width="9.109375" style="291"/>
    <col min="13569" max="13569" width="1.88671875" style="291" bestFit="1" customWidth="1"/>
    <col min="13570" max="13570" width="28.88671875" style="291" customWidth="1"/>
    <col min="13571" max="13571" width="64" style="291" customWidth="1"/>
    <col min="13572" max="13572" width="3.5546875" style="291" customWidth="1"/>
    <col min="13573" max="13573" width="20.109375" style="291" bestFit="1" customWidth="1"/>
    <col min="13574" max="13824" width="9.109375" style="291"/>
    <col min="13825" max="13825" width="1.88671875" style="291" bestFit="1" customWidth="1"/>
    <col min="13826" max="13826" width="28.88671875" style="291" customWidth="1"/>
    <col min="13827" max="13827" width="64" style="291" customWidth="1"/>
    <col min="13828" max="13828" width="3.5546875" style="291" customWidth="1"/>
    <col min="13829" max="13829" width="20.109375" style="291" bestFit="1" customWidth="1"/>
    <col min="13830" max="14080" width="9.109375" style="291"/>
    <col min="14081" max="14081" width="1.88671875" style="291" bestFit="1" customWidth="1"/>
    <col min="14082" max="14082" width="28.88671875" style="291" customWidth="1"/>
    <col min="14083" max="14083" width="64" style="291" customWidth="1"/>
    <col min="14084" max="14084" width="3.5546875" style="291" customWidth="1"/>
    <col min="14085" max="14085" width="20.109375" style="291" bestFit="1" customWidth="1"/>
    <col min="14086" max="14336" width="9.109375" style="291"/>
    <col min="14337" max="14337" width="1.88671875" style="291" bestFit="1" customWidth="1"/>
    <col min="14338" max="14338" width="28.88671875" style="291" customWidth="1"/>
    <col min="14339" max="14339" width="64" style="291" customWidth="1"/>
    <col min="14340" max="14340" width="3.5546875" style="291" customWidth="1"/>
    <col min="14341" max="14341" width="20.109375" style="291" bestFit="1" customWidth="1"/>
    <col min="14342" max="14592" width="9.109375" style="291"/>
    <col min="14593" max="14593" width="1.88671875" style="291" bestFit="1" customWidth="1"/>
    <col min="14594" max="14594" width="28.88671875" style="291" customWidth="1"/>
    <col min="14595" max="14595" width="64" style="291" customWidth="1"/>
    <col min="14596" max="14596" width="3.5546875" style="291" customWidth="1"/>
    <col min="14597" max="14597" width="20.109375" style="291" bestFit="1" customWidth="1"/>
    <col min="14598" max="14848" width="9.109375" style="291"/>
    <col min="14849" max="14849" width="1.88671875" style="291" bestFit="1" customWidth="1"/>
    <col min="14850" max="14850" width="28.88671875" style="291" customWidth="1"/>
    <col min="14851" max="14851" width="64" style="291" customWidth="1"/>
    <col min="14852" max="14852" width="3.5546875" style="291" customWidth="1"/>
    <col min="14853" max="14853" width="20.109375" style="291" bestFit="1" customWidth="1"/>
    <col min="14854" max="15104" width="9.109375" style="291"/>
    <col min="15105" max="15105" width="1.88671875" style="291" bestFit="1" customWidth="1"/>
    <col min="15106" max="15106" width="28.88671875" style="291" customWidth="1"/>
    <col min="15107" max="15107" width="64" style="291" customWidth="1"/>
    <col min="15108" max="15108" width="3.5546875" style="291" customWidth="1"/>
    <col min="15109" max="15109" width="20.109375" style="291" bestFit="1" customWidth="1"/>
    <col min="15110" max="15360" width="9.109375" style="291"/>
    <col min="15361" max="15361" width="1.88671875" style="291" bestFit="1" customWidth="1"/>
    <col min="15362" max="15362" width="28.88671875" style="291" customWidth="1"/>
    <col min="15363" max="15363" width="64" style="291" customWidth="1"/>
    <col min="15364" max="15364" width="3.5546875" style="291" customWidth="1"/>
    <col min="15365" max="15365" width="20.109375" style="291" bestFit="1" customWidth="1"/>
    <col min="15366" max="15616" width="9.109375" style="291"/>
    <col min="15617" max="15617" width="1.88671875" style="291" bestFit="1" customWidth="1"/>
    <col min="15618" max="15618" width="28.88671875" style="291" customWidth="1"/>
    <col min="15619" max="15619" width="64" style="291" customWidth="1"/>
    <col min="15620" max="15620" width="3.5546875" style="291" customWidth="1"/>
    <col min="15621" max="15621" width="20.109375" style="291" bestFit="1" customWidth="1"/>
    <col min="15622" max="15872" width="9.109375" style="291"/>
    <col min="15873" max="15873" width="1.88671875" style="291" bestFit="1" customWidth="1"/>
    <col min="15874" max="15874" width="28.88671875" style="291" customWidth="1"/>
    <col min="15875" max="15875" width="64" style="291" customWidth="1"/>
    <col min="15876" max="15876" width="3.5546875" style="291" customWidth="1"/>
    <col min="15877" max="15877" width="20.109375" style="291" bestFit="1" customWidth="1"/>
    <col min="15878" max="16128" width="9.109375" style="291"/>
    <col min="16129" max="16129" width="1.88671875" style="291" bestFit="1" customWidth="1"/>
    <col min="16130" max="16130" width="28.88671875" style="291" customWidth="1"/>
    <col min="16131" max="16131" width="64" style="291" customWidth="1"/>
    <col min="16132" max="16132" width="3.5546875" style="291" customWidth="1"/>
    <col min="16133" max="16133" width="20.109375" style="291" bestFit="1" customWidth="1"/>
    <col min="16134" max="16384" width="9.109375" style="291"/>
  </cols>
  <sheetData>
    <row r="2" spans="1:4" ht="33.75" customHeight="1" x14ac:dyDescent="0.55000000000000004">
      <c r="B2" s="814" t="s">
        <v>770</v>
      </c>
      <c r="C2" s="815"/>
      <c r="D2" s="446" t="s">
        <v>588</v>
      </c>
    </row>
    <row r="3" spans="1:4" ht="27" customHeight="1" x14ac:dyDescent="0.25">
      <c r="A3" s="447">
        <v>1</v>
      </c>
      <c r="B3" s="448" t="s">
        <v>771</v>
      </c>
      <c r="C3" s="449" t="s">
        <v>772</v>
      </c>
      <c r="D3" s="309"/>
    </row>
    <row r="4" spans="1:4" ht="19.5" customHeight="1" x14ac:dyDescent="0.25">
      <c r="A4" s="447"/>
      <c r="B4" s="456"/>
      <c r="C4" s="296"/>
      <c r="D4" s="457"/>
    </row>
    <row r="5" spans="1:4" ht="27" customHeight="1" x14ac:dyDescent="0.25">
      <c r="A5" s="447">
        <v>2</v>
      </c>
      <c r="B5" s="450" t="s">
        <v>773</v>
      </c>
      <c r="C5" s="309"/>
      <c r="D5" s="309"/>
    </row>
    <row r="6" spans="1:4" ht="27" customHeight="1" x14ac:dyDescent="0.25">
      <c r="A6" s="447">
        <v>3</v>
      </c>
      <c r="B6" s="450" t="s">
        <v>774</v>
      </c>
      <c r="C6" s="451"/>
      <c r="D6" s="309"/>
    </row>
    <row r="7" spans="1:4" ht="42.75" customHeight="1" x14ac:dyDescent="0.25">
      <c r="A7" s="447">
        <v>4</v>
      </c>
      <c r="B7" s="450" t="s">
        <v>775</v>
      </c>
      <c r="C7" s="309"/>
      <c r="D7" s="309"/>
    </row>
    <row r="8" spans="1:4" ht="27" customHeight="1" x14ac:dyDescent="0.25">
      <c r="A8" s="447">
        <v>5</v>
      </c>
      <c r="B8" s="450" t="s">
        <v>776</v>
      </c>
      <c r="C8" s="458" t="s">
        <v>782</v>
      </c>
      <c r="D8" s="309"/>
    </row>
    <row r="9" spans="1:4" ht="16.5" customHeight="1" x14ac:dyDescent="0.25">
      <c r="A9" s="447"/>
      <c r="B9" s="459"/>
      <c r="C9" s="296"/>
      <c r="D9" s="457"/>
    </row>
    <row r="10" spans="1:4" ht="27" customHeight="1" x14ac:dyDescent="0.25">
      <c r="A10" s="447">
        <v>6</v>
      </c>
      <c r="B10" s="450" t="s">
        <v>783</v>
      </c>
      <c r="C10" s="309"/>
      <c r="D10" s="309"/>
    </row>
    <row r="11" spans="1:4" ht="69" customHeight="1" x14ac:dyDescent="0.25">
      <c r="A11" s="447">
        <v>7</v>
      </c>
      <c r="B11" s="450" t="s">
        <v>779</v>
      </c>
      <c r="C11" s="309"/>
      <c r="D11" s="309"/>
    </row>
    <row r="12" spans="1:4" ht="39.75" customHeight="1" x14ac:dyDescent="0.25">
      <c r="A12" s="447">
        <v>8</v>
      </c>
      <c r="B12" s="450" t="s">
        <v>780</v>
      </c>
      <c r="C12" s="458" t="s">
        <v>784</v>
      </c>
      <c r="D12" s="309"/>
    </row>
    <row r="13" spans="1:4" ht="49.5" customHeight="1" x14ac:dyDescent="0.25"/>
    <row r="14" spans="1:4" ht="18" customHeight="1" x14ac:dyDescent="0.25">
      <c r="A14" s="378"/>
    </row>
    <row r="15" spans="1:4" ht="33.75" customHeight="1" x14ac:dyDescent="0.55000000000000004">
      <c r="B15" s="814" t="s">
        <v>770</v>
      </c>
      <c r="C15" s="815"/>
      <c r="D15" s="446" t="s">
        <v>588</v>
      </c>
    </row>
    <row r="16" spans="1:4" ht="27" customHeight="1" x14ac:dyDescent="0.25">
      <c r="A16" s="447">
        <v>1</v>
      </c>
      <c r="B16" s="448" t="s">
        <v>771</v>
      </c>
      <c r="C16" s="449" t="s">
        <v>772</v>
      </c>
      <c r="D16" s="309"/>
    </row>
    <row r="17" spans="1:4" ht="19.5" customHeight="1" x14ac:dyDescent="0.25">
      <c r="A17" s="447"/>
      <c r="B17" s="456"/>
      <c r="C17" s="296"/>
      <c r="D17" s="457"/>
    </row>
    <row r="18" spans="1:4" ht="27" customHeight="1" x14ac:dyDescent="0.25">
      <c r="A18" s="447">
        <v>2</v>
      </c>
      <c r="B18" s="450" t="s">
        <v>773</v>
      </c>
      <c r="C18" s="309"/>
      <c r="D18" s="309"/>
    </row>
    <row r="19" spans="1:4" ht="27" customHeight="1" x14ac:dyDescent="0.25">
      <c r="A19" s="447">
        <v>3</v>
      </c>
      <c r="B19" s="450" t="s">
        <v>774</v>
      </c>
      <c r="C19" s="451"/>
      <c r="D19" s="309"/>
    </row>
    <row r="20" spans="1:4" ht="42.75" customHeight="1" x14ac:dyDescent="0.25">
      <c r="A20" s="447">
        <v>4</v>
      </c>
      <c r="B20" s="450" t="s">
        <v>775</v>
      </c>
      <c r="C20" s="309"/>
      <c r="D20" s="309"/>
    </row>
    <row r="21" spans="1:4" ht="27" customHeight="1" x14ac:dyDescent="0.25">
      <c r="A21" s="447">
        <v>5</v>
      </c>
      <c r="B21" s="450" t="s">
        <v>776</v>
      </c>
      <c r="C21" s="458" t="s">
        <v>782</v>
      </c>
      <c r="D21" s="309"/>
    </row>
    <row r="22" spans="1:4" ht="16.5" customHeight="1" x14ac:dyDescent="0.25">
      <c r="A22" s="447"/>
      <c r="B22" s="459"/>
      <c r="C22" s="296"/>
      <c r="D22" s="457"/>
    </row>
    <row r="23" spans="1:4" ht="27" customHeight="1" x14ac:dyDescent="0.25">
      <c r="A23" s="447">
        <v>6</v>
      </c>
      <c r="B23" s="450" t="s">
        <v>783</v>
      </c>
      <c r="C23" s="309"/>
      <c r="D23" s="309"/>
    </row>
    <row r="24" spans="1:4" ht="69" customHeight="1" x14ac:dyDescent="0.25">
      <c r="A24" s="447">
        <v>7</v>
      </c>
      <c r="B24" s="450" t="s">
        <v>779</v>
      </c>
      <c r="C24" s="309"/>
      <c r="D24" s="309"/>
    </row>
    <row r="25" spans="1:4" ht="38.25" customHeight="1" x14ac:dyDescent="0.25">
      <c r="A25" s="447">
        <v>8</v>
      </c>
      <c r="B25" s="450" t="s">
        <v>780</v>
      </c>
      <c r="C25" s="458" t="s">
        <v>784</v>
      </c>
      <c r="D25" s="309"/>
    </row>
    <row r="26" spans="1:4" ht="18" customHeight="1" x14ac:dyDescent="0.25"/>
  </sheetData>
  <mergeCells count="2">
    <mergeCell ref="B2:C2"/>
    <mergeCell ref="B15:C15"/>
  </mergeCells>
  <printOptions horizontalCentered="1"/>
  <pageMargins left="0.46" right="0.47" top="0.25" bottom="0.26" header="0" footer="0"/>
  <pageSetup scale="95"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A01A2-90EA-4009-9CCA-21AFDE53C613}">
  <sheetPr codeName="Sheet50">
    <tabColor rgb="FFFF0000"/>
  </sheetPr>
  <dimension ref="A1"/>
  <sheetViews>
    <sheetView workbookViewId="0"/>
  </sheetViews>
  <sheetFormatPr defaultRowHeight="13.2" x14ac:dyDescent="0.25"/>
  <sheetData>
    <row r="1" spans="1:1" x14ac:dyDescent="0.25">
      <c r="A1" s="30" t="s">
        <v>2067</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FDC68-F1ED-40CE-8B24-CE5F1EE7BD5A}">
  <sheetPr codeName="Sheet42"/>
  <dimension ref="A1:E18"/>
  <sheetViews>
    <sheetView workbookViewId="0">
      <selection activeCell="G22" sqref="G22"/>
    </sheetView>
  </sheetViews>
  <sheetFormatPr defaultRowHeight="18.75" customHeight="1" x14ac:dyDescent="0.25"/>
  <cols>
    <col min="1" max="1" width="10.5546875" style="291" customWidth="1"/>
    <col min="2" max="2" width="35.33203125" style="291" customWidth="1"/>
    <col min="3" max="3" width="36.44140625" style="291" customWidth="1"/>
    <col min="4" max="4" width="17.109375" style="291" customWidth="1"/>
    <col min="5" max="5" width="13.44140625" style="291" customWidth="1"/>
    <col min="6" max="256" width="9.109375" style="291"/>
    <col min="257" max="257" width="10.5546875" style="291" customWidth="1"/>
    <col min="258" max="258" width="35.33203125" style="291" customWidth="1"/>
    <col min="259" max="259" width="36.44140625" style="291" customWidth="1"/>
    <col min="260" max="260" width="17.109375" style="291" customWidth="1"/>
    <col min="261" max="261" width="13.44140625" style="291" customWidth="1"/>
    <col min="262" max="512" width="9.109375" style="291"/>
    <col min="513" max="513" width="10.5546875" style="291" customWidth="1"/>
    <col min="514" max="514" width="35.33203125" style="291" customWidth="1"/>
    <col min="515" max="515" width="36.44140625" style="291" customWidth="1"/>
    <col min="516" max="516" width="17.109375" style="291" customWidth="1"/>
    <col min="517" max="517" width="13.44140625" style="291" customWidth="1"/>
    <col min="518" max="768" width="9.109375" style="291"/>
    <col min="769" max="769" width="10.5546875" style="291" customWidth="1"/>
    <col min="770" max="770" width="35.33203125" style="291" customWidth="1"/>
    <col min="771" max="771" width="36.44140625" style="291" customWidth="1"/>
    <col min="772" max="772" width="17.109375" style="291" customWidth="1"/>
    <col min="773" max="773" width="13.44140625" style="291" customWidth="1"/>
    <col min="774" max="1024" width="9.109375" style="291"/>
    <col min="1025" max="1025" width="10.5546875" style="291" customWidth="1"/>
    <col min="1026" max="1026" width="35.33203125" style="291" customWidth="1"/>
    <col min="1027" max="1027" width="36.44140625" style="291" customWidth="1"/>
    <col min="1028" max="1028" width="17.109375" style="291" customWidth="1"/>
    <col min="1029" max="1029" width="13.44140625" style="291" customWidth="1"/>
    <col min="1030" max="1280" width="9.109375" style="291"/>
    <col min="1281" max="1281" width="10.5546875" style="291" customWidth="1"/>
    <col min="1282" max="1282" width="35.33203125" style="291" customWidth="1"/>
    <col min="1283" max="1283" width="36.44140625" style="291" customWidth="1"/>
    <col min="1284" max="1284" width="17.109375" style="291" customWidth="1"/>
    <col min="1285" max="1285" width="13.44140625" style="291" customWidth="1"/>
    <col min="1286" max="1536" width="9.109375" style="291"/>
    <col min="1537" max="1537" width="10.5546875" style="291" customWidth="1"/>
    <col min="1538" max="1538" width="35.33203125" style="291" customWidth="1"/>
    <col min="1539" max="1539" width="36.44140625" style="291" customWidth="1"/>
    <col min="1540" max="1540" width="17.109375" style="291" customWidth="1"/>
    <col min="1541" max="1541" width="13.44140625" style="291" customWidth="1"/>
    <col min="1542" max="1792" width="9.109375" style="291"/>
    <col min="1793" max="1793" width="10.5546875" style="291" customWidth="1"/>
    <col min="1794" max="1794" width="35.33203125" style="291" customWidth="1"/>
    <col min="1795" max="1795" width="36.44140625" style="291" customWidth="1"/>
    <col min="1796" max="1796" width="17.109375" style="291" customWidth="1"/>
    <col min="1797" max="1797" width="13.44140625" style="291" customWidth="1"/>
    <col min="1798" max="2048" width="9.109375" style="291"/>
    <col min="2049" max="2049" width="10.5546875" style="291" customWidth="1"/>
    <col min="2050" max="2050" width="35.33203125" style="291" customWidth="1"/>
    <col min="2051" max="2051" width="36.44140625" style="291" customWidth="1"/>
    <col min="2052" max="2052" width="17.109375" style="291" customWidth="1"/>
    <col min="2053" max="2053" width="13.44140625" style="291" customWidth="1"/>
    <col min="2054" max="2304" width="9.109375" style="291"/>
    <col min="2305" max="2305" width="10.5546875" style="291" customWidth="1"/>
    <col min="2306" max="2306" width="35.33203125" style="291" customWidth="1"/>
    <col min="2307" max="2307" width="36.44140625" style="291" customWidth="1"/>
    <col min="2308" max="2308" width="17.109375" style="291" customWidth="1"/>
    <col min="2309" max="2309" width="13.44140625" style="291" customWidth="1"/>
    <col min="2310" max="2560" width="9.109375" style="291"/>
    <col min="2561" max="2561" width="10.5546875" style="291" customWidth="1"/>
    <col min="2562" max="2562" width="35.33203125" style="291" customWidth="1"/>
    <col min="2563" max="2563" width="36.44140625" style="291" customWidth="1"/>
    <col min="2564" max="2564" width="17.109375" style="291" customWidth="1"/>
    <col min="2565" max="2565" width="13.44140625" style="291" customWidth="1"/>
    <col min="2566" max="2816" width="9.109375" style="291"/>
    <col min="2817" max="2817" width="10.5546875" style="291" customWidth="1"/>
    <col min="2818" max="2818" width="35.33203125" style="291" customWidth="1"/>
    <col min="2819" max="2819" width="36.44140625" style="291" customWidth="1"/>
    <col min="2820" max="2820" width="17.109375" style="291" customWidth="1"/>
    <col min="2821" max="2821" width="13.44140625" style="291" customWidth="1"/>
    <col min="2822" max="3072" width="9.109375" style="291"/>
    <col min="3073" max="3073" width="10.5546875" style="291" customWidth="1"/>
    <col min="3074" max="3074" width="35.33203125" style="291" customWidth="1"/>
    <col min="3075" max="3075" width="36.44140625" style="291" customWidth="1"/>
    <col min="3076" max="3076" width="17.109375" style="291" customWidth="1"/>
    <col min="3077" max="3077" width="13.44140625" style="291" customWidth="1"/>
    <col min="3078" max="3328" width="9.109375" style="291"/>
    <col min="3329" max="3329" width="10.5546875" style="291" customWidth="1"/>
    <col min="3330" max="3330" width="35.33203125" style="291" customWidth="1"/>
    <col min="3331" max="3331" width="36.44140625" style="291" customWidth="1"/>
    <col min="3332" max="3332" width="17.109375" style="291" customWidth="1"/>
    <col min="3333" max="3333" width="13.44140625" style="291" customWidth="1"/>
    <col min="3334" max="3584" width="9.109375" style="291"/>
    <col min="3585" max="3585" width="10.5546875" style="291" customWidth="1"/>
    <col min="3586" max="3586" width="35.33203125" style="291" customWidth="1"/>
    <col min="3587" max="3587" width="36.44140625" style="291" customWidth="1"/>
    <col min="3588" max="3588" width="17.109375" style="291" customWidth="1"/>
    <col min="3589" max="3589" width="13.44140625" style="291" customWidth="1"/>
    <col min="3590" max="3840" width="9.109375" style="291"/>
    <col min="3841" max="3841" width="10.5546875" style="291" customWidth="1"/>
    <col min="3842" max="3842" width="35.33203125" style="291" customWidth="1"/>
    <col min="3843" max="3843" width="36.44140625" style="291" customWidth="1"/>
    <col min="3844" max="3844" width="17.109375" style="291" customWidth="1"/>
    <col min="3845" max="3845" width="13.44140625" style="291" customWidth="1"/>
    <col min="3846" max="4096" width="9.109375" style="291"/>
    <col min="4097" max="4097" width="10.5546875" style="291" customWidth="1"/>
    <col min="4098" max="4098" width="35.33203125" style="291" customWidth="1"/>
    <col min="4099" max="4099" width="36.44140625" style="291" customWidth="1"/>
    <col min="4100" max="4100" width="17.109375" style="291" customWidth="1"/>
    <col min="4101" max="4101" width="13.44140625" style="291" customWidth="1"/>
    <col min="4102" max="4352" width="9.109375" style="291"/>
    <col min="4353" max="4353" width="10.5546875" style="291" customWidth="1"/>
    <col min="4354" max="4354" width="35.33203125" style="291" customWidth="1"/>
    <col min="4355" max="4355" width="36.44140625" style="291" customWidth="1"/>
    <col min="4356" max="4356" width="17.109375" style="291" customWidth="1"/>
    <col min="4357" max="4357" width="13.44140625" style="291" customWidth="1"/>
    <col min="4358" max="4608" width="9.109375" style="291"/>
    <col min="4609" max="4609" width="10.5546875" style="291" customWidth="1"/>
    <col min="4610" max="4610" width="35.33203125" style="291" customWidth="1"/>
    <col min="4611" max="4611" width="36.44140625" style="291" customWidth="1"/>
    <col min="4612" max="4612" width="17.109375" style="291" customWidth="1"/>
    <col min="4613" max="4613" width="13.44140625" style="291" customWidth="1"/>
    <col min="4614" max="4864" width="9.109375" style="291"/>
    <col min="4865" max="4865" width="10.5546875" style="291" customWidth="1"/>
    <col min="4866" max="4866" width="35.33203125" style="291" customWidth="1"/>
    <col min="4867" max="4867" width="36.44140625" style="291" customWidth="1"/>
    <col min="4868" max="4868" width="17.109375" style="291" customWidth="1"/>
    <col min="4869" max="4869" width="13.44140625" style="291" customWidth="1"/>
    <col min="4870" max="5120" width="9.109375" style="291"/>
    <col min="5121" max="5121" width="10.5546875" style="291" customWidth="1"/>
    <col min="5122" max="5122" width="35.33203125" style="291" customWidth="1"/>
    <col min="5123" max="5123" width="36.44140625" style="291" customWidth="1"/>
    <col min="5124" max="5124" width="17.109375" style="291" customWidth="1"/>
    <col min="5125" max="5125" width="13.44140625" style="291" customWidth="1"/>
    <col min="5126" max="5376" width="9.109375" style="291"/>
    <col min="5377" max="5377" width="10.5546875" style="291" customWidth="1"/>
    <col min="5378" max="5378" width="35.33203125" style="291" customWidth="1"/>
    <col min="5379" max="5379" width="36.44140625" style="291" customWidth="1"/>
    <col min="5380" max="5380" width="17.109375" style="291" customWidth="1"/>
    <col min="5381" max="5381" width="13.44140625" style="291" customWidth="1"/>
    <col min="5382" max="5632" width="9.109375" style="291"/>
    <col min="5633" max="5633" width="10.5546875" style="291" customWidth="1"/>
    <col min="5634" max="5634" width="35.33203125" style="291" customWidth="1"/>
    <col min="5635" max="5635" width="36.44140625" style="291" customWidth="1"/>
    <col min="5636" max="5636" width="17.109375" style="291" customWidth="1"/>
    <col min="5637" max="5637" width="13.44140625" style="291" customWidth="1"/>
    <col min="5638" max="5888" width="9.109375" style="291"/>
    <col min="5889" max="5889" width="10.5546875" style="291" customWidth="1"/>
    <col min="5890" max="5890" width="35.33203125" style="291" customWidth="1"/>
    <col min="5891" max="5891" width="36.44140625" style="291" customWidth="1"/>
    <col min="5892" max="5892" width="17.109375" style="291" customWidth="1"/>
    <col min="5893" max="5893" width="13.44140625" style="291" customWidth="1"/>
    <col min="5894" max="6144" width="9.109375" style="291"/>
    <col min="6145" max="6145" width="10.5546875" style="291" customWidth="1"/>
    <col min="6146" max="6146" width="35.33203125" style="291" customWidth="1"/>
    <col min="6147" max="6147" width="36.44140625" style="291" customWidth="1"/>
    <col min="6148" max="6148" width="17.109375" style="291" customWidth="1"/>
    <col min="6149" max="6149" width="13.44140625" style="291" customWidth="1"/>
    <col min="6150" max="6400" width="9.109375" style="291"/>
    <col min="6401" max="6401" width="10.5546875" style="291" customWidth="1"/>
    <col min="6402" max="6402" width="35.33203125" style="291" customWidth="1"/>
    <col min="6403" max="6403" width="36.44140625" style="291" customWidth="1"/>
    <col min="6404" max="6404" width="17.109375" style="291" customWidth="1"/>
    <col min="6405" max="6405" width="13.44140625" style="291" customWidth="1"/>
    <col min="6406" max="6656" width="9.109375" style="291"/>
    <col min="6657" max="6657" width="10.5546875" style="291" customWidth="1"/>
    <col min="6658" max="6658" width="35.33203125" style="291" customWidth="1"/>
    <col min="6659" max="6659" width="36.44140625" style="291" customWidth="1"/>
    <col min="6660" max="6660" width="17.109375" style="291" customWidth="1"/>
    <col min="6661" max="6661" width="13.44140625" style="291" customWidth="1"/>
    <col min="6662" max="6912" width="9.109375" style="291"/>
    <col min="6913" max="6913" width="10.5546875" style="291" customWidth="1"/>
    <col min="6914" max="6914" width="35.33203125" style="291" customWidth="1"/>
    <col min="6915" max="6915" width="36.44140625" style="291" customWidth="1"/>
    <col min="6916" max="6916" width="17.109375" style="291" customWidth="1"/>
    <col min="6917" max="6917" width="13.44140625" style="291" customWidth="1"/>
    <col min="6918" max="7168" width="9.109375" style="291"/>
    <col min="7169" max="7169" width="10.5546875" style="291" customWidth="1"/>
    <col min="7170" max="7170" width="35.33203125" style="291" customWidth="1"/>
    <col min="7171" max="7171" width="36.44140625" style="291" customWidth="1"/>
    <col min="7172" max="7172" width="17.109375" style="291" customWidth="1"/>
    <col min="7173" max="7173" width="13.44140625" style="291" customWidth="1"/>
    <col min="7174" max="7424" width="9.109375" style="291"/>
    <col min="7425" max="7425" width="10.5546875" style="291" customWidth="1"/>
    <col min="7426" max="7426" width="35.33203125" style="291" customWidth="1"/>
    <col min="7427" max="7427" width="36.44140625" style="291" customWidth="1"/>
    <col min="7428" max="7428" width="17.109375" style="291" customWidth="1"/>
    <col min="7429" max="7429" width="13.44140625" style="291" customWidth="1"/>
    <col min="7430" max="7680" width="9.109375" style="291"/>
    <col min="7681" max="7681" width="10.5546875" style="291" customWidth="1"/>
    <col min="7682" max="7682" width="35.33203125" style="291" customWidth="1"/>
    <col min="7683" max="7683" width="36.44140625" style="291" customWidth="1"/>
    <col min="7684" max="7684" width="17.109375" style="291" customWidth="1"/>
    <col min="7685" max="7685" width="13.44140625" style="291" customWidth="1"/>
    <col min="7686" max="7936" width="9.109375" style="291"/>
    <col min="7937" max="7937" width="10.5546875" style="291" customWidth="1"/>
    <col min="7938" max="7938" width="35.33203125" style="291" customWidth="1"/>
    <col min="7939" max="7939" width="36.44140625" style="291" customWidth="1"/>
    <col min="7940" max="7940" width="17.109375" style="291" customWidth="1"/>
    <col min="7941" max="7941" width="13.44140625" style="291" customWidth="1"/>
    <col min="7942" max="8192" width="9.109375" style="291"/>
    <col min="8193" max="8193" width="10.5546875" style="291" customWidth="1"/>
    <col min="8194" max="8194" width="35.33203125" style="291" customWidth="1"/>
    <col min="8195" max="8195" width="36.44140625" style="291" customWidth="1"/>
    <col min="8196" max="8196" width="17.109375" style="291" customWidth="1"/>
    <col min="8197" max="8197" width="13.44140625" style="291" customWidth="1"/>
    <col min="8198" max="8448" width="9.109375" style="291"/>
    <col min="8449" max="8449" width="10.5546875" style="291" customWidth="1"/>
    <col min="8450" max="8450" width="35.33203125" style="291" customWidth="1"/>
    <col min="8451" max="8451" width="36.44140625" style="291" customWidth="1"/>
    <col min="8452" max="8452" width="17.109375" style="291" customWidth="1"/>
    <col min="8453" max="8453" width="13.44140625" style="291" customWidth="1"/>
    <col min="8454" max="8704" width="9.109375" style="291"/>
    <col min="8705" max="8705" width="10.5546875" style="291" customWidth="1"/>
    <col min="8706" max="8706" width="35.33203125" style="291" customWidth="1"/>
    <col min="8707" max="8707" width="36.44140625" style="291" customWidth="1"/>
    <col min="8708" max="8708" width="17.109375" style="291" customWidth="1"/>
    <col min="8709" max="8709" width="13.44140625" style="291" customWidth="1"/>
    <col min="8710" max="8960" width="9.109375" style="291"/>
    <col min="8961" max="8961" width="10.5546875" style="291" customWidth="1"/>
    <col min="8962" max="8962" width="35.33203125" style="291" customWidth="1"/>
    <col min="8963" max="8963" width="36.44140625" style="291" customWidth="1"/>
    <col min="8964" max="8964" width="17.109375" style="291" customWidth="1"/>
    <col min="8965" max="8965" width="13.44140625" style="291" customWidth="1"/>
    <col min="8966" max="9216" width="9.109375" style="291"/>
    <col min="9217" max="9217" width="10.5546875" style="291" customWidth="1"/>
    <col min="9218" max="9218" width="35.33203125" style="291" customWidth="1"/>
    <col min="9219" max="9219" width="36.44140625" style="291" customWidth="1"/>
    <col min="9220" max="9220" width="17.109375" style="291" customWidth="1"/>
    <col min="9221" max="9221" width="13.44140625" style="291" customWidth="1"/>
    <col min="9222" max="9472" width="9.109375" style="291"/>
    <col min="9473" max="9473" width="10.5546875" style="291" customWidth="1"/>
    <col min="9474" max="9474" width="35.33203125" style="291" customWidth="1"/>
    <col min="9475" max="9475" width="36.44140625" style="291" customWidth="1"/>
    <col min="9476" max="9476" width="17.109375" style="291" customWidth="1"/>
    <col min="9477" max="9477" width="13.44140625" style="291" customWidth="1"/>
    <col min="9478" max="9728" width="9.109375" style="291"/>
    <col min="9729" max="9729" width="10.5546875" style="291" customWidth="1"/>
    <col min="9730" max="9730" width="35.33203125" style="291" customWidth="1"/>
    <col min="9731" max="9731" width="36.44140625" style="291" customWidth="1"/>
    <col min="9732" max="9732" width="17.109375" style="291" customWidth="1"/>
    <col min="9733" max="9733" width="13.44140625" style="291" customWidth="1"/>
    <col min="9734" max="9984" width="9.109375" style="291"/>
    <col min="9985" max="9985" width="10.5546875" style="291" customWidth="1"/>
    <col min="9986" max="9986" width="35.33203125" style="291" customWidth="1"/>
    <col min="9987" max="9987" width="36.44140625" style="291" customWidth="1"/>
    <col min="9988" max="9988" width="17.109375" style="291" customWidth="1"/>
    <col min="9989" max="9989" width="13.44140625" style="291" customWidth="1"/>
    <col min="9990" max="10240" width="9.109375" style="291"/>
    <col min="10241" max="10241" width="10.5546875" style="291" customWidth="1"/>
    <col min="10242" max="10242" width="35.33203125" style="291" customWidth="1"/>
    <col min="10243" max="10243" width="36.44140625" style="291" customWidth="1"/>
    <col min="10244" max="10244" width="17.109375" style="291" customWidth="1"/>
    <col min="10245" max="10245" width="13.44140625" style="291" customWidth="1"/>
    <col min="10246" max="10496" width="9.109375" style="291"/>
    <col min="10497" max="10497" width="10.5546875" style="291" customWidth="1"/>
    <col min="10498" max="10498" width="35.33203125" style="291" customWidth="1"/>
    <col min="10499" max="10499" width="36.44140625" style="291" customWidth="1"/>
    <col min="10500" max="10500" width="17.109375" style="291" customWidth="1"/>
    <col min="10501" max="10501" width="13.44140625" style="291" customWidth="1"/>
    <col min="10502" max="10752" width="9.109375" style="291"/>
    <col min="10753" max="10753" width="10.5546875" style="291" customWidth="1"/>
    <col min="10754" max="10754" width="35.33203125" style="291" customWidth="1"/>
    <col min="10755" max="10755" width="36.44140625" style="291" customWidth="1"/>
    <col min="10756" max="10756" width="17.109375" style="291" customWidth="1"/>
    <col min="10757" max="10757" width="13.44140625" style="291" customWidth="1"/>
    <col min="10758" max="11008" width="9.109375" style="291"/>
    <col min="11009" max="11009" width="10.5546875" style="291" customWidth="1"/>
    <col min="11010" max="11010" width="35.33203125" style="291" customWidth="1"/>
    <col min="11011" max="11011" width="36.44140625" style="291" customWidth="1"/>
    <col min="11012" max="11012" width="17.109375" style="291" customWidth="1"/>
    <col min="11013" max="11013" width="13.44140625" style="291" customWidth="1"/>
    <col min="11014" max="11264" width="9.109375" style="291"/>
    <col min="11265" max="11265" width="10.5546875" style="291" customWidth="1"/>
    <col min="11266" max="11266" width="35.33203125" style="291" customWidth="1"/>
    <col min="11267" max="11267" width="36.44140625" style="291" customWidth="1"/>
    <col min="11268" max="11268" width="17.109375" style="291" customWidth="1"/>
    <col min="11269" max="11269" width="13.44140625" style="291" customWidth="1"/>
    <col min="11270" max="11520" width="9.109375" style="291"/>
    <col min="11521" max="11521" width="10.5546875" style="291" customWidth="1"/>
    <col min="11522" max="11522" width="35.33203125" style="291" customWidth="1"/>
    <col min="11523" max="11523" width="36.44140625" style="291" customWidth="1"/>
    <col min="11524" max="11524" width="17.109375" style="291" customWidth="1"/>
    <col min="11525" max="11525" width="13.44140625" style="291" customWidth="1"/>
    <col min="11526" max="11776" width="9.109375" style="291"/>
    <col min="11777" max="11777" width="10.5546875" style="291" customWidth="1"/>
    <col min="11778" max="11778" width="35.33203125" style="291" customWidth="1"/>
    <col min="11779" max="11779" width="36.44140625" style="291" customWidth="1"/>
    <col min="11780" max="11780" width="17.109375" style="291" customWidth="1"/>
    <col min="11781" max="11781" width="13.44140625" style="291" customWidth="1"/>
    <col min="11782" max="12032" width="9.109375" style="291"/>
    <col min="12033" max="12033" width="10.5546875" style="291" customWidth="1"/>
    <col min="12034" max="12034" width="35.33203125" style="291" customWidth="1"/>
    <col min="12035" max="12035" width="36.44140625" style="291" customWidth="1"/>
    <col min="12036" max="12036" width="17.109375" style="291" customWidth="1"/>
    <col min="12037" max="12037" width="13.44140625" style="291" customWidth="1"/>
    <col min="12038" max="12288" width="9.109375" style="291"/>
    <col min="12289" max="12289" width="10.5546875" style="291" customWidth="1"/>
    <col min="12290" max="12290" width="35.33203125" style="291" customWidth="1"/>
    <col min="12291" max="12291" width="36.44140625" style="291" customWidth="1"/>
    <col min="12292" max="12292" width="17.109375" style="291" customWidth="1"/>
    <col min="12293" max="12293" width="13.44140625" style="291" customWidth="1"/>
    <col min="12294" max="12544" width="9.109375" style="291"/>
    <col min="12545" max="12545" width="10.5546875" style="291" customWidth="1"/>
    <col min="12546" max="12546" width="35.33203125" style="291" customWidth="1"/>
    <col min="12547" max="12547" width="36.44140625" style="291" customWidth="1"/>
    <col min="12548" max="12548" width="17.109375" style="291" customWidth="1"/>
    <col min="12549" max="12549" width="13.44140625" style="291" customWidth="1"/>
    <col min="12550" max="12800" width="9.109375" style="291"/>
    <col min="12801" max="12801" width="10.5546875" style="291" customWidth="1"/>
    <col min="12802" max="12802" width="35.33203125" style="291" customWidth="1"/>
    <col min="12803" max="12803" width="36.44140625" style="291" customWidth="1"/>
    <col min="12804" max="12804" width="17.109375" style="291" customWidth="1"/>
    <col min="12805" max="12805" width="13.44140625" style="291" customWidth="1"/>
    <col min="12806" max="13056" width="9.109375" style="291"/>
    <col min="13057" max="13057" width="10.5546875" style="291" customWidth="1"/>
    <col min="13058" max="13058" width="35.33203125" style="291" customWidth="1"/>
    <col min="13059" max="13059" width="36.44140625" style="291" customWidth="1"/>
    <col min="13060" max="13060" width="17.109375" style="291" customWidth="1"/>
    <col min="13061" max="13061" width="13.44140625" style="291" customWidth="1"/>
    <col min="13062" max="13312" width="9.109375" style="291"/>
    <col min="13313" max="13313" width="10.5546875" style="291" customWidth="1"/>
    <col min="13314" max="13314" width="35.33203125" style="291" customWidth="1"/>
    <col min="13315" max="13315" width="36.44140625" style="291" customWidth="1"/>
    <col min="13316" max="13316" width="17.109375" style="291" customWidth="1"/>
    <col min="13317" max="13317" width="13.44140625" style="291" customWidth="1"/>
    <col min="13318" max="13568" width="9.109375" style="291"/>
    <col min="13569" max="13569" width="10.5546875" style="291" customWidth="1"/>
    <col min="13570" max="13570" width="35.33203125" style="291" customWidth="1"/>
    <col min="13571" max="13571" width="36.44140625" style="291" customWidth="1"/>
    <col min="13572" max="13572" width="17.109375" style="291" customWidth="1"/>
    <col min="13573" max="13573" width="13.44140625" style="291" customWidth="1"/>
    <col min="13574" max="13824" width="9.109375" style="291"/>
    <col min="13825" max="13825" width="10.5546875" style="291" customWidth="1"/>
    <col min="13826" max="13826" width="35.33203125" style="291" customWidth="1"/>
    <col min="13827" max="13827" width="36.44140625" style="291" customWidth="1"/>
    <col min="13828" max="13828" width="17.109375" style="291" customWidth="1"/>
    <col min="13829" max="13829" width="13.44140625" style="291" customWidth="1"/>
    <col min="13830" max="14080" width="9.109375" style="291"/>
    <col min="14081" max="14081" width="10.5546875" style="291" customWidth="1"/>
    <col min="14082" max="14082" width="35.33203125" style="291" customWidth="1"/>
    <col min="14083" max="14083" width="36.44140625" style="291" customWidth="1"/>
    <col min="14084" max="14084" width="17.109375" style="291" customWidth="1"/>
    <col min="14085" max="14085" width="13.44140625" style="291" customWidth="1"/>
    <col min="14086" max="14336" width="9.109375" style="291"/>
    <col min="14337" max="14337" width="10.5546875" style="291" customWidth="1"/>
    <col min="14338" max="14338" width="35.33203125" style="291" customWidth="1"/>
    <col min="14339" max="14339" width="36.44140625" style="291" customWidth="1"/>
    <col min="14340" max="14340" width="17.109375" style="291" customWidth="1"/>
    <col min="14341" max="14341" width="13.44140625" style="291" customWidth="1"/>
    <col min="14342" max="14592" width="9.109375" style="291"/>
    <col min="14593" max="14593" width="10.5546875" style="291" customWidth="1"/>
    <col min="14594" max="14594" width="35.33203125" style="291" customWidth="1"/>
    <col min="14595" max="14595" width="36.44140625" style="291" customWidth="1"/>
    <col min="14596" max="14596" width="17.109375" style="291" customWidth="1"/>
    <col min="14597" max="14597" width="13.44140625" style="291" customWidth="1"/>
    <col min="14598" max="14848" width="9.109375" style="291"/>
    <col min="14849" max="14849" width="10.5546875" style="291" customWidth="1"/>
    <col min="14850" max="14850" width="35.33203125" style="291" customWidth="1"/>
    <col min="14851" max="14851" width="36.44140625" style="291" customWidth="1"/>
    <col min="14852" max="14852" width="17.109375" style="291" customWidth="1"/>
    <col min="14853" max="14853" width="13.44140625" style="291" customWidth="1"/>
    <col min="14854" max="15104" width="9.109375" style="291"/>
    <col min="15105" max="15105" width="10.5546875" style="291" customWidth="1"/>
    <col min="15106" max="15106" width="35.33203125" style="291" customWidth="1"/>
    <col min="15107" max="15107" width="36.44140625" style="291" customWidth="1"/>
    <col min="15108" max="15108" width="17.109375" style="291" customWidth="1"/>
    <col min="15109" max="15109" width="13.44140625" style="291" customWidth="1"/>
    <col min="15110" max="15360" width="9.109375" style="291"/>
    <col min="15361" max="15361" width="10.5546875" style="291" customWidth="1"/>
    <col min="15362" max="15362" width="35.33203125" style="291" customWidth="1"/>
    <col min="15363" max="15363" width="36.44140625" style="291" customWidth="1"/>
    <col min="15364" max="15364" width="17.109375" style="291" customWidth="1"/>
    <col min="15365" max="15365" width="13.44140625" style="291" customWidth="1"/>
    <col min="15366" max="15616" width="9.109375" style="291"/>
    <col min="15617" max="15617" width="10.5546875" style="291" customWidth="1"/>
    <col min="15618" max="15618" width="35.33203125" style="291" customWidth="1"/>
    <col min="15619" max="15619" width="36.44140625" style="291" customWidth="1"/>
    <col min="15620" max="15620" width="17.109375" style="291" customWidth="1"/>
    <col min="15621" max="15621" width="13.44140625" style="291" customWidth="1"/>
    <col min="15622" max="15872" width="9.109375" style="291"/>
    <col min="15873" max="15873" width="10.5546875" style="291" customWidth="1"/>
    <col min="15874" max="15874" width="35.33203125" style="291" customWidth="1"/>
    <col min="15875" max="15875" width="36.44140625" style="291" customWidth="1"/>
    <col min="15876" max="15876" width="17.109375" style="291" customWidth="1"/>
    <col min="15877" max="15877" width="13.44140625" style="291" customWidth="1"/>
    <col min="15878" max="16128" width="9.109375" style="291"/>
    <col min="16129" max="16129" width="10.5546875" style="291" customWidth="1"/>
    <col min="16130" max="16130" width="35.33203125" style="291" customWidth="1"/>
    <col min="16131" max="16131" width="36.44140625" style="291" customWidth="1"/>
    <col min="16132" max="16132" width="17.109375" style="291" customWidth="1"/>
    <col min="16133" max="16133" width="13.44140625" style="291" customWidth="1"/>
    <col min="16134" max="16384" width="9.109375" style="291"/>
  </cols>
  <sheetData>
    <row r="1" spans="1:5" ht="36.75" customHeight="1" x14ac:dyDescent="0.25">
      <c r="A1" s="498" t="s">
        <v>985</v>
      </c>
      <c r="B1" s="498" t="s">
        <v>986</v>
      </c>
      <c r="C1" s="498" t="s">
        <v>987</v>
      </c>
      <c r="D1" s="498" t="s">
        <v>988</v>
      </c>
      <c r="E1" s="498" t="s">
        <v>989</v>
      </c>
    </row>
    <row r="2" spans="1:5" ht="25.5" customHeight="1" x14ac:dyDescent="0.25">
      <c r="A2" s="309"/>
      <c r="B2" s="309"/>
      <c r="C2" s="309"/>
      <c r="D2" s="309"/>
      <c r="E2" s="309"/>
    </row>
    <row r="3" spans="1:5" ht="25.5" customHeight="1" x14ac:dyDescent="0.25">
      <c r="A3" s="309"/>
      <c r="B3" s="309"/>
      <c r="C3" s="309"/>
      <c r="D3" s="309"/>
      <c r="E3" s="309"/>
    </row>
    <row r="4" spans="1:5" ht="25.5" customHeight="1" x14ac:dyDescent="0.25">
      <c r="A4" s="309"/>
      <c r="B4" s="309"/>
      <c r="C4" s="309"/>
      <c r="D4" s="309"/>
      <c r="E4" s="309"/>
    </row>
    <row r="5" spans="1:5" ht="25.5" customHeight="1" x14ac:dyDescent="0.25">
      <c r="A5" s="309"/>
      <c r="B5" s="309"/>
      <c r="C5" s="309"/>
      <c r="D5" s="309"/>
      <c r="E5" s="309"/>
    </row>
    <row r="6" spans="1:5" ht="25.5" customHeight="1" x14ac:dyDescent="0.25">
      <c r="A6" s="309"/>
      <c r="B6" s="309"/>
      <c r="C6" s="309"/>
      <c r="D6" s="309"/>
      <c r="E6" s="309"/>
    </row>
    <row r="7" spans="1:5" ht="25.5" customHeight="1" x14ac:dyDescent="0.25">
      <c r="A7" s="309"/>
      <c r="B7" s="309"/>
      <c r="C7" s="309"/>
      <c r="D7" s="309"/>
      <c r="E7" s="309"/>
    </row>
    <row r="8" spans="1:5" ht="25.5" customHeight="1" x14ac:dyDescent="0.25">
      <c r="A8" s="309"/>
      <c r="B8" s="309"/>
      <c r="C8" s="309"/>
      <c r="D8" s="309"/>
      <c r="E8" s="309"/>
    </row>
    <row r="9" spans="1:5" ht="25.5" customHeight="1" x14ac:dyDescent="0.25">
      <c r="A9" s="309"/>
      <c r="B9" s="309"/>
      <c r="C9" s="309"/>
      <c r="D9" s="309"/>
      <c r="E9" s="309"/>
    </row>
    <row r="10" spans="1:5" ht="25.5" customHeight="1" x14ac:dyDescent="0.25">
      <c r="A10" s="309"/>
      <c r="B10" s="309"/>
      <c r="C10" s="309"/>
      <c r="D10" s="309"/>
      <c r="E10" s="309"/>
    </row>
    <row r="11" spans="1:5" ht="25.5" customHeight="1" x14ac:dyDescent="0.25">
      <c r="A11" s="309"/>
      <c r="B11" s="309"/>
      <c r="C11" s="309"/>
      <c r="D11" s="309"/>
      <c r="E11" s="309"/>
    </row>
    <row r="12" spans="1:5" ht="25.5" customHeight="1" x14ac:dyDescent="0.25">
      <c r="A12" s="309"/>
      <c r="B12" s="309"/>
      <c r="C12" s="309"/>
      <c r="D12" s="309"/>
      <c r="E12" s="309"/>
    </row>
    <row r="13" spans="1:5" ht="25.5" customHeight="1" x14ac:dyDescent="0.25">
      <c r="A13" s="309"/>
      <c r="B13" s="309"/>
      <c r="C13" s="309"/>
      <c r="D13" s="309"/>
      <c r="E13" s="309"/>
    </row>
    <row r="14" spans="1:5" ht="25.5" customHeight="1" x14ac:dyDescent="0.25">
      <c r="A14" s="309"/>
      <c r="B14" s="309"/>
      <c r="C14" s="309"/>
      <c r="D14" s="309"/>
      <c r="E14" s="309"/>
    </row>
    <row r="15" spans="1:5" ht="25.5" customHeight="1" x14ac:dyDescent="0.25">
      <c r="A15" s="309"/>
      <c r="B15" s="309"/>
      <c r="C15" s="309"/>
      <c r="D15" s="309"/>
      <c r="E15" s="309"/>
    </row>
    <row r="16" spans="1:5" ht="25.5" customHeight="1" x14ac:dyDescent="0.25">
      <c r="A16" s="309"/>
      <c r="B16" s="309"/>
      <c r="C16" s="309"/>
      <c r="D16" s="309"/>
      <c r="E16" s="309"/>
    </row>
    <row r="17" spans="1:5" ht="25.5" customHeight="1" x14ac:dyDescent="0.25">
      <c r="A17" s="309"/>
      <c r="B17" s="309"/>
      <c r="C17" s="309"/>
      <c r="D17" s="309"/>
      <c r="E17" s="309"/>
    </row>
    <row r="18" spans="1:5" ht="25.5" customHeight="1" x14ac:dyDescent="0.25">
      <c r="A18" s="309"/>
      <c r="B18" s="309"/>
      <c r="C18" s="309"/>
      <c r="D18" s="309"/>
      <c r="E18" s="309"/>
    </row>
  </sheetData>
  <printOptions horizontalCentered="1" gridLines="1"/>
  <pageMargins left="0.7" right="0.7" top="1.25" bottom="0.75" header="0.8" footer="0.3"/>
  <pageSetup orientation="landscape" r:id="rId1"/>
  <headerFooter>
    <oddHeader>&amp;C&amp;18TAB:  &amp;A</oddHeader>
    <oddFooter>&amp;C&amp;8&amp;Z&amp;F</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62F69-3292-4262-A1EC-34EE83A2A9AE}">
  <sheetPr codeName="Sheet16"/>
  <dimension ref="B1:F34"/>
  <sheetViews>
    <sheetView workbookViewId="0">
      <selection activeCell="G22" sqref="G22"/>
    </sheetView>
  </sheetViews>
  <sheetFormatPr defaultRowHeight="13.2" x14ac:dyDescent="0.25"/>
  <cols>
    <col min="1" max="1" width="3.5546875" customWidth="1"/>
    <col min="5" max="5" width="10" customWidth="1"/>
    <col min="6" max="6" width="38" bestFit="1" customWidth="1"/>
  </cols>
  <sheetData>
    <row r="1" spans="2:6" ht="46.5" customHeight="1" x14ac:dyDescent="0.4">
      <c r="B1" s="567" t="s">
        <v>1094</v>
      </c>
    </row>
    <row r="2" spans="2:6" ht="26.4" x14ac:dyDescent="0.25">
      <c r="B2" s="141" t="s">
        <v>13</v>
      </c>
      <c r="C2" s="141" t="s">
        <v>14</v>
      </c>
      <c r="D2" s="141" t="s">
        <v>15</v>
      </c>
      <c r="E2" s="141" t="s">
        <v>16</v>
      </c>
      <c r="F2" s="141" t="s">
        <v>17</v>
      </c>
    </row>
    <row r="3" spans="2:6" ht="15" x14ac:dyDescent="0.25">
      <c r="B3" s="73">
        <v>4</v>
      </c>
      <c r="C3" s="73">
        <v>16</v>
      </c>
      <c r="D3" s="73" t="s">
        <v>1215</v>
      </c>
      <c r="E3" s="73" t="s">
        <v>1216</v>
      </c>
      <c r="F3" s="70" t="s">
        <v>1217</v>
      </c>
    </row>
    <row r="4" spans="2:6" ht="15" x14ac:dyDescent="0.25">
      <c r="B4" s="73">
        <v>5</v>
      </c>
      <c r="C4" s="73">
        <v>19</v>
      </c>
      <c r="D4" s="73" t="s">
        <v>1108</v>
      </c>
      <c r="E4" s="73" t="s">
        <v>47</v>
      </c>
      <c r="F4" s="70" t="s">
        <v>1099</v>
      </c>
    </row>
    <row r="5" spans="2:6" ht="15" x14ac:dyDescent="0.25">
      <c r="B5" s="73">
        <v>5</v>
      </c>
      <c r="C5" s="73" t="s">
        <v>1112</v>
      </c>
      <c r="D5" s="73">
        <v>1011</v>
      </c>
      <c r="E5" s="73" t="s">
        <v>1105</v>
      </c>
      <c r="F5" s="70" t="s">
        <v>1100</v>
      </c>
    </row>
    <row r="6" spans="2:6" ht="15" x14ac:dyDescent="0.25">
      <c r="B6" s="73" t="s">
        <v>1198</v>
      </c>
      <c r="C6" s="73" t="s">
        <v>1196</v>
      </c>
      <c r="D6" s="73" t="s">
        <v>1134</v>
      </c>
      <c r="E6" s="73" t="s">
        <v>1214</v>
      </c>
      <c r="F6" s="70" t="s">
        <v>1218</v>
      </c>
    </row>
    <row r="7" spans="2:6" ht="15" x14ac:dyDescent="0.25">
      <c r="B7" s="73">
        <v>6</v>
      </c>
      <c r="C7" s="73" t="s">
        <v>1111</v>
      </c>
      <c r="D7" s="73">
        <v>1011</v>
      </c>
      <c r="E7" s="73" t="s">
        <v>1102</v>
      </c>
      <c r="F7" s="70" t="s">
        <v>1096</v>
      </c>
    </row>
    <row r="8" spans="2:6" ht="15" x14ac:dyDescent="0.25">
      <c r="B8" s="73">
        <v>6</v>
      </c>
      <c r="C8" s="73" t="s">
        <v>1112</v>
      </c>
      <c r="D8" s="73">
        <v>1011</v>
      </c>
      <c r="E8" s="73" t="s">
        <v>1103</v>
      </c>
      <c r="F8" s="70" t="s">
        <v>1097</v>
      </c>
    </row>
    <row r="9" spans="2:6" ht="15" x14ac:dyDescent="0.25">
      <c r="B9" s="73">
        <v>6</v>
      </c>
      <c r="C9" s="73" t="s">
        <v>1196</v>
      </c>
      <c r="D9" s="73" t="s">
        <v>1203</v>
      </c>
      <c r="E9" s="73" t="s">
        <v>1212</v>
      </c>
      <c r="F9" s="70" t="s">
        <v>1197</v>
      </c>
    </row>
    <row r="10" spans="2:6" ht="15" x14ac:dyDescent="0.25">
      <c r="B10" s="73" t="s">
        <v>1110</v>
      </c>
      <c r="C10" s="73" t="s">
        <v>1137</v>
      </c>
      <c r="D10" s="73" t="s">
        <v>1138</v>
      </c>
      <c r="E10" s="73" t="s">
        <v>1104</v>
      </c>
      <c r="F10" s="70" t="s">
        <v>1199</v>
      </c>
    </row>
    <row r="11" spans="2:6" ht="15" x14ac:dyDescent="0.25">
      <c r="B11" s="73" t="s">
        <v>1132</v>
      </c>
      <c r="C11" s="73" t="s">
        <v>1133</v>
      </c>
      <c r="D11" s="73" t="s">
        <v>1134</v>
      </c>
      <c r="E11" s="73" t="s">
        <v>1135</v>
      </c>
      <c r="F11" s="70" t="s">
        <v>1200</v>
      </c>
    </row>
    <row r="12" spans="2:6" ht="15" x14ac:dyDescent="0.25">
      <c r="B12" s="73" t="s">
        <v>1132</v>
      </c>
      <c r="C12" s="73" t="s">
        <v>1136</v>
      </c>
      <c r="D12" s="73" t="s">
        <v>1134</v>
      </c>
      <c r="E12" s="73" t="s">
        <v>1213</v>
      </c>
      <c r="F12" s="70" t="s">
        <v>1201</v>
      </c>
    </row>
    <row r="13" spans="2:6" ht="15" x14ac:dyDescent="0.25">
      <c r="B13" s="73">
        <v>17</v>
      </c>
      <c r="C13" s="73" t="s">
        <v>1110</v>
      </c>
      <c r="D13" s="73">
        <v>1017</v>
      </c>
      <c r="E13" s="73">
        <v>108</v>
      </c>
      <c r="F13" s="70" t="s">
        <v>1095</v>
      </c>
    </row>
    <row r="14" spans="2:6" ht="15" x14ac:dyDescent="0.25">
      <c r="B14" s="73">
        <v>20</v>
      </c>
      <c r="C14" s="73" t="s">
        <v>1113</v>
      </c>
      <c r="D14" s="73">
        <v>1011</v>
      </c>
      <c r="E14" s="73" t="s">
        <v>1104</v>
      </c>
      <c r="F14" s="70" t="s">
        <v>1098</v>
      </c>
    </row>
    <row r="15" spans="2:6" ht="15" x14ac:dyDescent="0.25">
      <c r="B15" s="73">
        <v>20</v>
      </c>
      <c r="C15" s="73" t="s">
        <v>1114</v>
      </c>
      <c r="D15" s="73">
        <v>1011</v>
      </c>
      <c r="E15" s="73" t="s">
        <v>1106</v>
      </c>
      <c r="F15" s="70" t="s">
        <v>1101</v>
      </c>
    </row>
    <row r="16" spans="2:6" ht="15" x14ac:dyDescent="0.25">
      <c r="B16" s="73"/>
      <c r="C16" s="73"/>
      <c r="D16" s="73"/>
      <c r="E16" s="73"/>
      <c r="F16" s="73"/>
    </row>
    <row r="17" spans="2:6" ht="15" x14ac:dyDescent="0.25">
      <c r="B17" s="73"/>
      <c r="C17" s="73"/>
      <c r="D17" s="73"/>
      <c r="E17" s="73"/>
      <c r="F17" s="73"/>
    </row>
    <row r="18" spans="2:6" ht="15" x14ac:dyDescent="0.25">
      <c r="B18" s="73"/>
      <c r="C18" s="73"/>
      <c r="D18" s="73"/>
      <c r="E18" s="73"/>
      <c r="F18" s="73"/>
    </row>
    <row r="19" spans="2:6" ht="30" x14ac:dyDescent="0.25">
      <c r="B19" s="73"/>
      <c r="C19" s="73"/>
      <c r="D19" s="73"/>
      <c r="E19" s="73"/>
      <c r="F19" s="607" t="s">
        <v>1202</v>
      </c>
    </row>
    <row r="20" spans="2:6" ht="15" x14ac:dyDescent="0.25">
      <c r="B20" s="73"/>
      <c r="C20" s="73"/>
      <c r="D20" s="73"/>
      <c r="E20" s="73"/>
      <c r="F20" s="73"/>
    </row>
    <row r="21" spans="2:6" ht="22.8" x14ac:dyDescent="0.4">
      <c r="B21" s="567" t="s">
        <v>1903</v>
      </c>
      <c r="C21" s="73"/>
      <c r="D21" s="73"/>
      <c r="E21" s="73"/>
      <c r="F21" s="73"/>
    </row>
    <row r="22" spans="2:6" ht="15" x14ac:dyDescent="0.25">
      <c r="B22" s="73" t="s">
        <v>1894</v>
      </c>
      <c r="C22" s="73" t="s">
        <v>1895</v>
      </c>
      <c r="D22" s="73"/>
      <c r="E22" s="73"/>
      <c r="F22" s="70" t="s">
        <v>1898</v>
      </c>
    </row>
    <row r="23" spans="2:6" ht="15" x14ac:dyDescent="0.25">
      <c r="B23" s="73" t="s">
        <v>1894</v>
      </c>
      <c r="C23" s="73" t="s">
        <v>1896</v>
      </c>
      <c r="D23" s="73"/>
      <c r="E23" s="73"/>
      <c r="F23" s="70" t="s">
        <v>1899</v>
      </c>
    </row>
    <row r="24" spans="2:6" ht="15" x14ac:dyDescent="0.25">
      <c r="B24" s="73" t="s">
        <v>1132</v>
      </c>
      <c r="C24" s="73" t="s">
        <v>1897</v>
      </c>
      <c r="D24" s="73"/>
      <c r="E24" s="73"/>
      <c r="F24" s="70" t="s">
        <v>1900</v>
      </c>
    </row>
    <row r="25" spans="2:6" ht="15" x14ac:dyDescent="0.25">
      <c r="B25" s="73" t="s">
        <v>1132</v>
      </c>
      <c r="C25" s="73" t="s">
        <v>1196</v>
      </c>
      <c r="D25" s="73"/>
      <c r="E25" s="73"/>
      <c r="F25" s="70" t="s">
        <v>973</v>
      </c>
    </row>
    <row r="26" spans="2:6" ht="15" x14ac:dyDescent="0.25">
      <c r="B26" s="73" t="s">
        <v>1132</v>
      </c>
      <c r="C26" s="73" t="s">
        <v>1895</v>
      </c>
      <c r="D26" s="73"/>
      <c r="E26" s="73"/>
      <c r="F26" s="70" t="s">
        <v>1901</v>
      </c>
    </row>
    <row r="27" spans="2:6" ht="15" x14ac:dyDescent="0.25">
      <c r="B27" s="73" t="s">
        <v>1132</v>
      </c>
      <c r="C27" s="73" t="s">
        <v>1896</v>
      </c>
      <c r="D27" s="73"/>
      <c r="E27" s="73"/>
      <c r="F27" s="70" t="s">
        <v>1902</v>
      </c>
    </row>
    <row r="28" spans="2:6" ht="15" x14ac:dyDescent="0.25">
      <c r="B28" s="73" t="s">
        <v>1132</v>
      </c>
      <c r="C28" s="73" t="s">
        <v>1113</v>
      </c>
      <c r="D28" s="73"/>
      <c r="E28" s="73"/>
      <c r="F28" s="70" t="s">
        <v>1904</v>
      </c>
    </row>
    <row r="29" spans="2:6" ht="15" x14ac:dyDescent="0.25">
      <c r="B29" s="73" t="s">
        <v>1905</v>
      </c>
      <c r="C29" s="73" t="s">
        <v>1906</v>
      </c>
      <c r="D29" s="73"/>
      <c r="E29" s="73"/>
      <c r="F29" s="70" t="s">
        <v>1907</v>
      </c>
    </row>
    <row r="30" spans="2:6" ht="15" x14ac:dyDescent="0.25">
      <c r="B30" s="73"/>
      <c r="C30" s="73"/>
      <c r="D30" s="73"/>
      <c r="E30" s="73"/>
      <c r="F30" s="73"/>
    </row>
    <row r="31" spans="2:6" ht="15" x14ac:dyDescent="0.25">
      <c r="B31" s="73"/>
      <c r="C31" s="73"/>
      <c r="D31" s="73"/>
      <c r="E31" s="73"/>
      <c r="F31" s="73"/>
    </row>
    <row r="32" spans="2:6" ht="15" x14ac:dyDescent="0.25">
      <c r="B32" s="73"/>
      <c r="C32" s="73"/>
      <c r="D32" s="73"/>
      <c r="E32" s="73"/>
      <c r="F32" s="73"/>
    </row>
    <row r="33" spans="2:6" ht="15" x14ac:dyDescent="0.25">
      <c r="B33" s="73"/>
      <c r="C33" s="73"/>
      <c r="D33" s="73"/>
      <c r="E33" s="73"/>
      <c r="F33" s="73"/>
    </row>
    <row r="34" spans="2:6" ht="15" x14ac:dyDescent="0.25">
      <c r="B34" s="73"/>
      <c r="C34" s="73"/>
      <c r="D34" s="73"/>
      <c r="E34" s="73"/>
      <c r="F34" s="73"/>
    </row>
  </sheetData>
  <sortState xmlns:xlrd2="http://schemas.microsoft.com/office/spreadsheetml/2017/richdata2" ref="B5:F15">
    <sortCondition ref="B5:B15"/>
  </sortState>
  <phoneticPr fontId="66" type="noConversion"/>
  <pageMargins left="0.7" right="0.7" top="0.75" bottom="0.75" header="0.3" footer="0.3"/>
  <pageSetup orientation="portrait" r:id="rId1"/>
  <headerFooter>
    <oddHeader>&amp;L&amp;F</oddHeader>
    <oddFooter>&amp;L&amp;A&amp;R&amp;D</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F5F85-8105-4B15-A5BD-1BE2EA7A7A7F}">
  <sheetPr codeName="Sheet34"/>
  <dimension ref="A1:E31"/>
  <sheetViews>
    <sheetView workbookViewId="0">
      <selection sqref="A1:E1"/>
    </sheetView>
  </sheetViews>
  <sheetFormatPr defaultRowHeight="13.2" x14ac:dyDescent="0.25"/>
  <cols>
    <col min="1" max="1" width="8.109375" style="291" bestFit="1" customWidth="1"/>
    <col min="2" max="2" width="43.5546875" style="291" customWidth="1"/>
    <col min="3" max="3" width="8" style="291" customWidth="1"/>
    <col min="4" max="4" width="7.88671875" style="291" customWidth="1"/>
    <col min="5" max="5" width="21.88671875" style="291" customWidth="1"/>
    <col min="6" max="256" width="9.109375" style="291"/>
    <col min="257" max="257" width="8.109375" style="291" bestFit="1" customWidth="1"/>
    <col min="258" max="258" width="43.5546875" style="291" customWidth="1"/>
    <col min="259" max="259" width="8" style="291" customWidth="1"/>
    <col min="260" max="260" width="7.88671875" style="291" customWidth="1"/>
    <col min="261" max="261" width="21.88671875" style="291" customWidth="1"/>
    <col min="262" max="512" width="9.109375" style="291"/>
    <col min="513" max="513" width="8.109375" style="291" bestFit="1" customWidth="1"/>
    <col min="514" max="514" width="43.5546875" style="291" customWidth="1"/>
    <col min="515" max="515" width="8" style="291" customWidth="1"/>
    <col min="516" max="516" width="7.88671875" style="291" customWidth="1"/>
    <col min="517" max="517" width="21.88671875" style="291" customWidth="1"/>
    <col min="518" max="768" width="9.109375" style="291"/>
    <col min="769" max="769" width="8.109375" style="291" bestFit="1" customWidth="1"/>
    <col min="770" max="770" width="43.5546875" style="291" customWidth="1"/>
    <col min="771" max="771" width="8" style="291" customWidth="1"/>
    <col min="772" max="772" width="7.88671875" style="291" customWidth="1"/>
    <col min="773" max="773" width="21.88671875" style="291" customWidth="1"/>
    <col min="774" max="1024" width="9.109375" style="291"/>
    <col min="1025" max="1025" width="8.109375" style="291" bestFit="1" customWidth="1"/>
    <col min="1026" max="1026" width="43.5546875" style="291" customWidth="1"/>
    <col min="1027" max="1027" width="8" style="291" customWidth="1"/>
    <col min="1028" max="1028" width="7.88671875" style="291" customWidth="1"/>
    <col min="1029" max="1029" width="21.88671875" style="291" customWidth="1"/>
    <col min="1030" max="1280" width="9.109375" style="291"/>
    <col min="1281" max="1281" width="8.109375" style="291" bestFit="1" customWidth="1"/>
    <col min="1282" max="1282" width="43.5546875" style="291" customWidth="1"/>
    <col min="1283" max="1283" width="8" style="291" customWidth="1"/>
    <col min="1284" max="1284" width="7.88671875" style="291" customWidth="1"/>
    <col min="1285" max="1285" width="21.88671875" style="291" customWidth="1"/>
    <col min="1286" max="1536" width="9.109375" style="291"/>
    <col min="1537" max="1537" width="8.109375" style="291" bestFit="1" customWidth="1"/>
    <col min="1538" max="1538" width="43.5546875" style="291" customWidth="1"/>
    <col min="1539" max="1539" width="8" style="291" customWidth="1"/>
    <col min="1540" max="1540" width="7.88671875" style="291" customWidth="1"/>
    <col min="1541" max="1541" width="21.88671875" style="291" customWidth="1"/>
    <col min="1542" max="1792" width="9.109375" style="291"/>
    <col min="1793" max="1793" width="8.109375" style="291" bestFit="1" customWidth="1"/>
    <col min="1794" max="1794" width="43.5546875" style="291" customWidth="1"/>
    <col min="1795" max="1795" width="8" style="291" customWidth="1"/>
    <col min="1796" max="1796" width="7.88671875" style="291" customWidth="1"/>
    <col min="1797" max="1797" width="21.88671875" style="291" customWidth="1"/>
    <col min="1798" max="2048" width="9.109375" style="291"/>
    <col min="2049" max="2049" width="8.109375" style="291" bestFit="1" customWidth="1"/>
    <col min="2050" max="2050" width="43.5546875" style="291" customWidth="1"/>
    <col min="2051" max="2051" width="8" style="291" customWidth="1"/>
    <col min="2052" max="2052" width="7.88671875" style="291" customWidth="1"/>
    <col min="2053" max="2053" width="21.88671875" style="291" customWidth="1"/>
    <col min="2054" max="2304" width="9.109375" style="291"/>
    <col min="2305" max="2305" width="8.109375" style="291" bestFit="1" customWidth="1"/>
    <col min="2306" max="2306" width="43.5546875" style="291" customWidth="1"/>
    <col min="2307" max="2307" width="8" style="291" customWidth="1"/>
    <col min="2308" max="2308" width="7.88671875" style="291" customWidth="1"/>
    <col min="2309" max="2309" width="21.88671875" style="291" customWidth="1"/>
    <col min="2310" max="2560" width="9.109375" style="291"/>
    <col min="2561" max="2561" width="8.109375" style="291" bestFit="1" customWidth="1"/>
    <col min="2562" max="2562" width="43.5546875" style="291" customWidth="1"/>
    <col min="2563" max="2563" width="8" style="291" customWidth="1"/>
    <col min="2564" max="2564" width="7.88671875" style="291" customWidth="1"/>
    <col min="2565" max="2565" width="21.88671875" style="291" customWidth="1"/>
    <col min="2566" max="2816" width="9.109375" style="291"/>
    <col min="2817" max="2817" width="8.109375" style="291" bestFit="1" customWidth="1"/>
    <col min="2818" max="2818" width="43.5546875" style="291" customWidth="1"/>
    <col min="2819" max="2819" width="8" style="291" customWidth="1"/>
    <col min="2820" max="2820" width="7.88671875" style="291" customWidth="1"/>
    <col min="2821" max="2821" width="21.88671875" style="291" customWidth="1"/>
    <col min="2822" max="3072" width="9.109375" style="291"/>
    <col min="3073" max="3073" width="8.109375" style="291" bestFit="1" customWidth="1"/>
    <col min="3074" max="3074" width="43.5546875" style="291" customWidth="1"/>
    <col min="3075" max="3075" width="8" style="291" customWidth="1"/>
    <col min="3076" max="3076" width="7.88671875" style="291" customWidth="1"/>
    <col min="3077" max="3077" width="21.88671875" style="291" customWidth="1"/>
    <col min="3078" max="3328" width="9.109375" style="291"/>
    <col min="3329" max="3329" width="8.109375" style="291" bestFit="1" customWidth="1"/>
    <col min="3330" max="3330" width="43.5546875" style="291" customWidth="1"/>
    <col min="3331" max="3331" width="8" style="291" customWidth="1"/>
    <col min="3332" max="3332" width="7.88671875" style="291" customWidth="1"/>
    <col min="3333" max="3333" width="21.88671875" style="291" customWidth="1"/>
    <col min="3334" max="3584" width="9.109375" style="291"/>
    <col min="3585" max="3585" width="8.109375" style="291" bestFit="1" customWidth="1"/>
    <col min="3586" max="3586" width="43.5546875" style="291" customWidth="1"/>
    <col min="3587" max="3587" width="8" style="291" customWidth="1"/>
    <col min="3588" max="3588" width="7.88671875" style="291" customWidth="1"/>
    <col min="3589" max="3589" width="21.88671875" style="291" customWidth="1"/>
    <col min="3590" max="3840" width="9.109375" style="291"/>
    <col min="3841" max="3841" width="8.109375" style="291" bestFit="1" customWidth="1"/>
    <col min="3842" max="3842" width="43.5546875" style="291" customWidth="1"/>
    <col min="3843" max="3843" width="8" style="291" customWidth="1"/>
    <col min="3844" max="3844" width="7.88671875" style="291" customWidth="1"/>
    <col min="3845" max="3845" width="21.88671875" style="291" customWidth="1"/>
    <col min="3846" max="4096" width="9.109375" style="291"/>
    <col min="4097" max="4097" width="8.109375" style="291" bestFit="1" customWidth="1"/>
    <col min="4098" max="4098" width="43.5546875" style="291" customWidth="1"/>
    <col min="4099" max="4099" width="8" style="291" customWidth="1"/>
    <col min="4100" max="4100" width="7.88671875" style="291" customWidth="1"/>
    <col min="4101" max="4101" width="21.88671875" style="291" customWidth="1"/>
    <col min="4102" max="4352" width="9.109375" style="291"/>
    <col min="4353" max="4353" width="8.109375" style="291" bestFit="1" customWidth="1"/>
    <col min="4354" max="4354" width="43.5546875" style="291" customWidth="1"/>
    <col min="4355" max="4355" width="8" style="291" customWidth="1"/>
    <col min="4356" max="4356" width="7.88671875" style="291" customWidth="1"/>
    <col min="4357" max="4357" width="21.88671875" style="291" customWidth="1"/>
    <col min="4358" max="4608" width="9.109375" style="291"/>
    <col min="4609" max="4609" width="8.109375" style="291" bestFit="1" customWidth="1"/>
    <col min="4610" max="4610" width="43.5546875" style="291" customWidth="1"/>
    <col min="4611" max="4611" width="8" style="291" customWidth="1"/>
    <col min="4612" max="4612" width="7.88671875" style="291" customWidth="1"/>
    <col min="4613" max="4613" width="21.88671875" style="291" customWidth="1"/>
    <col min="4614" max="4864" width="9.109375" style="291"/>
    <col min="4865" max="4865" width="8.109375" style="291" bestFit="1" customWidth="1"/>
    <col min="4866" max="4866" width="43.5546875" style="291" customWidth="1"/>
    <col min="4867" max="4867" width="8" style="291" customWidth="1"/>
    <col min="4868" max="4868" width="7.88671875" style="291" customWidth="1"/>
    <col min="4869" max="4869" width="21.88671875" style="291" customWidth="1"/>
    <col min="4870" max="5120" width="9.109375" style="291"/>
    <col min="5121" max="5121" width="8.109375" style="291" bestFit="1" customWidth="1"/>
    <col min="5122" max="5122" width="43.5546875" style="291" customWidth="1"/>
    <col min="5123" max="5123" width="8" style="291" customWidth="1"/>
    <col min="5124" max="5124" width="7.88671875" style="291" customWidth="1"/>
    <col min="5125" max="5125" width="21.88671875" style="291" customWidth="1"/>
    <col min="5126" max="5376" width="9.109375" style="291"/>
    <col min="5377" max="5377" width="8.109375" style="291" bestFit="1" customWidth="1"/>
    <col min="5378" max="5378" width="43.5546875" style="291" customWidth="1"/>
    <col min="5379" max="5379" width="8" style="291" customWidth="1"/>
    <col min="5380" max="5380" width="7.88671875" style="291" customWidth="1"/>
    <col min="5381" max="5381" width="21.88671875" style="291" customWidth="1"/>
    <col min="5382" max="5632" width="9.109375" style="291"/>
    <col min="5633" max="5633" width="8.109375" style="291" bestFit="1" customWidth="1"/>
    <col min="5634" max="5634" width="43.5546875" style="291" customWidth="1"/>
    <col min="5635" max="5635" width="8" style="291" customWidth="1"/>
    <col min="5636" max="5636" width="7.88671875" style="291" customWidth="1"/>
    <col min="5637" max="5637" width="21.88671875" style="291" customWidth="1"/>
    <col min="5638" max="5888" width="9.109375" style="291"/>
    <col min="5889" max="5889" width="8.109375" style="291" bestFit="1" customWidth="1"/>
    <col min="5890" max="5890" width="43.5546875" style="291" customWidth="1"/>
    <col min="5891" max="5891" width="8" style="291" customWidth="1"/>
    <col min="5892" max="5892" width="7.88671875" style="291" customWidth="1"/>
    <col min="5893" max="5893" width="21.88671875" style="291" customWidth="1"/>
    <col min="5894" max="6144" width="9.109375" style="291"/>
    <col min="6145" max="6145" width="8.109375" style="291" bestFit="1" customWidth="1"/>
    <col min="6146" max="6146" width="43.5546875" style="291" customWidth="1"/>
    <col min="6147" max="6147" width="8" style="291" customWidth="1"/>
    <col min="6148" max="6148" width="7.88671875" style="291" customWidth="1"/>
    <col min="6149" max="6149" width="21.88671875" style="291" customWidth="1"/>
    <col min="6150" max="6400" width="9.109375" style="291"/>
    <col min="6401" max="6401" width="8.109375" style="291" bestFit="1" customWidth="1"/>
    <col min="6402" max="6402" width="43.5546875" style="291" customWidth="1"/>
    <col min="6403" max="6403" width="8" style="291" customWidth="1"/>
    <col min="6404" max="6404" width="7.88671875" style="291" customWidth="1"/>
    <col min="6405" max="6405" width="21.88671875" style="291" customWidth="1"/>
    <col min="6406" max="6656" width="9.109375" style="291"/>
    <col min="6657" max="6657" width="8.109375" style="291" bestFit="1" customWidth="1"/>
    <col min="6658" max="6658" width="43.5546875" style="291" customWidth="1"/>
    <col min="6659" max="6659" width="8" style="291" customWidth="1"/>
    <col min="6660" max="6660" width="7.88671875" style="291" customWidth="1"/>
    <col min="6661" max="6661" width="21.88671875" style="291" customWidth="1"/>
    <col min="6662" max="6912" width="9.109375" style="291"/>
    <col min="6913" max="6913" width="8.109375" style="291" bestFit="1" customWidth="1"/>
    <col min="6914" max="6914" width="43.5546875" style="291" customWidth="1"/>
    <col min="6915" max="6915" width="8" style="291" customWidth="1"/>
    <col min="6916" max="6916" width="7.88671875" style="291" customWidth="1"/>
    <col min="6917" max="6917" width="21.88671875" style="291" customWidth="1"/>
    <col min="6918" max="7168" width="9.109375" style="291"/>
    <col min="7169" max="7169" width="8.109375" style="291" bestFit="1" customWidth="1"/>
    <col min="7170" max="7170" width="43.5546875" style="291" customWidth="1"/>
    <col min="7171" max="7171" width="8" style="291" customWidth="1"/>
    <col min="7172" max="7172" width="7.88671875" style="291" customWidth="1"/>
    <col min="7173" max="7173" width="21.88671875" style="291" customWidth="1"/>
    <col min="7174" max="7424" width="9.109375" style="291"/>
    <col min="7425" max="7425" width="8.109375" style="291" bestFit="1" customWidth="1"/>
    <col min="7426" max="7426" width="43.5546875" style="291" customWidth="1"/>
    <col min="7427" max="7427" width="8" style="291" customWidth="1"/>
    <col min="7428" max="7428" width="7.88671875" style="291" customWidth="1"/>
    <col min="7429" max="7429" width="21.88671875" style="291" customWidth="1"/>
    <col min="7430" max="7680" width="9.109375" style="291"/>
    <col min="7681" max="7681" width="8.109375" style="291" bestFit="1" customWidth="1"/>
    <col min="7682" max="7682" width="43.5546875" style="291" customWidth="1"/>
    <col min="7683" max="7683" width="8" style="291" customWidth="1"/>
    <col min="7684" max="7684" width="7.88671875" style="291" customWidth="1"/>
    <col min="7685" max="7685" width="21.88671875" style="291" customWidth="1"/>
    <col min="7686" max="7936" width="9.109375" style="291"/>
    <col min="7937" max="7937" width="8.109375" style="291" bestFit="1" customWidth="1"/>
    <col min="7938" max="7938" width="43.5546875" style="291" customWidth="1"/>
    <col min="7939" max="7939" width="8" style="291" customWidth="1"/>
    <col min="7940" max="7940" width="7.88671875" style="291" customWidth="1"/>
    <col min="7941" max="7941" width="21.88671875" style="291" customWidth="1"/>
    <col min="7942" max="8192" width="9.109375" style="291"/>
    <col min="8193" max="8193" width="8.109375" style="291" bestFit="1" customWidth="1"/>
    <col min="8194" max="8194" width="43.5546875" style="291" customWidth="1"/>
    <col min="8195" max="8195" width="8" style="291" customWidth="1"/>
    <col min="8196" max="8196" width="7.88671875" style="291" customWidth="1"/>
    <col min="8197" max="8197" width="21.88671875" style="291" customWidth="1"/>
    <col min="8198" max="8448" width="9.109375" style="291"/>
    <col min="8449" max="8449" width="8.109375" style="291" bestFit="1" customWidth="1"/>
    <col min="8450" max="8450" width="43.5546875" style="291" customWidth="1"/>
    <col min="8451" max="8451" width="8" style="291" customWidth="1"/>
    <col min="8452" max="8452" width="7.88671875" style="291" customWidth="1"/>
    <col min="8453" max="8453" width="21.88671875" style="291" customWidth="1"/>
    <col min="8454" max="8704" width="9.109375" style="291"/>
    <col min="8705" max="8705" width="8.109375" style="291" bestFit="1" customWidth="1"/>
    <col min="8706" max="8706" width="43.5546875" style="291" customWidth="1"/>
    <col min="8707" max="8707" width="8" style="291" customWidth="1"/>
    <col min="8708" max="8708" width="7.88671875" style="291" customWidth="1"/>
    <col min="8709" max="8709" width="21.88671875" style="291" customWidth="1"/>
    <col min="8710" max="8960" width="9.109375" style="291"/>
    <col min="8961" max="8961" width="8.109375" style="291" bestFit="1" customWidth="1"/>
    <col min="8962" max="8962" width="43.5546875" style="291" customWidth="1"/>
    <col min="8963" max="8963" width="8" style="291" customWidth="1"/>
    <col min="8964" max="8964" width="7.88671875" style="291" customWidth="1"/>
    <col min="8965" max="8965" width="21.88671875" style="291" customWidth="1"/>
    <col min="8966" max="9216" width="9.109375" style="291"/>
    <col min="9217" max="9217" width="8.109375" style="291" bestFit="1" customWidth="1"/>
    <col min="9218" max="9218" width="43.5546875" style="291" customWidth="1"/>
    <col min="9219" max="9219" width="8" style="291" customWidth="1"/>
    <col min="9220" max="9220" width="7.88671875" style="291" customWidth="1"/>
    <col min="9221" max="9221" width="21.88671875" style="291" customWidth="1"/>
    <col min="9222" max="9472" width="9.109375" style="291"/>
    <col min="9473" max="9473" width="8.109375" style="291" bestFit="1" customWidth="1"/>
    <col min="9474" max="9474" width="43.5546875" style="291" customWidth="1"/>
    <col min="9475" max="9475" width="8" style="291" customWidth="1"/>
    <col min="9476" max="9476" width="7.88671875" style="291" customWidth="1"/>
    <col min="9477" max="9477" width="21.88671875" style="291" customWidth="1"/>
    <col min="9478" max="9728" width="9.109375" style="291"/>
    <col min="9729" max="9729" width="8.109375" style="291" bestFit="1" customWidth="1"/>
    <col min="9730" max="9730" width="43.5546875" style="291" customWidth="1"/>
    <col min="9731" max="9731" width="8" style="291" customWidth="1"/>
    <col min="9732" max="9732" width="7.88671875" style="291" customWidth="1"/>
    <col min="9733" max="9733" width="21.88671875" style="291" customWidth="1"/>
    <col min="9734" max="9984" width="9.109375" style="291"/>
    <col min="9985" max="9985" width="8.109375" style="291" bestFit="1" customWidth="1"/>
    <col min="9986" max="9986" width="43.5546875" style="291" customWidth="1"/>
    <col min="9987" max="9987" width="8" style="291" customWidth="1"/>
    <col min="9988" max="9988" width="7.88671875" style="291" customWidth="1"/>
    <col min="9989" max="9989" width="21.88671875" style="291" customWidth="1"/>
    <col min="9990" max="10240" width="9.109375" style="291"/>
    <col min="10241" max="10241" width="8.109375" style="291" bestFit="1" customWidth="1"/>
    <col min="10242" max="10242" width="43.5546875" style="291" customWidth="1"/>
    <col min="10243" max="10243" width="8" style="291" customWidth="1"/>
    <col min="10244" max="10244" width="7.88671875" style="291" customWidth="1"/>
    <col min="10245" max="10245" width="21.88671875" style="291" customWidth="1"/>
    <col min="10246" max="10496" width="9.109375" style="291"/>
    <col min="10497" max="10497" width="8.109375" style="291" bestFit="1" customWidth="1"/>
    <col min="10498" max="10498" width="43.5546875" style="291" customWidth="1"/>
    <col min="10499" max="10499" width="8" style="291" customWidth="1"/>
    <col min="10500" max="10500" width="7.88671875" style="291" customWidth="1"/>
    <col min="10501" max="10501" width="21.88671875" style="291" customWidth="1"/>
    <col min="10502" max="10752" width="9.109375" style="291"/>
    <col min="10753" max="10753" width="8.109375" style="291" bestFit="1" customWidth="1"/>
    <col min="10754" max="10754" width="43.5546875" style="291" customWidth="1"/>
    <col min="10755" max="10755" width="8" style="291" customWidth="1"/>
    <col min="10756" max="10756" width="7.88671875" style="291" customWidth="1"/>
    <col min="10757" max="10757" width="21.88671875" style="291" customWidth="1"/>
    <col min="10758" max="11008" width="9.109375" style="291"/>
    <col min="11009" max="11009" width="8.109375" style="291" bestFit="1" customWidth="1"/>
    <col min="11010" max="11010" width="43.5546875" style="291" customWidth="1"/>
    <col min="11011" max="11011" width="8" style="291" customWidth="1"/>
    <col min="11012" max="11012" width="7.88671875" style="291" customWidth="1"/>
    <col min="11013" max="11013" width="21.88671875" style="291" customWidth="1"/>
    <col min="11014" max="11264" width="9.109375" style="291"/>
    <col min="11265" max="11265" width="8.109375" style="291" bestFit="1" customWidth="1"/>
    <col min="11266" max="11266" width="43.5546875" style="291" customWidth="1"/>
    <col min="11267" max="11267" width="8" style="291" customWidth="1"/>
    <col min="11268" max="11268" width="7.88671875" style="291" customWidth="1"/>
    <col min="11269" max="11269" width="21.88671875" style="291" customWidth="1"/>
    <col min="11270" max="11520" width="9.109375" style="291"/>
    <col min="11521" max="11521" width="8.109375" style="291" bestFit="1" customWidth="1"/>
    <col min="11522" max="11522" width="43.5546875" style="291" customWidth="1"/>
    <col min="11523" max="11523" width="8" style="291" customWidth="1"/>
    <col min="11524" max="11524" width="7.88671875" style="291" customWidth="1"/>
    <col min="11525" max="11525" width="21.88671875" style="291" customWidth="1"/>
    <col min="11526" max="11776" width="9.109375" style="291"/>
    <col min="11777" max="11777" width="8.109375" style="291" bestFit="1" customWidth="1"/>
    <col min="11778" max="11778" width="43.5546875" style="291" customWidth="1"/>
    <col min="11779" max="11779" width="8" style="291" customWidth="1"/>
    <col min="11780" max="11780" width="7.88671875" style="291" customWidth="1"/>
    <col min="11781" max="11781" width="21.88671875" style="291" customWidth="1"/>
    <col min="11782" max="12032" width="9.109375" style="291"/>
    <col min="12033" max="12033" width="8.109375" style="291" bestFit="1" customWidth="1"/>
    <col min="12034" max="12034" width="43.5546875" style="291" customWidth="1"/>
    <col min="12035" max="12035" width="8" style="291" customWidth="1"/>
    <col min="12036" max="12036" width="7.88671875" style="291" customWidth="1"/>
    <col min="12037" max="12037" width="21.88671875" style="291" customWidth="1"/>
    <col min="12038" max="12288" width="9.109375" style="291"/>
    <col min="12289" max="12289" width="8.109375" style="291" bestFit="1" customWidth="1"/>
    <col min="12290" max="12290" width="43.5546875" style="291" customWidth="1"/>
    <col min="12291" max="12291" width="8" style="291" customWidth="1"/>
    <col min="12292" max="12292" width="7.88671875" style="291" customWidth="1"/>
    <col min="12293" max="12293" width="21.88671875" style="291" customWidth="1"/>
    <col min="12294" max="12544" width="9.109375" style="291"/>
    <col min="12545" max="12545" width="8.109375" style="291" bestFit="1" customWidth="1"/>
    <col min="12546" max="12546" width="43.5546875" style="291" customWidth="1"/>
    <col min="12547" max="12547" width="8" style="291" customWidth="1"/>
    <col min="12548" max="12548" width="7.88671875" style="291" customWidth="1"/>
    <col min="12549" max="12549" width="21.88671875" style="291" customWidth="1"/>
    <col min="12550" max="12800" width="9.109375" style="291"/>
    <col min="12801" max="12801" width="8.109375" style="291" bestFit="1" customWidth="1"/>
    <col min="12802" max="12802" width="43.5546875" style="291" customWidth="1"/>
    <col min="12803" max="12803" width="8" style="291" customWidth="1"/>
    <col min="12804" max="12804" width="7.88671875" style="291" customWidth="1"/>
    <col min="12805" max="12805" width="21.88671875" style="291" customWidth="1"/>
    <col min="12806" max="13056" width="9.109375" style="291"/>
    <col min="13057" max="13057" width="8.109375" style="291" bestFit="1" customWidth="1"/>
    <col min="13058" max="13058" width="43.5546875" style="291" customWidth="1"/>
    <col min="13059" max="13059" width="8" style="291" customWidth="1"/>
    <col min="13060" max="13060" width="7.88671875" style="291" customWidth="1"/>
    <col min="13061" max="13061" width="21.88671875" style="291" customWidth="1"/>
    <col min="13062" max="13312" width="9.109375" style="291"/>
    <col min="13313" max="13313" width="8.109375" style="291" bestFit="1" customWidth="1"/>
    <col min="13314" max="13314" width="43.5546875" style="291" customWidth="1"/>
    <col min="13315" max="13315" width="8" style="291" customWidth="1"/>
    <col min="13316" max="13316" width="7.88671875" style="291" customWidth="1"/>
    <col min="13317" max="13317" width="21.88671875" style="291" customWidth="1"/>
    <col min="13318" max="13568" width="9.109375" style="291"/>
    <col min="13569" max="13569" width="8.109375" style="291" bestFit="1" customWidth="1"/>
    <col min="13570" max="13570" width="43.5546875" style="291" customWidth="1"/>
    <col min="13571" max="13571" width="8" style="291" customWidth="1"/>
    <col min="13572" max="13572" width="7.88671875" style="291" customWidth="1"/>
    <col min="13573" max="13573" width="21.88671875" style="291" customWidth="1"/>
    <col min="13574" max="13824" width="9.109375" style="291"/>
    <col min="13825" max="13825" width="8.109375" style="291" bestFit="1" customWidth="1"/>
    <col min="13826" max="13826" width="43.5546875" style="291" customWidth="1"/>
    <col min="13827" max="13827" width="8" style="291" customWidth="1"/>
    <col min="13828" max="13828" width="7.88671875" style="291" customWidth="1"/>
    <col min="13829" max="13829" width="21.88671875" style="291" customWidth="1"/>
    <col min="13830" max="14080" width="9.109375" style="291"/>
    <col min="14081" max="14081" width="8.109375" style="291" bestFit="1" customWidth="1"/>
    <col min="14082" max="14082" width="43.5546875" style="291" customWidth="1"/>
    <col min="14083" max="14083" width="8" style="291" customWidth="1"/>
    <col min="14084" max="14084" width="7.88671875" style="291" customWidth="1"/>
    <col min="14085" max="14085" width="21.88671875" style="291" customWidth="1"/>
    <col min="14086" max="14336" width="9.109375" style="291"/>
    <col min="14337" max="14337" width="8.109375" style="291" bestFit="1" customWidth="1"/>
    <col min="14338" max="14338" width="43.5546875" style="291" customWidth="1"/>
    <col min="14339" max="14339" width="8" style="291" customWidth="1"/>
    <col min="14340" max="14340" width="7.88671875" style="291" customWidth="1"/>
    <col min="14341" max="14341" width="21.88671875" style="291" customWidth="1"/>
    <col min="14342" max="14592" width="9.109375" style="291"/>
    <col min="14593" max="14593" width="8.109375" style="291" bestFit="1" customWidth="1"/>
    <col min="14594" max="14594" width="43.5546875" style="291" customWidth="1"/>
    <col min="14595" max="14595" width="8" style="291" customWidth="1"/>
    <col min="14596" max="14596" width="7.88671875" style="291" customWidth="1"/>
    <col min="14597" max="14597" width="21.88671875" style="291" customWidth="1"/>
    <col min="14598" max="14848" width="9.109375" style="291"/>
    <col min="14849" max="14849" width="8.109375" style="291" bestFit="1" customWidth="1"/>
    <col min="14850" max="14850" width="43.5546875" style="291" customWidth="1"/>
    <col min="14851" max="14851" width="8" style="291" customWidth="1"/>
    <col min="14852" max="14852" width="7.88671875" style="291" customWidth="1"/>
    <col min="14853" max="14853" width="21.88671875" style="291" customWidth="1"/>
    <col min="14854" max="15104" width="9.109375" style="291"/>
    <col min="15105" max="15105" width="8.109375" style="291" bestFit="1" customWidth="1"/>
    <col min="15106" max="15106" width="43.5546875" style="291" customWidth="1"/>
    <col min="15107" max="15107" width="8" style="291" customWidth="1"/>
    <col min="15108" max="15108" width="7.88671875" style="291" customWidth="1"/>
    <col min="15109" max="15109" width="21.88671875" style="291" customWidth="1"/>
    <col min="15110" max="15360" width="9.109375" style="291"/>
    <col min="15361" max="15361" width="8.109375" style="291" bestFit="1" customWidth="1"/>
    <col min="15362" max="15362" width="43.5546875" style="291" customWidth="1"/>
    <col min="15363" max="15363" width="8" style="291" customWidth="1"/>
    <col min="15364" max="15364" width="7.88671875" style="291" customWidth="1"/>
    <col min="15365" max="15365" width="21.88671875" style="291" customWidth="1"/>
    <col min="15366" max="15616" width="9.109375" style="291"/>
    <col min="15617" max="15617" width="8.109375" style="291" bestFit="1" customWidth="1"/>
    <col min="15618" max="15618" width="43.5546875" style="291" customWidth="1"/>
    <col min="15619" max="15619" width="8" style="291" customWidth="1"/>
    <col min="15620" max="15620" width="7.88671875" style="291" customWidth="1"/>
    <col min="15621" max="15621" width="21.88671875" style="291" customWidth="1"/>
    <col min="15622" max="15872" width="9.109375" style="291"/>
    <col min="15873" max="15873" width="8.109375" style="291" bestFit="1" customWidth="1"/>
    <col min="15874" max="15874" width="43.5546875" style="291" customWidth="1"/>
    <col min="15875" max="15875" width="8" style="291" customWidth="1"/>
    <col min="15876" max="15876" width="7.88671875" style="291" customWidth="1"/>
    <col min="15877" max="15877" width="21.88671875" style="291" customWidth="1"/>
    <col min="15878" max="16128" width="9.109375" style="291"/>
    <col min="16129" max="16129" width="8.109375" style="291" bestFit="1" customWidth="1"/>
    <col min="16130" max="16130" width="43.5546875" style="291" customWidth="1"/>
    <col min="16131" max="16131" width="8" style="291" customWidth="1"/>
    <col min="16132" max="16132" width="7.88671875" style="291" customWidth="1"/>
    <col min="16133" max="16133" width="21.88671875" style="291" customWidth="1"/>
    <col min="16134" max="16384" width="9.109375" style="291"/>
  </cols>
  <sheetData>
    <row r="1" spans="1:5" ht="27" customHeight="1" thickBot="1" x14ac:dyDescent="0.55000000000000004">
      <c r="A1" s="816" t="s">
        <v>2081</v>
      </c>
      <c r="B1" s="817"/>
      <c r="C1" s="817"/>
      <c r="D1" s="817"/>
      <c r="E1" s="818"/>
    </row>
    <row r="2" spans="1:5" ht="45" customHeight="1" thickBot="1" x14ac:dyDescent="0.5">
      <c r="A2" s="819" t="s">
        <v>585</v>
      </c>
      <c r="B2" s="820"/>
      <c r="C2" s="820"/>
      <c r="D2" s="820"/>
      <c r="E2" s="821"/>
    </row>
    <row r="3" spans="1:5" ht="30.75" customHeight="1" thickBot="1" x14ac:dyDescent="0.3">
      <c r="A3" s="331" t="s">
        <v>586</v>
      </c>
      <c r="B3" s="332" t="s">
        <v>587</v>
      </c>
      <c r="C3" s="333" t="s">
        <v>588</v>
      </c>
      <c r="D3" s="334" t="s">
        <v>589</v>
      </c>
      <c r="E3" s="335" t="s">
        <v>590</v>
      </c>
    </row>
    <row r="4" spans="1:5" ht="19.5" customHeight="1" x14ac:dyDescent="0.35">
      <c r="A4" s="336">
        <v>1</v>
      </c>
      <c r="B4" s="337" t="s">
        <v>591</v>
      </c>
      <c r="C4" s="338"/>
      <c r="D4" s="339"/>
      <c r="E4" s="340"/>
    </row>
    <row r="5" spans="1:5" ht="19.5" customHeight="1" x14ac:dyDescent="0.35">
      <c r="A5" s="341">
        <v>2</v>
      </c>
      <c r="B5" s="342" t="s">
        <v>592</v>
      </c>
      <c r="C5" s="309"/>
      <c r="D5" s="343"/>
      <c r="E5" s="344"/>
    </row>
    <row r="6" spans="1:5" ht="19.5" customHeight="1" x14ac:dyDescent="0.35">
      <c r="A6" s="341">
        <v>3</v>
      </c>
      <c r="B6" s="342" t="s">
        <v>593</v>
      </c>
      <c r="C6" s="309"/>
      <c r="D6" s="343"/>
      <c r="E6" s="344"/>
    </row>
    <row r="7" spans="1:5" ht="19.5" customHeight="1" x14ac:dyDescent="0.35">
      <c r="A7" s="341">
        <v>4</v>
      </c>
      <c r="B7" s="342" t="s">
        <v>594</v>
      </c>
      <c r="C7" s="309"/>
      <c r="D7" s="343"/>
      <c r="E7" s="344"/>
    </row>
    <row r="8" spans="1:5" ht="19.5" customHeight="1" x14ac:dyDescent="0.35">
      <c r="A8" s="341">
        <v>5</v>
      </c>
      <c r="B8" s="342" t="s">
        <v>595</v>
      </c>
      <c r="C8" s="309"/>
      <c r="D8" s="343"/>
      <c r="E8" s="344"/>
    </row>
    <row r="9" spans="1:5" ht="19.5" customHeight="1" x14ac:dyDescent="0.35">
      <c r="A9" s="341">
        <v>6</v>
      </c>
      <c r="B9" s="342" t="s">
        <v>596</v>
      </c>
      <c r="C9" s="309"/>
      <c r="D9" s="343"/>
      <c r="E9" s="344"/>
    </row>
    <row r="10" spans="1:5" ht="19.5" customHeight="1" x14ac:dyDescent="0.35">
      <c r="A10" s="341">
        <v>7</v>
      </c>
      <c r="B10" s="342" t="s">
        <v>597</v>
      </c>
      <c r="C10" s="309"/>
      <c r="D10" s="343"/>
      <c r="E10" s="344"/>
    </row>
    <row r="11" spans="1:5" ht="19.5" customHeight="1" x14ac:dyDescent="0.35">
      <c r="A11" s="341">
        <v>8</v>
      </c>
      <c r="B11" s="345" t="s">
        <v>598</v>
      </c>
      <c r="C11" s="309"/>
      <c r="D11" s="343"/>
      <c r="E11" s="344"/>
    </row>
    <row r="12" spans="1:5" ht="19.5" customHeight="1" x14ac:dyDescent="0.35">
      <c r="A12" s="341">
        <v>9</v>
      </c>
      <c r="B12" s="342" t="s">
        <v>599</v>
      </c>
      <c r="C12" s="309"/>
      <c r="D12" s="343"/>
      <c r="E12" s="344"/>
    </row>
    <row r="13" spans="1:5" ht="19.5" customHeight="1" x14ac:dyDescent="0.35">
      <c r="A13" s="341">
        <v>10</v>
      </c>
      <c r="B13" s="345" t="s">
        <v>600</v>
      </c>
      <c r="C13" s="309"/>
      <c r="D13" s="343"/>
      <c r="E13" s="344"/>
    </row>
    <row r="14" spans="1:5" ht="19.5" customHeight="1" x14ac:dyDescent="0.35">
      <c r="A14" s="341">
        <v>11</v>
      </c>
      <c r="B14" s="342" t="s">
        <v>601</v>
      </c>
      <c r="C14" s="309"/>
      <c r="D14" s="343"/>
      <c r="E14" s="344"/>
    </row>
    <row r="15" spans="1:5" ht="19.5" customHeight="1" thickBot="1" x14ac:dyDescent="0.4">
      <c r="A15" s="346">
        <v>12</v>
      </c>
      <c r="B15" s="347" t="s">
        <v>602</v>
      </c>
      <c r="C15" s="348"/>
      <c r="D15" s="349"/>
      <c r="E15" s="350"/>
    </row>
    <row r="16" spans="1:5" ht="54" customHeight="1" thickBot="1" x14ac:dyDescent="0.3"/>
    <row r="17" spans="1:5" ht="27" customHeight="1" thickBot="1" x14ac:dyDescent="0.55000000000000004">
      <c r="A17" s="816" t="s">
        <v>2081</v>
      </c>
      <c r="B17" s="817"/>
      <c r="C17" s="817"/>
      <c r="D17" s="817"/>
      <c r="E17" s="818"/>
    </row>
    <row r="18" spans="1:5" ht="45" customHeight="1" thickBot="1" x14ac:dyDescent="0.5">
      <c r="A18" s="819" t="s">
        <v>585</v>
      </c>
      <c r="B18" s="820"/>
      <c r="C18" s="820"/>
      <c r="D18" s="820"/>
      <c r="E18" s="821"/>
    </row>
    <row r="19" spans="1:5" ht="30.75" customHeight="1" thickBot="1" x14ac:dyDescent="0.3">
      <c r="A19" s="331" t="s">
        <v>586</v>
      </c>
      <c r="B19" s="351" t="s">
        <v>587</v>
      </c>
      <c r="C19" s="333" t="s">
        <v>588</v>
      </c>
      <c r="D19" s="352" t="s">
        <v>589</v>
      </c>
      <c r="E19" s="335" t="s">
        <v>590</v>
      </c>
    </row>
    <row r="20" spans="1:5" ht="19.5" customHeight="1" x14ac:dyDescent="0.35">
      <c r="A20" s="336">
        <v>1</v>
      </c>
      <c r="B20" s="337" t="s">
        <v>591</v>
      </c>
      <c r="C20" s="338"/>
      <c r="D20" s="339"/>
      <c r="E20" s="340"/>
    </row>
    <row r="21" spans="1:5" ht="19.5" customHeight="1" x14ac:dyDescent="0.35">
      <c r="A21" s="341">
        <v>2</v>
      </c>
      <c r="B21" s="342" t="s">
        <v>592</v>
      </c>
      <c r="C21" s="309"/>
      <c r="D21" s="343"/>
      <c r="E21" s="344"/>
    </row>
    <row r="22" spans="1:5" ht="19.5" customHeight="1" x14ac:dyDescent="0.35">
      <c r="A22" s="341">
        <v>3</v>
      </c>
      <c r="B22" s="342" t="s">
        <v>593</v>
      </c>
      <c r="C22" s="309"/>
      <c r="D22" s="343"/>
      <c r="E22" s="344"/>
    </row>
    <row r="23" spans="1:5" ht="19.5" customHeight="1" x14ac:dyDescent="0.35">
      <c r="A23" s="341">
        <v>4</v>
      </c>
      <c r="B23" s="342" t="s">
        <v>594</v>
      </c>
      <c r="C23" s="309"/>
      <c r="D23" s="343"/>
      <c r="E23" s="344"/>
    </row>
    <row r="24" spans="1:5" ht="19.5" customHeight="1" x14ac:dyDescent="0.35">
      <c r="A24" s="341">
        <v>5</v>
      </c>
      <c r="B24" s="342" t="s">
        <v>595</v>
      </c>
      <c r="C24" s="309"/>
      <c r="D24" s="343"/>
      <c r="E24" s="344"/>
    </row>
    <row r="25" spans="1:5" ht="19.5" customHeight="1" x14ac:dyDescent="0.35">
      <c r="A25" s="341">
        <v>6</v>
      </c>
      <c r="B25" s="342" t="s">
        <v>596</v>
      </c>
      <c r="C25" s="309"/>
      <c r="D25" s="343"/>
      <c r="E25" s="344"/>
    </row>
    <row r="26" spans="1:5" ht="19.5" customHeight="1" x14ac:dyDescent="0.35">
      <c r="A26" s="341">
        <v>7</v>
      </c>
      <c r="B26" s="342" t="s">
        <v>597</v>
      </c>
      <c r="C26" s="309"/>
      <c r="D26" s="343"/>
      <c r="E26" s="344"/>
    </row>
    <row r="27" spans="1:5" ht="19.5" customHeight="1" x14ac:dyDescent="0.35">
      <c r="A27" s="341">
        <v>8</v>
      </c>
      <c r="B27" s="345" t="s">
        <v>598</v>
      </c>
      <c r="C27" s="309"/>
      <c r="D27" s="343"/>
      <c r="E27" s="344"/>
    </row>
    <row r="28" spans="1:5" ht="19.5" customHeight="1" x14ac:dyDescent="0.35">
      <c r="A28" s="341">
        <v>9</v>
      </c>
      <c r="B28" s="342" t="s">
        <v>599</v>
      </c>
      <c r="C28" s="309"/>
      <c r="D28" s="343"/>
      <c r="E28" s="344"/>
    </row>
    <row r="29" spans="1:5" ht="19.5" customHeight="1" x14ac:dyDescent="0.35">
      <c r="A29" s="341">
        <v>10</v>
      </c>
      <c r="B29" s="345" t="s">
        <v>600</v>
      </c>
      <c r="C29" s="309"/>
      <c r="D29" s="343"/>
      <c r="E29" s="344"/>
    </row>
    <row r="30" spans="1:5" ht="19.5" customHeight="1" x14ac:dyDescent="0.35">
      <c r="A30" s="341">
        <v>11</v>
      </c>
      <c r="B30" s="342" t="s">
        <v>601</v>
      </c>
      <c r="C30" s="309"/>
      <c r="D30" s="343"/>
      <c r="E30" s="344"/>
    </row>
    <row r="31" spans="1:5" ht="19.5" customHeight="1" thickBot="1" x14ac:dyDescent="0.4">
      <c r="A31" s="346">
        <v>12</v>
      </c>
      <c r="B31" s="347" t="s">
        <v>602</v>
      </c>
      <c r="C31" s="348"/>
      <c r="D31" s="349"/>
      <c r="E31" s="350"/>
    </row>
  </sheetData>
  <mergeCells count="4">
    <mergeCell ref="A1:E1"/>
    <mergeCell ref="A2:E2"/>
    <mergeCell ref="A17:E17"/>
    <mergeCell ref="A18:E18"/>
  </mergeCells>
  <printOptions horizontalCentered="1" verticalCentered="1"/>
  <pageMargins left="0.4" right="0.4" top="0.25" bottom="0.25" header="0" footer="0"/>
  <pageSetup scale="105"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959D2-AC0D-4AAB-92B8-B566F2F6BE28}">
  <dimension ref="A1:E36"/>
  <sheetViews>
    <sheetView workbookViewId="0">
      <selection activeCell="E9" sqref="E9"/>
    </sheetView>
  </sheetViews>
  <sheetFormatPr defaultRowHeight="13.2" x14ac:dyDescent="0.25"/>
  <cols>
    <col min="1" max="1" width="8.109375" style="291" bestFit="1" customWidth="1"/>
    <col min="2" max="2" width="43.5546875" style="291" customWidth="1"/>
    <col min="3" max="3" width="8" style="291" customWidth="1"/>
    <col min="4" max="4" width="7.88671875" style="291" customWidth="1"/>
    <col min="5" max="5" width="21.88671875" style="291" customWidth="1"/>
    <col min="6" max="256" width="8.88671875" style="291"/>
    <col min="257" max="257" width="8.109375" style="291" bestFit="1" customWidth="1"/>
    <col min="258" max="258" width="43.5546875" style="291" customWidth="1"/>
    <col min="259" max="259" width="8" style="291" customWidth="1"/>
    <col min="260" max="260" width="7.88671875" style="291" customWidth="1"/>
    <col min="261" max="261" width="21.88671875" style="291" customWidth="1"/>
    <col min="262" max="512" width="8.88671875" style="291"/>
    <col min="513" max="513" width="8.109375" style="291" bestFit="1" customWidth="1"/>
    <col min="514" max="514" width="43.5546875" style="291" customWidth="1"/>
    <col min="515" max="515" width="8" style="291" customWidth="1"/>
    <col min="516" max="516" width="7.88671875" style="291" customWidth="1"/>
    <col min="517" max="517" width="21.88671875" style="291" customWidth="1"/>
    <col min="518" max="768" width="8.88671875" style="291"/>
    <col min="769" max="769" width="8.109375" style="291" bestFit="1" customWidth="1"/>
    <col min="770" max="770" width="43.5546875" style="291" customWidth="1"/>
    <col min="771" max="771" width="8" style="291" customWidth="1"/>
    <col min="772" max="772" width="7.88671875" style="291" customWidth="1"/>
    <col min="773" max="773" width="21.88671875" style="291" customWidth="1"/>
    <col min="774" max="1024" width="8.88671875" style="291"/>
    <col min="1025" max="1025" width="8.109375" style="291" bestFit="1" customWidth="1"/>
    <col min="1026" max="1026" width="43.5546875" style="291" customWidth="1"/>
    <col min="1027" max="1027" width="8" style="291" customWidth="1"/>
    <col min="1028" max="1028" width="7.88671875" style="291" customWidth="1"/>
    <col min="1029" max="1029" width="21.88671875" style="291" customWidth="1"/>
    <col min="1030" max="1280" width="8.88671875" style="291"/>
    <col min="1281" max="1281" width="8.109375" style="291" bestFit="1" customWidth="1"/>
    <col min="1282" max="1282" width="43.5546875" style="291" customWidth="1"/>
    <col min="1283" max="1283" width="8" style="291" customWidth="1"/>
    <col min="1284" max="1284" width="7.88671875" style="291" customWidth="1"/>
    <col min="1285" max="1285" width="21.88671875" style="291" customWidth="1"/>
    <col min="1286" max="1536" width="8.88671875" style="291"/>
    <col min="1537" max="1537" width="8.109375" style="291" bestFit="1" customWidth="1"/>
    <col min="1538" max="1538" width="43.5546875" style="291" customWidth="1"/>
    <col min="1539" max="1539" width="8" style="291" customWidth="1"/>
    <col min="1540" max="1540" width="7.88671875" style="291" customWidth="1"/>
    <col min="1541" max="1541" width="21.88671875" style="291" customWidth="1"/>
    <col min="1542" max="1792" width="8.88671875" style="291"/>
    <col min="1793" max="1793" width="8.109375" style="291" bestFit="1" customWidth="1"/>
    <col min="1794" max="1794" width="43.5546875" style="291" customWidth="1"/>
    <col min="1795" max="1795" width="8" style="291" customWidth="1"/>
    <col min="1796" max="1796" width="7.88671875" style="291" customWidth="1"/>
    <col min="1797" max="1797" width="21.88671875" style="291" customWidth="1"/>
    <col min="1798" max="2048" width="8.88671875" style="291"/>
    <col min="2049" max="2049" width="8.109375" style="291" bestFit="1" customWidth="1"/>
    <col min="2050" max="2050" width="43.5546875" style="291" customWidth="1"/>
    <col min="2051" max="2051" width="8" style="291" customWidth="1"/>
    <col min="2052" max="2052" width="7.88671875" style="291" customWidth="1"/>
    <col min="2053" max="2053" width="21.88671875" style="291" customWidth="1"/>
    <col min="2054" max="2304" width="8.88671875" style="291"/>
    <col min="2305" max="2305" width="8.109375" style="291" bestFit="1" customWidth="1"/>
    <col min="2306" max="2306" width="43.5546875" style="291" customWidth="1"/>
    <col min="2307" max="2307" width="8" style="291" customWidth="1"/>
    <col min="2308" max="2308" width="7.88671875" style="291" customWidth="1"/>
    <col min="2309" max="2309" width="21.88671875" style="291" customWidth="1"/>
    <col min="2310" max="2560" width="8.88671875" style="291"/>
    <col min="2561" max="2561" width="8.109375" style="291" bestFit="1" customWidth="1"/>
    <col min="2562" max="2562" width="43.5546875" style="291" customWidth="1"/>
    <col min="2563" max="2563" width="8" style="291" customWidth="1"/>
    <col min="2564" max="2564" width="7.88671875" style="291" customWidth="1"/>
    <col min="2565" max="2565" width="21.88671875" style="291" customWidth="1"/>
    <col min="2566" max="2816" width="8.88671875" style="291"/>
    <col min="2817" max="2817" width="8.109375" style="291" bestFit="1" customWidth="1"/>
    <col min="2818" max="2818" width="43.5546875" style="291" customWidth="1"/>
    <col min="2819" max="2819" width="8" style="291" customWidth="1"/>
    <col min="2820" max="2820" width="7.88671875" style="291" customWidth="1"/>
    <col min="2821" max="2821" width="21.88671875" style="291" customWidth="1"/>
    <col min="2822" max="3072" width="8.88671875" style="291"/>
    <col min="3073" max="3073" width="8.109375" style="291" bestFit="1" customWidth="1"/>
    <col min="3074" max="3074" width="43.5546875" style="291" customWidth="1"/>
    <col min="3075" max="3075" width="8" style="291" customWidth="1"/>
    <col min="3076" max="3076" width="7.88671875" style="291" customWidth="1"/>
    <col min="3077" max="3077" width="21.88671875" style="291" customWidth="1"/>
    <col min="3078" max="3328" width="8.88671875" style="291"/>
    <col min="3329" max="3329" width="8.109375" style="291" bestFit="1" customWidth="1"/>
    <col min="3330" max="3330" width="43.5546875" style="291" customWidth="1"/>
    <col min="3331" max="3331" width="8" style="291" customWidth="1"/>
    <col min="3332" max="3332" width="7.88671875" style="291" customWidth="1"/>
    <col min="3333" max="3333" width="21.88671875" style="291" customWidth="1"/>
    <col min="3334" max="3584" width="8.88671875" style="291"/>
    <col min="3585" max="3585" width="8.109375" style="291" bestFit="1" customWidth="1"/>
    <col min="3586" max="3586" width="43.5546875" style="291" customWidth="1"/>
    <col min="3587" max="3587" width="8" style="291" customWidth="1"/>
    <col min="3588" max="3588" width="7.88671875" style="291" customWidth="1"/>
    <col min="3589" max="3589" width="21.88671875" style="291" customWidth="1"/>
    <col min="3590" max="3840" width="8.88671875" style="291"/>
    <col min="3841" max="3841" width="8.109375" style="291" bestFit="1" customWidth="1"/>
    <col min="3842" max="3842" width="43.5546875" style="291" customWidth="1"/>
    <col min="3843" max="3843" width="8" style="291" customWidth="1"/>
    <col min="3844" max="3844" width="7.88671875" style="291" customWidth="1"/>
    <col min="3845" max="3845" width="21.88671875" style="291" customWidth="1"/>
    <col min="3846" max="4096" width="8.88671875" style="291"/>
    <col min="4097" max="4097" width="8.109375" style="291" bestFit="1" customWidth="1"/>
    <col min="4098" max="4098" width="43.5546875" style="291" customWidth="1"/>
    <col min="4099" max="4099" width="8" style="291" customWidth="1"/>
    <col min="4100" max="4100" width="7.88671875" style="291" customWidth="1"/>
    <col min="4101" max="4101" width="21.88671875" style="291" customWidth="1"/>
    <col min="4102" max="4352" width="8.88671875" style="291"/>
    <col min="4353" max="4353" width="8.109375" style="291" bestFit="1" customWidth="1"/>
    <col min="4354" max="4354" width="43.5546875" style="291" customWidth="1"/>
    <col min="4355" max="4355" width="8" style="291" customWidth="1"/>
    <col min="4356" max="4356" width="7.88671875" style="291" customWidth="1"/>
    <col min="4357" max="4357" width="21.88671875" style="291" customWidth="1"/>
    <col min="4358" max="4608" width="8.88671875" style="291"/>
    <col min="4609" max="4609" width="8.109375" style="291" bestFit="1" customWidth="1"/>
    <col min="4610" max="4610" width="43.5546875" style="291" customWidth="1"/>
    <col min="4611" max="4611" width="8" style="291" customWidth="1"/>
    <col min="4612" max="4612" width="7.88671875" style="291" customWidth="1"/>
    <col min="4613" max="4613" width="21.88671875" style="291" customWidth="1"/>
    <col min="4614" max="4864" width="8.88671875" style="291"/>
    <col min="4865" max="4865" width="8.109375" style="291" bestFit="1" customWidth="1"/>
    <col min="4866" max="4866" width="43.5546875" style="291" customWidth="1"/>
    <col min="4867" max="4867" width="8" style="291" customWidth="1"/>
    <col min="4868" max="4868" width="7.88671875" style="291" customWidth="1"/>
    <col min="4869" max="4869" width="21.88671875" style="291" customWidth="1"/>
    <col min="4870" max="5120" width="8.88671875" style="291"/>
    <col min="5121" max="5121" width="8.109375" style="291" bestFit="1" customWidth="1"/>
    <col min="5122" max="5122" width="43.5546875" style="291" customWidth="1"/>
    <col min="5123" max="5123" width="8" style="291" customWidth="1"/>
    <col min="5124" max="5124" width="7.88671875" style="291" customWidth="1"/>
    <col min="5125" max="5125" width="21.88671875" style="291" customWidth="1"/>
    <col min="5126" max="5376" width="8.88671875" style="291"/>
    <col min="5377" max="5377" width="8.109375" style="291" bestFit="1" customWidth="1"/>
    <col min="5378" max="5378" width="43.5546875" style="291" customWidth="1"/>
    <col min="5379" max="5379" width="8" style="291" customWidth="1"/>
    <col min="5380" max="5380" width="7.88671875" style="291" customWidth="1"/>
    <col min="5381" max="5381" width="21.88671875" style="291" customWidth="1"/>
    <col min="5382" max="5632" width="8.88671875" style="291"/>
    <col min="5633" max="5633" width="8.109375" style="291" bestFit="1" customWidth="1"/>
    <col min="5634" max="5634" width="43.5546875" style="291" customWidth="1"/>
    <col min="5635" max="5635" width="8" style="291" customWidth="1"/>
    <col min="5636" max="5636" width="7.88671875" style="291" customWidth="1"/>
    <col min="5637" max="5637" width="21.88671875" style="291" customWidth="1"/>
    <col min="5638" max="5888" width="8.88671875" style="291"/>
    <col min="5889" max="5889" width="8.109375" style="291" bestFit="1" customWidth="1"/>
    <col min="5890" max="5890" width="43.5546875" style="291" customWidth="1"/>
    <col min="5891" max="5891" width="8" style="291" customWidth="1"/>
    <col min="5892" max="5892" width="7.88671875" style="291" customWidth="1"/>
    <col min="5893" max="5893" width="21.88671875" style="291" customWidth="1"/>
    <col min="5894" max="6144" width="8.88671875" style="291"/>
    <col min="6145" max="6145" width="8.109375" style="291" bestFit="1" customWidth="1"/>
    <col min="6146" max="6146" width="43.5546875" style="291" customWidth="1"/>
    <col min="6147" max="6147" width="8" style="291" customWidth="1"/>
    <col min="6148" max="6148" width="7.88671875" style="291" customWidth="1"/>
    <col min="6149" max="6149" width="21.88671875" style="291" customWidth="1"/>
    <col min="6150" max="6400" width="8.88671875" style="291"/>
    <col min="6401" max="6401" width="8.109375" style="291" bestFit="1" customWidth="1"/>
    <col min="6402" max="6402" width="43.5546875" style="291" customWidth="1"/>
    <col min="6403" max="6403" width="8" style="291" customWidth="1"/>
    <col min="6404" max="6404" width="7.88671875" style="291" customWidth="1"/>
    <col min="6405" max="6405" width="21.88671875" style="291" customWidth="1"/>
    <col min="6406" max="6656" width="8.88671875" style="291"/>
    <col min="6657" max="6657" width="8.109375" style="291" bestFit="1" customWidth="1"/>
    <col min="6658" max="6658" width="43.5546875" style="291" customWidth="1"/>
    <col min="6659" max="6659" width="8" style="291" customWidth="1"/>
    <col min="6660" max="6660" width="7.88671875" style="291" customWidth="1"/>
    <col min="6661" max="6661" width="21.88671875" style="291" customWidth="1"/>
    <col min="6662" max="6912" width="8.88671875" style="291"/>
    <col min="6913" max="6913" width="8.109375" style="291" bestFit="1" customWidth="1"/>
    <col min="6914" max="6914" width="43.5546875" style="291" customWidth="1"/>
    <col min="6915" max="6915" width="8" style="291" customWidth="1"/>
    <col min="6916" max="6916" width="7.88671875" style="291" customWidth="1"/>
    <col min="6917" max="6917" width="21.88671875" style="291" customWidth="1"/>
    <col min="6918" max="7168" width="8.88671875" style="291"/>
    <col min="7169" max="7169" width="8.109375" style="291" bestFit="1" customWidth="1"/>
    <col min="7170" max="7170" width="43.5546875" style="291" customWidth="1"/>
    <col min="7171" max="7171" width="8" style="291" customWidth="1"/>
    <col min="7172" max="7172" width="7.88671875" style="291" customWidth="1"/>
    <col min="7173" max="7173" width="21.88671875" style="291" customWidth="1"/>
    <col min="7174" max="7424" width="8.88671875" style="291"/>
    <col min="7425" max="7425" width="8.109375" style="291" bestFit="1" customWidth="1"/>
    <col min="7426" max="7426" width="43.5546875" style="291" customWidth="1"/>
    <col min="7427" max="7427" width="8" style="291" customWidth="1"/>
    <col min="7428" max="7428" width="7.88671875" style="291" customWidth="1"/>
    <col min="7429" max="7429" width="21.88671875" style="291" customWidth="1"/>
    <col min="7430" max="7680" width="8.88671875" style="291"/>
    <col min="7681" max="7681" width="8.109375" style="291" bestFit="1" customWidth="1"/>
    <col min="7682" max="7682" width="43.5546875" style="291" customWidth="1"/>
    <col min="7683" max="7683" width="8" style="291" customWidth="1"/>
    <col min="7684" max="7684" width="7.88671875" style="291" customWidth="1"/>
    <col min="7685" max="7685" width="21.88671875" style="291" customWidth="1"/>
    <col min="7686" max="7936" width="8.88671875" style="291"/>
    <col min="7937" max="7937" width="8.109375" style="291" bestFit="1" customWidth="1"/>
    <col min="7938" max="7938" width="43.5546875" style="291" customWidth="1"/>
    <col min="7939" max="7939" width="8" style="291" customWidth="1"/>
    <col min="7940" max="7940" width="7.88671875" style="291" customWidth="1"/>
    <col min="7941" max="7941" width="21.88671875" style="291" customWidth="1"/>
    <col min="7942" max="8192" width="8.88671875" style="291"/>
    <col min="8193" max="8193" width="8.109375" style="291" bestFit="1" customWidth="1"/>
    <col min="8194" max="8194" width="43.5546875" style="291" customWidth="1"/>
    <col min="8195" max="8195" width="8" style="291" customWidth="1"/>
    <col min="8196" max="8196" width="7.88671875" style="291" customWidth="1"/>
    <col min="8197" max="8197" width="21.88671875" style="291" customWidth="1"/>
    <col min="8198" max="8448" width="8.88671875" style="291"/>
    <col min="8449" max="8449" width="8.109375" style="291" bestFit="1" customWidth="1"/>
    <col min="8450" max="8450" width="43.5546875" style="291" customWidth="1"/>
    <col min="8451" max="8451" width="8" style="291" customWidth="1"/>
    <col min="8452" max="8452" width="7.88671875" style="291" customWidth="1"/>
    <col min="8453" max="8453" width="21.88671875" style="291" customWidth="1"/>
    <col min="8454" max="8704" width="8.88671875" style="291"/>
    <col min="8705" max="8705" width="8.109375" style="291" bestFit="1" customWidth="1"/>
    <col min="8706" max="8706" width="43.5546875" style="291" customWidth="1"/>
    <col min="8707" max="8707" width="8" style="291" customWidth="1"/>
    <col min="8708" max="8708" width="7.88671875" style="291" customWidth="1"/>
    <col min="8709" max="8709" width="21.88671875" style="291" customWidth="1"/>
    <col min="8710" max="8960" width="8.88671875" style="291"/>
    <col min="8961" max="8961" width="8.109375" style="291" bestFit="1" customWidth="1"/>
    <col min="8962" max="8962" width="43.5546875" style="291" customWidth="1"/>
    <col min="8963" max="8963" width="8" style="291" customWidth="1"/>
    <col min="8964" max="8964" width="7.88671875" style="291" customWidth="1"/>
    <col min="8965" max="8965" width="21.88671875" style="291" customWidth="1"/>
    <col min="8966" max="9216" width="8.88671875" style="291"/>
    <col min="9217" max="9217" width="8.109375" style="291" bestFit="1" customWidth="1"/>
    <col min="9218" max="9218" width="43.5546875" style="291" customWidth="1"/>
    <col min="9219" max="9219" width="8" style="291" customWidth="1"/>
    <col min="9220" max="9220" width="7.88671875" style="291" customWidth="1"/>
    <col min="9221" max="9221" width="21.88671875" style="291" customWidth="1"/>
    <col min="9222" max="9472" width="8.88671875" style="291"/>
    <col min="9473" max="9473" width="8.109375" style="291" bestFit="1" customWidth="1"/>
    <col min="9474" max="9474" width="43.5546875" style="291" customWidth="1"/>
    <col min="9475" max="9475" width="8" style="291" customWidth="1"/>
    <col min="9476" max="9476" width="7.88671875" style="291" customWidth="1"/>
    <col min="9477" max="9477" width="21.88671875" style="291" customWidth="1"/>
    <col min="9478" max="9728" width="8.88671875" style="291"/>
    <col min="9729" max="9729" width="8.109375" style="291" bestFit="1" customWidth="1"/>
    <col min="9730" max="9730" width="43.5546875" style="291" customWidth="1"/>
    <col min="9731" max="9731" width="8" style="291" customWidth="1"/>
    <col min="9732" max="9732" width="7.88671875" style="291" customWidth="1"/>
    <col min="9733" max="9733" width="21.88671875" style="291" customWidth="1"/>
    <col min="9734" max="9984" width="8.88671875" style="291"/>
    <col min="9985" max="9985" width="8.109375" style="291" bestFit="1" customWidth="1"/>
    <col min="9986" max="9986" width="43.5546875" style="291" customWidth="1"/>
    <col min="9987" max="9987" width="8" style="291" customWidth="1"/>
    <col min="9988" max="9988" width="7.88671875" style="291" customWidth="1"/>
    <col min="9989" max="9989" width="21.88671875" style="291" customWidth="1"/>
    <col min="9990" max="10240" width="8.88671875" style="291"/>
    <col min="10241" max="10241" width="8.109375" style="291" bestFit="1" customWidth="1"/>
    <col min="10242" max="10242" width="43.5546875" style="291" customWidth="1"/>
    <col min="10243" max="10243" width="8" style="291" customWidth="1"/>
    <col min="10244" max="10244" width="7.88671875" style="291" customWidth="1"/>
    <col min="10245" max="10245" width="21.88671875" style="291" customWidth="1"/>
    <col min="10246" max="10496" width="8.88671875" style="291"/>
    <col min="10497" max="10497" width="8.109375" style="291" bestFit="1" customWidth="1"/>
    <col min="10498" max="10498" width="43.5546875" style="291" customWidth="1"/>
    <col min="10499" max="10499" width="8" style="291" customWidth="1"/>
    <col min="10500" max="10500" width="7.88671875" style="291" customWidth="1"/>
    <col min="10501" max="10501" width="21.88671875" style="291" customWidth="1"/>
    <col min="10502" max="10752" width="8.88671875" style="291"/>
    <col min="10753" max="10753" width="8.109375" style="291" bestFit="1" customWidth="1"/>
    <col min="10754" max="10754" width="43.5546875" style="291" customWidth="1"/>
    <col min="10755" max="10755" width="8" style="291" customWidth="1"/>
    <col min="10756" max="10756" width="7.88671875" style="291" customWidth="1"/>
    <col min="10757" max="10757" width="21.88671875" style="291" customWidth="1"/>
    <col min="10758" max="11008" width="8.88671875" style="291"/>
    <col min="11009" max="11009" width="8.109375" style="291" bestFit="1" customWidth="1"/>
    <col min="11010" max="11010" width="43.5546875" style="291" customWidth="1"/>
    <col min="11011" max="11011" width="8" style="291" customWidth="1"/>
    <col min="11012" max="11012" width="7.88671875" style="291" customWidth="1"/>
    <col min="11013" max="11013" width="21.88671875" style="291" customWidth="1"/>
    <col min="11014" max="11264" width="8.88671875" style="291"/>
    <col min="11265" max="11265" width="8.109375" style="291" bestFit="1" customWidth="1"/>
    <col min="11266" max="11266" width="43.5546875" style="291" customWidth="1"/>
    <col min="11267" max="11267" width="8" style="291" customWidth="1"/>
    <col min="11268" max="11268" width="7.88671875" style="291" customWidth="1"/>
    <col min="11269" max="11269" width="21.88671875" style="291" customWidth="1"/>
    <col min="11270" max="11520" width="8.88671875" style="291"/>
    <col min="11521" max="11521" width="8.109375" style="291" bestFit="1" customWidth="1"/>
    <col min="11522" max="11522" width="43.5546875" style="291" customWidth="1"/>
    <col min="11523" max="11523" width="8" style="291" customWidth="1"/>
    <col min="11524" max="11524" width="7.88671875" style="291" customWidth="1"/>
    <col min="11525" max="11525" width="21.88671875" style="291" customWidth="1"/>
    <col min="11526" max="11776" width="8.88671875" style="291"/>
    <col min="11777" max="11777" width="8.109375" style="291" bestFit="1" customWidth="1"/>
    <col min="11778" max="11778" width="43.5546875" style="291" customWidth="1"/>
    <col min="11779" max="11779" width="8" style="291" customWidth="1"/>
    <col min="11780" max="11780" width="7.88671875" style="291" customWidth="1"/>
    <col min="11781" max="11781" width="21.88671875" style="291" customWidth="1"/>
    <col min="11782" max="12032" width="8.88671875" style="291"/>
    <col min="12033" max="12033" width="8.109375" style="291" bestFit="1" customWidth="1"/>
    <col min="12034" max="12034" width="43.5546875" style="291" customWidth="1"/>
    <col min="12035" max="12035" width="8" style="291" customWidth="1"/>
    <col min="12036" max="12036" width="7.88671875" style="291" customWidth="1"/>
    <col min="12037" max="12037" width="21.88671875" style="291" customWidth="1"/>
    <col min="12038" max="12288" width="8.88671875" style="291"/>
    <col min="12289" max="12289" width="8.109375" style="291" bestFit="1" customWidth="1"/>
    <col min="12290" max="12290" width="43.5546875" style="291" customWidth="1"/>
    <col min="12291" max="12291" width="8" style="291" customWidth="1"/>
    <col min="12292" max="12292" width="7.88671875" style="291" customWidth="1"/>
    <col min="12293" max="12293" width="21.88671875" style="291" customWidth="1"/>
    <col min="12294" max="12544" width="8.88671875" style="291"/>
    <col min="12545" max="12545" width="8.109375" style="291" bestFit="1" customWidth="1"/>
    <col min="12546" max="12546" width="43.5546875" style="291" customWidth="1"/>
    <col min="12547" max="12547" width="8" style="291" customWidth="1"/>
    <col min="12548" max="12548" width="7.88671875" style="291" customWidth="1"/>
    <col min="12549" max="12549" width="21.88671875" style="291" customWidth="1"/>
    <col min="12550" max="12800" width="8.88671875" style="291"/>
    <col min="12801" max="12801" width="8.109375" style="291" bestFit="1" customWidth="1"/>
    <col min="12802" max="12802" width="43.5546875" style="291" customWidth="1"/>
    <col min="12803" max="12803" width="8" style="291" customWidth="1"/>
    <col min="12804" max="12804" width="7.88671875" style="291" customWidth="1"/>
    <col min="12805" max="12805" width="21.88671875" style="291" customWidth="1"/>
    <col min="12806" max="13056" width="8.88671875" style="291"/>
    <col min="13057" max="13057" width="8.109375" style="291" bestFit="1" customWidth="1"/>
    <col min="13058" max="13058" width="43.5546875" style="291" customWidth="1"/>
    <col min="13059" max="13059" width="8" style="291" customWidth="1"/>
    <col min="13060" max="13060" width="7.88671875" style="291" customWidth="1"/>
    <col min="13061" max="13061" width="21.88671875" style="291" customWidth="1"/>
    <col min="13062" max="13312" width="8.88671875" style="291"/>
    <col min="13313" max="13313" width="8.109375" style="291" bestFit="1" customWidth="1"/>
    <col min="13314" max="13314" width="43.5546875" style="291" customWidth="1"/>
    <col min="13315" max="13315" width="8" style="291" customWidth="1"/>
    <col min="13316" max="13316" width="7.88671875" style="291" customWidth="1"/>
    <col min="13317" max="13317" width="21.88671875" style="291" customWidth="1"/>
    <col min="13318" max="13568" width="8.88671875" style="291"/>
    <col min="13569" max="13569" width="8.109375" style="291" bestFit="1" customWidth="1"/>
    <col min="13570" max="13570" width="43.5546875" style="291" customWidth="1"/>
    <col min="13571" max="13571" width="8" style="291" customWidth="1"/>
    <col min="13572" max="13572" width="7.88671875" style="291" customWidth="1"/>
    <col min="13573" max="13573" width="21.88671875" style="291" customWidth="1"/>
    <col min="13574" max="13824" width="8.88671875" style="291"/>
    <col min="13825" max="13825" width="8.109375" style="291" bestFit="1" customWidth="1"/>
    <col min="13826" max="13826" width="43.5546875" style="291" customWidth="1"/>
    <col min="13827" max="13827" width="8" style="291" customWidth="1"/>
    <col min="13828" max="13828" width="7.88671875" style="291" customWidth="1"/>
    <col min="13829" max="13829" width="21.88671875" style="291" customWidth="1"/>
    <col min="13830" max="14080" width="8.88671875" style="291"/>
    <col min="14081" max="14081" width="8.109375" style="291" bestFit="1" customWidth="1"/>
    <col min="14082" max="14082" width="43.5546875" style="291" customWidth="1"/>
    <col min="14083" max="14083" width="8" style="291" customWidth="1"/>
    <col min="14084" max="14084" width="7.88671875" style="291" customWidth="1"/>
    <col min="14085" max="14085" width="21.88671875" style="291" customWidth="1"/>
    <col min="14086" max="14336" width="8.88671875" style="291"/>
    <col min="14337" max="14337" width="8.109375" style="291" bestFit="1" customWidth="1"/>
    <col min="14338" max="14338" width="43.5546875" style="291" customWidth="1"/>
    <col min="14339" max="14339" width="8" style="291" customWidth="1"/>
    <col min="14340" max="14340" width="7.88671875" style="291" customWidth="1"/>
    <col min="14341" max="14341" width="21.88671875" style="291" customWidth="1"/>
    <col min="14342" max="14592" width="8.88671875" style="291"/>
    <col min="14593" max="14593" width="8.109375" style="291" bestFit="1" customWidth="1"/>
    <col min="14594" max="14594" width="43.5546875" style="291" customWidth="1"/>
    <col min="14595" max="14595" width="8" style="291" customWidth="1"/>
    <col min="14596" max="14596" width="7.88671875" style="291" customWidth="1"/>
    <col min="14597" max="14597" width="21.88671875" style="291" customWidth="1"/>
    <col min="14598" max="14848" width="8.88671875" style="291"/>
    <col min="14849" max="14849" width="8.109375" style="291" bestFit="1" customWidth="1"/>
    <col min="14850" max="14850" width="43.5546875" style="291" customWidth="1"/>
    <col min="14851" max="14851" width="8" style="291" customWidth="1"/>
    <col min="14852" max="14852" width="7.88671875" style="291" customWidth="1"/>
    <col min="14853" max="14853" width="21.88671875" style="291" customWidth="1"/>
    <col min="14854" max="15104" width="8.88671875" style="291"/>
    <col min="15105" max="15105" width="8.109375" style="291" bestFit="1" customWidth="1"/>
    <col min="15106" max="15106" width="43.5546875" style="291" customWidth="1"/>
    <col min="15107" max="15107" width="8" style="291" customWidth="1"/>
    <col min="15108" max="15108" width="7.88671875" style="291" customWidth="1"/>
    <col min="15109" max="15109" width="21.88671875" style="291" customWidth="1"/>
    <col min="15110" max="15360" width="8.88671875" style="291"/>
    <col min="15361" max="15361" width="8.109375" style="291" bestFit="1" customWidth="1"/>
    <col min="15362" max="15362" width="43.5546875" style="291" customWidth="1"/>
    <col min="15363" max="15363" width="8" style="291" customWidth="1"/>
    <col min="15364" max="15364" width="7.88671875" style="291" customWidth="1"/>
    <col min="15365" max="15365" width="21.88671875" style="291" customWidth="1"/>
    <col min="15366" max="15616" width="8.88671875" style="291"/>
    <col min="15617" max="15617" width="8.109375" style="291" bestFit="1" customWidth="1"/>
    <col min="15618" max="15618" width="43.5546875" style="291" customWidth="1"/>
    <col min="15619" max="15619" width="8" style="291" customWidth="1"/>
    <col min="15620" max="15620" width="7.88671875" style="291" customWidth="1"/>
    <col min="15621" max="15621" width="21.88671875" style="291" customWidth="1"/>
    <col min="15622" max="15872" width="8.88671875" style="291"/>
    <col min="15873" max="15873" width="8.109375" style="291" bestFit="1" customWidth="1"/>
    <col min="15874" max="15874" width="43.5546875" style="291" customWidth="1"/>
    <col min="15875" max="15875" width="8" style="291" customWidth="1"/>
    <col min="15876" max="15876" width="7.88671875" style="291" customWidth="1"/>
    <col min="15877" max="15877" width="21.88671875" style="291" customWidth="1"/>
    <col min="15878" max="16128" width="8.88671875" style="291"/>
    <col min="16129" max="16129" width="8.109375" style="291" bestFit="1" customWidth="1"/>
    <col min="16130" max="16130" width="43.5546875" style="291" customWidth="1"/>
    <col min="16131" max="16131" width="8" style="291" customWidth="1"/>
    <col min="16132" max="16132" width="7.88671875" style="291" customWidth="1"/>
    <col min="16133" max="16133" width="21.88671875" style="291" customWidth="1"/>
    <col min="16134" max="16384" width="8.88671875" style="291"/>
  </cols>
  <sheetData>
    <row r="1" spans="1:5" ht="27" customHeight="1" thickBot="1" x14ac:dyDescent="0.55000000000000004">
      <c r="A1" s="816" t="s">
        <v>584</v>
      </c>
      <c r="B1" s="817"/>
      <c r="C1" s="817"/>
      <c r="D1" s="817"/>
      <c r="E1" s="818"/>
    </row>
    <row r="2" spans="1:5" ht="45" customHeight="1" thickBot="1" x14ac:dyDescent="0.5">
      <c r="A2" s="819" t="s">
        <v>2079</v>
      </c>
      <c r="B2" s="820"/>
      <c r="C2" s="820"/>
      <c r="D2" s="820"/>
      <c r="E2" s="821"/>
    </row>
    <row r="3" spans="1:5" ht="30.75" customHeight="1" thickBot="1" x14ac:dyDescent="0.3">
      <c r="A3" s="331" t="s">
        <v>586</v>
      </c>
      <c r="B3" s="332" t="s">
        <v>587</v>
      </c>
      <c r="C3" s="333" t="s">
        <v>588</v>
      </c>
      <c r="D3" s="334" t="s">
        <v>589</v>
      </c>
      <c r="E3" s="335" t="s">
        <v>590</v>
      </c>
    </row>
    <row r="4" spans="1:5" ht="21" customHeight="1" x14ac:dyDescent="0.35">
      <c r="A4" s="336">
        <v>1</v>
      </c>
      <c r="B4" s="337" t="s">
        <v>591</v>
      </c>
      <c r="C4" s="338"/>
      <c r="D4" s="339"/>
      <c r="E4" s="340"/>
    </row>
    <row r="5" spans="1:5" ht="21" customHeight="1" x14ac:dyDescent="0.35">
      <c r="A5" s="341">
        <v>2</v>
      </c>
      <c r="B5" s="342" t="s">
        <v>2080</v>
      </c>
      <c r="C5" s="309"/>
      <c r="D5" s="343"/>
      <c r="E5" s="344"/>
    </row>
    <row r="6" spans="1:5" ht="21" customHeight="1" x14ac:dyDescent="0.35">
      <c r="A6" s="341">
        <v>3</v>
      </c>
      <c r="B6" s="342" t="s">
        <v>592</v>
      </c>
      <c r="C6" s="309"/>
      <c r="D6" s="343"/>
      <c r="E6" s="344"/>
    </row>
    <row r="7" spans="1:5" ht="21" customHeight="1" x14ac:dyDescent="0.35">
      <c r="A7" s="341">
        <v>4</v>
      </c>
      <c r="B7" s="342" t="s">
        <v>593</v>
      </c>
      <c r="C7" s="309"/>
      <c r="D7" s="343"/>
      <c r="E7" s="344"/>
    </row>
    <row r="8" spans="1:5" ht="21" customHeight="1" x14ac:dyDescent="0.35">
      <c r="A8" s="341">
        <v>5</v>
      </c>
      <c r="B8" s="342" t="s">
        <v>594</v>
      </c>
      <c r="C8" s="309"/>
      <c r="D8" s="343"/>
      <c r="E8" s="344"/>
    </row>
    <row r="9" spans="1:5" ht="21" customHeight="1" x14ac:dyDescent="0.35">
      <c r="A9" s="341">
        <v>6</v>
      </c>
      <c r="B9" s="342" t="s">
        <v>596</v>
      </c>
      <c r="C9" s="309"/>
      <c r="D9" s="343"/>
      <c r="E9" s="344"/>
    </row>
    <row r="10" spans="1:5" ht="21" customHeight="1" x14ac:dyDescent="0.35">
      <c r="A10" s="341">
        <v>7</v>
      </c>
      <c r="B10" s="342" t="s">
        <v>597</v>
      </c>
      <c r="C10" s="309"/>
      <c r="D10" s="343"/>
      <c r="E10" s="344"/>
    </row>
    <row r="11" spans="1:5" ht="21" customHeight="1" x14ac:dyDescent="0.35">
      <c r="A11" s="341">
        <v>8</v>
      </c>
      <c r="B11" s="345" t="s">
        <v>598</v>
      </c>
      <c r="C11" s="309"/>
      <c r="D11" s="343"/>
      <c r="E11" s="344"/>
    </row>
    <row r="12" spans="1:5" ht="21" customHeight="1" x14ac:dyDescent="0.35">
      <c r="A12" s="341">
        <v>9</v>
      </c>
      <c r="B12" s="342" t="s">
        <v>599</v>
      </c>
      <c r="C12" s="309"/>
      <c r="D12" s="343"/>
      <c r="E12" s="344"/>
    </row>
    <row r="13" spans="1:5" ht="21" customHeight="1" x14ac:dyDescent="0.35">
      <c r="A13" s="341">
        <v>10</v>
      </c>
      <c r="B13" s="345" t="s">
        <v>600</v>
      </c>
      <c r="C13" s="309"/>
      <c r="D13" s="343"/>
      <c r="E13" s="344"/>
    </row>
    <row r="14" spans="1:5" ht="21" customHeight="1" x14ac:dyDescent="0.35">
      <c r="A14" s="341">
        <v>11</v>
      </c>
      <c r="B14" s="342" t="s">
        <v>601</v>
      </c>
      <c r="C14" s="309"/>
      <c r="D14" s="343"/>
      <c r="E14" s="344"/>
    </row>
    <row r="15" spans="1:5" ht="21" customHeight="1" thickBot="1" x14ac:dyDescent="0.4">
      <c r="A15" s="346">
        <v>12</v>
      </c>
      <c r="B15" s="347" t="s">
        <v>602</v>
      </c>
      <c r="C15" s="348"/>
      <c r="D15" s="349"/>
      <c r="E15" s="350"/>
    </row>
    <row r="16" spans="1:5" ht="45.6" customHeight="1" thickBot="1" x14ac:dyDescent="0.3"/>
    <row r="17" spans="1:5" ht="27" customHeight="1" thickBot="1" x14ac:dyDescent="0.55000000000000004">
      <c r="A17" s="816" t="s">
        <v>584</v>
      </c>
      <c r="B17" s="817"/>
      <c r="C17" s="817"/>
      <c r="D17" s="817"/>
      <c r="E17" s="818"/>
    </row>
    <row r="18" spans="1:5" ht="45" customHeight="1" thickBot="1" x14ac:dyDescent="0.5">
      <c r="A18" s="819" t="s">
        <v>2079</v>
      </c>
      <c r="B18" s="820"/>
      <c r="C18" s="820"/>
      <c r="D18" s="820"/>
      <c r="E18" s="821"/>
    </row>
    <row r="19" spans="1:5" ht="30.75" customHeight="1" thickBot="1" x14ac:dyDescent="0.3">
      <c r="A19" s="331" t="s">
        <v>586</v>
      </c>
      <c r="B19" s="332" t="s">
        <v>587</v>
      </c>
      <c r="C19" s="333" t="s">
        <v>588</v>
      </c>
      <c r="D19" s="334" t="s">
        <v>589</v>
      </c>
      <c r="E19" s="335" t="s">
        <v>590</v>
      </c>
    </row>
    <row r="20" spans="1:5" ht="21" customHeight="1" x14ac:dyDescent="0.35">
      <c r="A20" s="336">
        <v>1</v>
      </c>
      <c r="B20" s="337" t="s">
        <v>591</v>
      </c>
      <c r="C20" s="338"/>
      <c r="D20" s="339"/>
      <c r="E20" s="340"/>
    </row>
    <row r="21" spans="1:5" ht="21" customHeight="1" x14ac:dyDescent="0.35">
      <c r="A21" s="341">
        <v>2</v>
      </c>
      <c r="B21" s="342" t="s">
        <v>2080</v>
      </c>
      <c r="C21" s="309"/>
      <c r="D21" s="343"/>
      <c r="E21" s="344"/>
    </row>
    <row r="22" spans="1:5" ht="21" customHeight="1" x14ac:dyDescent="0.35">
      <c r="A22" s="341">
        <v>3</v>
      </c>
      <c r="B22" s="342" t="s">
        <v>592</v>
      </c>
      <c r="C22" s="309"/>
      <c r="D22" s="343"/>
      <c r="E22" s="344"/>
    </row>
    <row r="23" spans="1:5" ht="21" customHeight="1" x14ac:dyDescent="0.35">
      <c r="A23" s="341">
        <v>4</v>
      </c>
      <c r="B23" s="342" t="s">
        <v>593</v>
      </c>
      <c r="C23" s="309"/>
      <c r="D23" s="343"/>
      <c r="E23" s="344"/>
    </row>
    <row r="24" spans="1:5" ht="21" customHeight="1" x14ac:dyDescent="0.35">
      <c r="A24" s="341">
        <v>5</v>
      </c>
      <c r="B24" s="342" t="s">
        <v>594</v>
      </c>
      <c r="C24" s="309"/>
      <c r="D24" s="343"/>
      <c r="E24" s="344"/>
    </row>
    <row r="25" spans="1:5" ht="21" customHeight="1" x14ac:dyDescent="0.35">
      <c r="A25" s="341">
        <v>6</v>
      </c>
      <c r="B25" s="342" t="s">
        <v>596</v>
      </c>
      <c r="C25" s="309"/>
      <c r="D25" s="343"/>
      <c r="E25" s="344"/>
    </row>
    <row r="26" spans="1:5" ht="21" customHeight="1" x14ac:dyDescent="0.35">
      <c r="A26" s="341">
        <v>7</v>
      </c>
      <c r="B26" s="342" t="s">
        <v>597</v>
      </c>
      <c r="C26" s="309"/>
      <c r="D26" s="343"/>
      <c r="E26" s="344"/>
    </row>
    <row r="27" spans="1:5" ht="21" customHeight="1" x14ac:dyDescent="0.35">
      <c r="A27" s="341">
        <v>8</v>
      </c>
      <c r="B27" s="345" t="s">
        <v>598</v>
      </c>
      <c r="C27" s="309"/>
      <c r="D27" s="343"/>
      <c r="E27" s="344"/>
    </row>
    <row r="28" spans="1:5" ht="21" customHeight="1" x14ac:dyDescent="0.35">
      <c r="A28" s="341">
        <v>9</v>
      </c>
      <c r="B28" s="342" t="s">
        <v>599</v>
      </c>
      <c r="C28" s="309"/>
      <c r="D28" s="343"/>
      <c r="E28" s="344"/>
    </row>
    <row r="29" spans="1:5" ht="21" customHeight="1" x14ac:dyDescent="0.35">
      <c r="A29" s="341">
        <v>10</v>
      </c>
      <c r="B29" s="345" t="s">
        <v>600</v>
      </c>
      <c r="C29" s="309"/>
      <c r="D29" s="343"/>
      <c r="E29" s="344"/>
    </row>
    <row r="30" spans="1:5" ht="21" customHeight="1" x14ac:dyDescent="0.35">
      <c r="A30" s="341">
        <v>11</v>
      </c>
      <c r="B30" s="342" t="s">
        <v>601</v>
      </c>
      <c r="C30" s="309"/>
      <c r="D30" s="343"/>
      <c r="E30" s="344"/>
    </row>
    <row r="31" spans="1:5" ht="21" customHeight="1" thickBot="1" x14ac:dyDescent="0.4">
      <c r="A31" s="346">
        <v>12</v>
      </c>
      <c r="B31" s="347" t="s">
        <v>602</v>
      </c>
      <c r="C31" s="348"/>
      <c r="D31" s="349"/>
      <c r="E31" s="350"/>
    </row>
    <row r="36" spans="4:4" x14ac:dyDescent="0.25">
      <c r="D36" s="788"/>
    </row>
  </sheetData>
  <mergeCells count="4">
    <mergeCell ref="A1:E1"/>
    <mergeCell ref="A2:E2"/>
    <mergeCell ref="A17:E17"/>
    <mergeCell ref="A18:E18"/>
  </mergeCells>
  <printOptions horizontalCentered="1" verticalCentered="1"/>
  <pageMargins left="0.4" right="0.4" top="0.25" bottom="0.25" header="0" footer="0"/>
  <pageSetup scale="105"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E1FB9-E7A8-4240-9ABA-99339C40DCA0}">
  <sheetPr codeName="Sheet47">
    <tabColor rgb="FFFF0000"/>
  </sheetPr>
  <dimension ref="A1"/>
  <sheetViews>
    <sheetView workbookViewId="0"/>
  </sheetViews>
  <sheetFormatPr defaultRowHeight="13.2"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A66B6-BCE1-4475-B2F9-2C1F2A5CD78C}">
  <dimension ref="A2:L87"/>
  <sheetViews>
    <sheetView workbookViewId="0">
      <selection activeCell="J13" sqref="J13"/>
    </sheetView>
  </sheetViews>
  <sheetFormatPr defaultRowHeight="17.399999999999999" x14ac:dyDescent="0.3"/>
  <cols>
    <col min="1" max="1" width="44.44140625" style="210" bestFit="1" customWidth="1"/>
    <col min="2" max="2" width="4.33203125" style="210" customWidth="1"/>
    <col min="3" max="3" width="15.109375" style="210" bestFit="1" customWidth="1"/>
    <col min="4" max="4" width="17.5546875" style="210" customWidth="1"/>
    <col min="5" max="5" width="3.5546875" style="210" customWidth="1"/>
    <col min="6" max="6" width="22.109375" style="212" customWidth="1"/>
    <col min="7" max="256" width="8.88671875" style="210"/>
    <col min="257" max="257" width="44.44140625" style="210" bestFit="1" customWidth="1"/>
    <col min="258" max="258" width="4.33203125" style="210" customWidth="1"/>
    <col min="259" max="259" width="15.109375" style="210" bestFit="1" customWidth="1"/>
    <col min="260" max="260" width="10.33203125" style="210" bestFit="1" customWidth="1"/>
    <col min="261" max="261" width="3.5546875" style="210" customWidth="1"/>
    <col min="262" max="262" width="44.5546875" style="210" customWidth="1"/>
    <col min="263" max="512" width="8.88671875" style="210"/>
    <col min="513" max="513" width="44.44140625" style="210" bestFit="1" customWidth="1"/>
    <col min="514" max="514" width="4.33203125" style="210" customWidth="1"/>
    <col min="515" max="515" width="15.109375" style="210" bestFit="1" customWidth="1"/>
    <col min="516" max="516" width="10.33203125" style="210" bestFit="1" customWidth="1"/>
    <col min="517" max="517" width="3.5546875" style="210" customWidth="1"/>
    <col min="518" max="518" width="44.5546875" style="210" customWidth="1"/>
    <col min="519" max="768" width="8.88671875" style="210"/>
    <col min="769" max="769" width="44.44140625" style="210" bestFit="1" customWidth="1"/>
    <col min="770" max="770" width="4.33203125" style="210" customWidth="1"/>
    <col min="771" max="771" width="15.109375" style="210" bestFit="1" customWidth="1"/>
    <col min="772" max="772" width="10.33203125" style="210" bestFit="1" customWidth="1"/>
    <col min="773" max="773" width="3.5546875" style="210" customWidth="1"/>
    <col min="774" max="774" width="44.5546875" style="210" customWidth="1"/>
    <col min="775" max="1024" width="8.88671875" style="210"/>
    <col min="1025" max="1025" width="44.44140625" style="210" bestFit="1" customWidth="1"/>
    <col min="1026" max="1026" width="4.33203125" style="210" customWidth="1"/>
    <col min="1027" max="1027" width="15.109375" style="210" bestFit="1" customWidth="1"/>
    <col min="1028" max="1028" width="10.33203125" style="210" bestFit="1" customWidth="1"/>
    <col min="1029" max="1029" width="3.5546875" style="210" customWidth="1"/>
    <col min="1030" max="1030" width="44.5546875" style="210" customWidth="1"/>
    <col min="1031" max="1280" width="8.88671875" style="210"/>
    <col min="1281" max="1281" width="44.44140625" style="210" bestFit="1" customWidth="1"/>
    <col min="1282" max="1282" width="4.33203125" style="210" customWidth="1"/>
    <col min="1283" max="1283" width="15.109375" style="210" bestFit="1" customWidth="1"/>
    <col min="1284" max="1284" width="10.33203125" style="210" bestFit="1" customWidth="1"/>
    <col min="1285" max="1285" width="3.5546875" style="210" customWidth="1"/>
    <col min="1286" max="1286" width="44.5546875" style="210" customWidth="1"/>
    <col min="1287" max="1536" width="8.88671875" style="210"/>
    <col min="1537" max="1537" width="44.44140625" style="210" bestFit="1" customWidth="1"/>
    <col min="1538" max="1538" width="4.33203125" style="210" customWidth="1"/>
    <col min="1539" max="1539" width="15.109375" style="210" bestFit="1" customWidth="1"/>
    <col min="1540" max="1540" width="10.33203125" style="210" bestFit="1" customWidth="1"/>
    <col min="1541" max="1541" width="3.5546875" style="210" customWidth="1"/>
    <col min="1542" max="1542" width="44.5546875" style="210" customWidth="1"/>
    <col min="1543" max="1792" width="8.88671875" style="210"/>
    <col min="1793" max="1793" width="44.44140625" style="210" bestFit="1" customWidth="1"/>
    <col min="1794" max="1794" width="4.33203125" style="210" customWidth="1"/>
    <col min="1795" max="1795" width="15.109375" style="210" bestFit="1" customWidth="1"/>
    <col min="1796" max="1796" width="10.33203125" style="210" bestFit="1" customWidth="1"/>
    <col min="1797" max="1797" width="3.5546875" style="210" customWidth="1"/>
    <col min="1798" max="1798" width="44.5546875" style="210" customWidth="1"/>
    <col min="1799" max="2048" width="8.88671875" style="210"/>
    <col min="2049" max="2049" width="44.44140625" style="210" bestFit="1" customWidth="1"/>
    <col min="2050" max="2050" width="4.33203125" style="210" customWidth="1"/>
    <col min="2051" max="2051" width="15.109375" style="210" bestFit="1" customWidth="1"/>
    <col min="2052" max="2052" width="10.33203125" style="210" bestFit="1" customWidth="1"/>
    <col min="2053" max="2053" width="3.5546875" style="210" customWidth="1"/>
    <col min="2054" max="2054" width="44.5546875" style="210" customWidth="1"/>
    <col min="2055" max="2304" width="8.88671875" style="210"/>
    <col min="2305" max="2305" width="44.44140625" style="210" bestFit="1" customWidth="1"/>
    <col min="2306" max="2306" width="4.33203125" style="210" customWidth="1"/>
    <col min="2307" max="2307" width="15.109375" style="210" bestFit="1" customWidth="1"/>
    <col min="2308" max="2308" width="10.33203125" style="210" bestFit="1" customWidth="1"/>
    <col min="2309" max="2309" width="3.5546875" style="210" customWidth="1"/>
    <col min="2310" max="2310" width="44.5546875" style="210" customWidth="1"/>
    <col min="2311" max="2560" width="8.88671875" style="210"/>
    <col min="2561" max="2561" width="44.44140625" style="210" bestFit="1" customWidth="1"/>
    <col min="2562" max="2562" width="4.33203125" style="210" customWidth="1"/>
    <col min="2563" max="2563" width="15.109375" style="210" bestFit="1" customWidth="1"/>
    <col min="2564" max="2564" width="10.33203125" style="210" bestFit="1" customWidth="1"/>
    <col min="2565" max="2565" width="3.5546875" style="210" customWidth="1"/>
    <col min="2566" max="2566" width="44.5546875" style="210" customWidth="1"/>
    <col min="2567" max="2816" width="8.88671875" style="210"/>
    <col min="2817" max="2817" width="44.44140625" style="210" bestFit="1" customWidth="1"/>
    <col min="2818" max="2818" width="4.33203125" style="210" customWidth="1"/>
    <col min="2819" max="2819" width="15.109375" style="210" bestFit="1" customWidth="1"/>
    <col min="2820" max="2820" width="10.33203125" style="210" bestFit="1" customWidth="1"/>
    <col min="2821" max="2821" width="3.5546875" style="210" customWidth="1"/>
    <col min="2822" max="2822" width="44.5546875" style="210" customWidth="1"/>
    <col min="2823" max="3072" width="8.88671875" style="210"/>
    <col min="3073" max="3073" width="44.44140625" style="210" bestFit="1" customWidth="1"/>
    <col min="3074" max="3074" width="4.33203125" style="210" customWidth="1"/>
    <col min="3075" max="3075" width="15.109375" style="210" bestFit="1" customWidth="1"/>
    <col min="3076" max="3076" width="10.33203125" style="210" bestFit="1" customWidth="1"/>
    <col min="3077" max="3077" width="3.5546875" style="210" customWidth="1"/>
    <col min="3078" max="3078" width="44.5546875" style="210" customWidth="1"/>
    <col min="3079" max="3328" width="8.88671875" style="210"/>
    <col min="3329" max="3329" width="44.44140625" style="210" bestFit="1" customWidth="1"/>
    <col min="3330" max="3330" width="4.33203125" style="210" customWidth="1"/>
    <col min="3331" max="3331" width="15.109375" style="210" bestFit="1" customWidth="1"/>
    <col min="3332" max="3332" width="10.33203125" style="210" bestFit="1" customWidth="1"/>
    <col min="3333" max="3333" width="3.5546875" style="210" customWidth="1"/>
    <col min="3334" max="3334" width="44.5546875" style="210" customWidth="1"/>
    <col min="3335" max="3584" width="8.88671875" style="210"/>
    <col min="3585" max="3585" width="44.44140625" style="210" bestFit="1" customWidth="1"/>
    <col min="3586" max="3586" width="4.33203125" style="210" customWidth="1"/>
    <col min="3587" max="3587" width="15.109375" style="210" bestFit="1" customWidth="1"/>
    <col min="3588" max="3588" width="10.33203125" style="210" bestFit="1" customWidth="1"/>
    <col min="3589" max="3589" width="3.5546875" style="210" customWidth="1"/>
    <col min="3590" max="3590" width="44.5546875" style="210" customWidth="1"/>
    <col min="3591" max="3840" width="8.88671875" style="210"/>
    <col min="3841" max="3841" width="44.44140625" style="210" bestFit="1" customWidth="1"/>
    <col min="3842" max="3842" width="4.33203125" style="210" customWidth="1"/>
    <col min="3843" max="3843" width="15.109375" style="210" bestFit="1" customWidth="1"/>
    <col min="3844" max="3844" width="10.33203125" style="210" bestFit="1" customWidth="1"/>
    <col min="3845" max="3845" width="3.5546875" style="210" customWidth="1"/>
    <col min="3846" max="3846" width="44.5546875" style="210" customWidth="1"/>
    <col min="3847" max="4096" width="8.88671875" style="210"/>
    <col min="4097" max="4097" width="44.44140625" style="210" bestFit="1" customWidth="1"/>
    <col min="4098" max="4098" width="4.33203125" style="210" customWidth="1"/>
    <col min="4099" max="4099" width="15.109375" style="210" bestFit="1" customWidth="1"/>
    <col min="4100" max="4100" width="10.33203125" style="210" bestFit="1" customWidth="1"/>
    <col min="4101" max="4101" width="3.5546875" style="210" customWidth="1"/>
    <col min="4102" max="4102" width="44.5546875" style="210" customWidth="1"/>
    <col min="4103" max="4352" width="8.88671875" style="210"/>
    <col min="4353" max="4353" width="44.44140625" style="210" bestFit="1" customWidth="1"/>
    <col min="4354" max="4354" width="4.33203125" style="210" customWidth="1"/>
    <col min="4355" max="4355" width="15.109375" style="210" bestFit="1" customWidth="1"/>
    <col min="4356" max="4356" width="10.33203125" style="210" bestFit="1" customWidth="1"/>
    <col min="4357" max="4357" width="3.5546875" style="210" customWidth="1"/>
    <col min="4358" max="4358" width="44.5546875" style="210" customWidth="1"/>
    <col min="4359" max="4608" width="8.88671875" style="210"/>
    <col min="4609" max="4609" width="44.44140625" style="210" bestFit="1" customWidth="1"/>
    <col min="4610" max="4610" width="4.33203125" style="210" customWidth="1"/>
    <col min="4611" max="4611" width="15.109375" style="210" bestFit="1" customWidth="1"/>
    <col min="4612" max="4612" width="10.33203125" style="210" bestFit="1" customWidth="1"/>
    <col min="4613" max="4613" width="3.5546875" style="210" customWidth="1"/>
    <col min="4614" max="4614" width="44.5546875" style="210" customWidth="1"/>
    <col min="4615" max="4864" width="8.88671875" style="210"/>
    <col min="4865" max="4865" width="44.44140625" style="210" bestFit="1" customWidth="1"/>
    <col min="4866" max="4866" width="4.33203125" style="210" customWidth="1"/>
    <col min="4867" max="4867" width="15.109375" style="210" bestFit="1" customWidth="1"/>
    <col min="4868" max="4868" width="10.33203125" style="210" bestFit="1" customWidth="1"/>
    <col min="4869" max="4869" width="3.5546875" style="210" customWidth="1"/>
    <col min="4870" max="4870" width="44.5546875" style="210" customWidth="1"/>
    <col min="4871" max="5120" width="8.88671875" style="210"/>
    <col min="5121" max="5121" width="44.44140625" style="210" bestFit="1" customWidth="1"/>
    <col min="5122" max="5122" width="4.33203125" style="210" customWidth="1"/>
    <col min="5123" max="5123" width="15.109375" style="210" bestFit="1" customWidth="1"/>
    <col min="5124" max="5124" width="10.33203125" style="210" bestFit="1" customWidth="1"/>
    <col min="5125" max="5125" width="3.5546875" style="210" customWidth="1"/>
    <col min="5126" max="5126" width="44.5546875" style="210" customWidth="1"/>
    <col min="5127" max="5376" width="8.88671875" style="210"/>
    <col min="5377" max="5377" width="44.44140625" style="210" bestFit="1" customWidth="1"/>
    <col min="5378" max="5378" width="4.33203125" style="210" customWidth="1"/>
    <col min="5379" max="5379" width="15.109375" style="210" bestFit="1" customWidth="1"/>
    <col min="5380" max="5380" width="10.33203125" style="210" bestFit="1" customWidth="1"/>
    <col min="5381" max="5381" width="3.5546875" style="210" customWidth="1"/>
    <col min="5382" max="5382" width="44.5546875" style="210" customWidth="1"/>
    <col min="5383" max="5632" width="8.88671875" style="210"/>
    <col min="5633" max="5633" width="44.44140625" style="210" bestFit="1" customWidth="1"/>
    <col min="5634" max="5634" width="4.33203125" style="210" customWidth="1"/>
    <col min="5635" max="5635" width="15.109375" style="210" bestFit="1" customWidth="1"/>
    <col min="5636" max="5636" width="10.33203125" style="210" bestFit="1" customWidth="1"/>
    <col min="5637" max="5637" width="3.5546875" style="210" customWidth="1"/>
    <col min="5638" max="5638" width="44.5546875" style="210" customWidth="1"/>
    <col min="5639" max="5888" width="8.88671875" style="210"/>
    <col min="5889" max="5889" width="44.44140625" style="210" bestFit="1" customWidth="1"/>
    <col min="5890" max="5890" width="4.33203125" style="210" customWidth="1"/>
    <col min="5891" max="5891" width="15.109375" style="210" bestFit="1" customWidth="1"/>
    <col min="5892" max="5892" width="10.33203125" style="210" bestFit="1" customWidth="1"/>
    <col min="5893" max="5893" width="3.5546875" style="210" customWidth="1"/>
    <col min="5894" max="5894" width="44.5546875" style="210" customWidth="1"/>
    <col min="5895" max="6144" width="8.88671875" style="210"/>
    <col min="6145" max="6145" width="44.44140625" style="210" bestFit="1" customWidth="1"/>
    <col min="6146" max="6146" width="4.33203125" style="210" customWidth="1"/>
    <col min="6147" max="6147" width="15.109375" style="210" bestFit="1" customWidth="1"/>
    <col min="6148" max="6148" width="10.33203125" style="210" bestFit="1" customWidth="1"/>
    <col min="6149" max="6149" width="3.5546875" style="210" customWidth="1"/>
    <col min="6150" max="6150" width="44.5546875" style="210" customWidth="1"/>
    <col min="6151" max="6400" width="8.88671875" style="210"/>
    <col min="6401" max="6401" width="44.44140625" style="210" bestFit="1" customWidth="1"/>
    <col min="6402" max="6402" width="4.33203125" style="210" customWidth="1"/>
    <col min="6403" max="6403" width="15.109375" style="210" bestFit="1" customWidth="1"/>
    <col min="6404" max="6404" width="10.33203125" style="210" bestFit="1" customWidth="1"/>
    <col min="6405" max="6405" width="3.5546875" style="210" customWidth="1"/>
    <col min="6406" max="6406" width="44.5546875" style="210" customWidth="1"/>
    <col min="6407" max="6656" width="8.88671875" style="210"/>
    <col min="6657" max="6657" width="44.44140625" style="210" bestFit="1" customWidth="1"/>
    <col min="6658" max="6658" width="4.33203125" style="210" customWidth="1"/>
    <col min="6659" max="6659" width="15.109375" style="210" bestFit="1" customWidth="1"/>
    <col min="6660" max="6660" width="10.33203125" style="210" bestFit="1" customWidth="1"/>
    <col min="6661" max="6661" width="3.5546875" style="210" customWidth="1"/>
    <col min="6662" max="6662" width="44.5546875" style="210" customWidth="1"/>
    <col min="6663" max="6912" width="8.88671875" style="210"/>
    <col min="6913" max="6913" width="44.44140625" style="210" bestFit="1" customWidth="1"/>
    <col min="6914" max="6914" width="4.33203125" style="210" customWidth="1"/>
    <col min="6915" max="6915" width="15.109375" style="210" bestFit="1" customWidth="1"/>
    <col min="6916" max="6916" width="10.33203125" style="210" bestFit="1" customWidth="1"/>
    <col min="6917" max="6917" width="3.5546875" style="210" customWidth="1"/>
    <col min="6918" max="6918" width="44.5546875" style="210" customWidth="1"/>
    <col min="6919" max="7168" width="8.88671875" style="210"/>
    <col min="7169" max="7169" width="44.44140625" style="210" bestFit="1" customWidth="1"/>
    <col min="7170" max="7170" width="4.33203125" style="210" customWidth="1"/>
    <col min="7171" max="7171" width="15.109375" style="210" bestFit="1" customWidth="1"/>
    <col min="7172" max="7172" width="10.33203125" style="210" bestFit="1" customWidth="1"/>
    <col min="7173" max="7173" width="3.5546875" style="210" customWidth="1"/>
    <col min="7174" max="7174" width="44.5546875" style="210" customWidth="1"/>
    <col min="7175" max="7424" width="8.88671875" style="210"/>
    <col min="7425" max="7425" width="44.44140625" style="210" bestFit="1" customWidth="1"/>
    <col min="7426" max="7426" width="4.33203125" style="210" customWidth="1"/>
    <col min="7427" max="7427" width="15.109375" style="210" bestFit="1" customWidth="1"/>
    <col min="7428" max="7428" width="10.33203125" style="210" bestFit="1" customWidth="1"/>
    <col min="7429" max="7429" width="3.5546875" style="210" customWidth="1"/>
    <col min="7430" max="7430" width="44.5546875" style="210" customWidth="1"/>
    <col min="7431" max="7680" width="8.88671875" style="210"/>
    <col min="7681" max="7681" width="44.44140625" style="210" bestFit="1" customWidth="1"/>
    <col min="7682" max="7682" width="4.33203125" style="210" customWidth="1"/>
    <col min="7683" max="7683" width="15.109375" style="210" bestFit="1" customWidth="1"/>
    <col min="7684" max="7684" width="10.33203125" style="210" bestFit="1" customWidth="1"/>
    <col min="7685" max="7685" width="3.5546875" style="210" customWidth="1"/>
    <col min="7686" max="7686" width="44.5546875" style="210" customWidth="1"/>
    <col min="7687" max="7936" width="8.88671875" style="210"/>
    <col min="7937" max="7937" width="44.44140625" style="210" bestFit="1" customWidth="1"/>
    <col min="7938" max="7938" width="4.33203125" style="210" customWidth="1"/>
    <col min="7939" max="7939" width="15.109375" style="210" bestFit="1" customWidth="1"/>
    <col min="7940" max="7940" width="10.33203125" style="210" bestFit="1" customWidth="1"/>
    <col min="7941" max="7941" width="3.5546875" style="210" customWidth="1"/>
    <col min="7942" max="7942" width="44.5546875" style="210" customWidth="1"/>
    <col min="7943" max="8192" width="8.88671875" style="210"/>
    <col min="8193" max="8193" width="44.44140625" style="210" bestFit="1" customWidth="1"/>
    <col min="8194" max="8194" width="4.33203125" style="210" customWidth="1"/>
    <col min="8195" max="8195" width="15.109375" style="210" bestFit="1" customWidth="1"/>
    <col min="8196" max="8196" width="10.33203125" style="210" bestFit="1" customWidth="1"/>
    <col min="8197" max="8197" width="3.5546875" style="210" customWidth="1"/>
    <col min="8198" max="8198" width="44.5546875" style="210" customWidth="1"/>
    <col min="8199" max="8448" width="8.88671875" style="210"/>
    <col min="8449" max="8449" width="44.44140625" style="210" bestFit="1" customWidth="1"/>
    <col min="8450" max="8450" width="4.33203125" style="210" customWidth="1"/>
    <col min="8451" max="8451" width="15.109375" style="210" bestFit="1" customWidth="1"/>
    <col min="8452" max="8452" width="10.33203125" style="210" bestFit="1" customWidth="1"/>
    <col min="8453" max="8453" width="3.5546875" style="210" customWidth="1"/>
    <col min="8454" max="8454" width="44.5546875" style="210" customWidth="1"/>
    <col min="8455" max="8704" width="8.88671875" style="210"/>
    <col min="8705" max="8705" width="44.44140625" style="210" bestFit="1" customWidth="1"/>
    <col min="8706" max="8706" width="4.33203125" style="210" customWidth="1"/>
    <col min="8707" max="8707" width="15.109375" style="210" bestFit="1" customWidth="1"/>
    <col min="8708" max="8708" width="10.33203125" style="210" bestFit="1" customWidth="1"/>
    <col min="8709" max="8709" width="3.5546875" style="210" customWidth="1"/>
    <col min="8710" max="8710" width="44.5546875" style="210" customWidth="1"/>
    <col min="8711" max="8960" width="8.88671875" style="210"/>
    <col min="8961" max="8961" width="44.44140625" style="210" bestFit="1" customWidth="1"/>
    <col min="8962" max="8962" width="4.33203125" style="210" customWidth="1"/>
    <col min="8963" max="8963" width="15.109375" style="210" bestFit="1" customWidth="1"/>
    <col min="8964" max="8964" width="10.33203125" style="210" bestFit="1" customWidth="1"/>
    <col min="8965" max="8965" width="3.5546875" style="210" customWidth="1"/>
    <col min="8966" max="8966" width="44.5546875" style="210" customWidth="1"/>
    <col min="8967" max="9216" width="8.88671875" style="210"/>
    <col min="9217" max="9217" width="44.44140625" style="210" bestFit="1" customWidth="1"/>
    <col min="9218" max="9218" width="4.33203125" style="210" customWidth="1"/>
    <col min="9219" max="9219" width="15.109375" style="210" bestFit="1" customWidth="1"/>
    <col min="9220" max="9220" width="10.33203125" style="210" bestFit="1" customWidth="1"/>
    <col min="9221" max="9221" width="3.5546875" style="210" customWidth="1"/>
    <col min="9222" max="9222" width="44.5546875" style="210" customWidth="1"/>
    <col min="9223" max="9472" width="8.88671875" style="210"/>
    <col min="9473" max="9473" width="44.44140625" style="210" bestFit="1" customWidth="1"/>
    <col min="9474" max="9474" width="4.33203125" style="210" customWidth="1"/>
    <col min="9475" max="9475" width="15.109375" style="210" bestFit="1" customWidth="1"/>
    <col min="9476" max="9476" width="10.33203125" style="210" bestFit="1" customWidth="1"/>
    <col min="9477" max="9477" width="3.5546875" style="210" customWidth="1"/>
    <col min="9478" max="9478" width="44.5546875" style="210" customWidth="1"/>
    <col min="9479" max="9728" width="8.88671875" style="210"/>
    <col min="9729" max="9729" width="44.44140625" style="210" bestFit="1" customWidth="1"/>
    <col min="9730" max="9730" width="4.33203125" style="210" customWidth="1"/>
    <col min="9731" max="9731" width="15.109375" style="210" bestFit="1" customWidth="1"/>
    <col min="9732" max="9732" width="10.33203125" style="210" bestFit="1" customWidth="1"/>
    <col min="9733" max="9733" width="3.5546875" style="210" customWidth="1"/>
    <col min="9734" max="9734" width="44.5546875" style="210" customWidth="1"/>
    <col min="9735" max="9984" width="8.88671875" style="210"/>
    <col min="9985" max="9985" width="44.44140625" style="210" bestFit="1" customWidth="1"/>
    <col min="9986" max="9986" width="4.33203125" style="210" customWidth="1"/>
    <col min="9987" max="9987" width="15.109375" style="210" bestFit="1" customWidth="1"/>
    <col min="9988" max="9988" width="10.33203125" style="210" bestFit="1" customWidth="1"/>
    <col min="9989" max="9989" width="3.5546875" style="210" customWidth="1"/>
    <col min="9990" max="9990" width="44.5546875" style="210" customWidth="1"/>
    <col min="9991" max="10240" width="8.88671875" style="210"/>
    <col min="10241" max="10241" width="44.44140625" style="210" bestFit="1" customWidth="1"/>
    <col min="10242" max="10242" width="4.33203125" style="210" customWidth="1"/>
    <col min="10243" max="10243" width="15.109375" style="210" bestFit="1" customWidth="1"/>
    <col min="10244" max="10244" width="10.33203125" style="210" bestFit="1" customWidth="1"/>
    <col min="10245" max="10245" width="3.5546875" style="210" customWidth="1"/>
    <col min="10246" max="10246" width="44.5546875" style="210" customWidth="1"/>
    <col min="10247" max="10496" width="8.88671875" style="210"/>
    <col min="10497" max="10497" width="44.44140625" style="210" bestFit="1" customWidth="1"/>
    <col min="10498" max="10498" width="4.33203125" style="210" customWidth="1"/>
    <col min="10499" max="10499" width="15.109375" style="210" bestFit="1" customWidth="1"/>
    <col min="10500" max="10500" width="10.33203125" style="210" bestFit="1" customWidth="1"/>
    <col min="10501" max="10501" width="3.5546875" style="210" customWidth="1"/>
    <col min="10502" max="10502" width="44.5546875" style="210" customWidth="1"/>
    <col min="10503" max="10752" width="8.88671875" style="210"/>
    <col min="10753" max="10753" width="44.44140625" style="210" bestFit="1" customWidth="1"/>
    <col min="10754" max="10754" width="4.33203125" style="210" customWidth="1"/>
    <col min="10755" max="10755" width="15.109375" style="210" bestFit="1" customWidth="1"/>
    <col min="10756" max="10756" width="10.33203125" style="210" bestFit="1" customWidth="1"/>
    <col min="10757" max="10757" width="3.5546875" style="210" customWidth="1"/>
    <col min="10758" max="10758" width="44.5546875" style="210" customWidth="1"/>
    <col min="10759" max="11008" width="8.88671875" style="210"/>
    <col min="11009" max="11009" width="44.44140625" style="210" bestFit="1" customWidth="1"/>
    <col min="11010" max="11010" width="4.33203125" style="210" customWidth="1"/>
    <col min="11011" max="11011" width="15.109375" style="210" bestFit="1" customWidth="1"/>
    <col min="11012" max="11012" width="10.33203125" style="210" bestFit="1" customWidth="1"/>
    <col min="11013" max="11013" width="3.5546875" style="210" customWidth="1"/>
    <col min="11014" max="11014" width="44.5546875" style="210" customWidth="1"/>
    <col min="11015" max="11264" width="8.88671875" style="210"/>
    <col min="11265" max="11265" width="44.44140625" style="210" bestFit="1" customWidth="1"/>
    <col min="11266" max="11266" width="4.33203125" style="210" customWidth="1"/>
    <col min="11267" max="11267" width="15.109375" style="210" bestFit="1" customWidth="1"/>
    <col min="11268" max="11268" width="10.33203125" style="210" bestFit="1" customWidth="1"/>
    <col min="11269" max="11269" width="3.5546875" style="210" customWidth="1"/>
    <col min="11270" max="11270" width="44.5546875" style="210" customWidth="1"/>
    <col min="11271" max="11520" width="8.88671875" style="210"/>
    <col min="11521" max="11521" width="44.44140625" style="210" bestFit="1" customWidth="1"/>
    <col min="11522" max="11522" width="4.33203125" style="210" customWidth="1"/>
    <col min="11523" max="11523" width="15.109375" style="210" bestFit="1" customWidth="1"/>
    <col min="11524" max="11524" width="10.33203125" style="210" bestFit="1" customWidth="1"/>
    <col min="11525" max="11525" width="3.5546875" style="210" customWidth="1"/>
    <col min="11526" max="11526" width="44.5546875" style="210" customWidth="1"/>
    <col min="11527" max="11776" width="8.88671875" style="210"/>
    <col min="11777" max="11777" width="44.44140625" style="210" bestFit="1" customWidth="1"/>
    <col min="11778" max="11778" width="4.33203125" style="210" customWidth="1"/>
    <col min="11779" max="11779" width="15.109375" style="210" bestFit="1" customWidth="1"/>
    <col min="11780" max="11780" width="10.33203125" style="210" bestFit="1" customWidth="1"/>
    <col min="11781" max="11781" width="3.5546875" style="210" customWidth="1"/>
    <col min="11782" max="11782" width="44.5546875" style="210" customWidth="1"/>
    <col min="11783" max="12032" width="8.88671875" style="210"/>
    <col min="12033" max="12033" width="44.44140625" style="210" bestFit="1" customWidth="1"/>
    <col min="12034" max="12034" width="4.33203125" style="210" customWidth="1"/>
    <col min="12035" max="12035" width="15.109375" style="210" bestFit="1" customWidth="1"/>
    <col min="12036" max="12036" width="10.33203125" style="210" bestFit="1" customWidth="1"/>
    <col min="12037" max="12037" width="3.5546875" style="210" customWidth="1"/>
    <col min="12038" max="12038" width="44.5546875" style="210" customWidth="1"/>
    <col min="12039" max="12288" width="8.88671875" style="210"/>
    <col min="12289" max="12289" width="44.44140625" style="210" bestFit="1" customWidth="1"/>
    <col min="12290" max="12290" width="4.33203125" style="210" customWidth="1"/>
    <col min="12291" max="12291" width="15.109375" style="210" bestFit="1" customWidth="1"/>
    <col min="12292" max="12292" width="10.33203125" style="210" bestFit="1" customWidth="1"/>
    <col min="12293" max="12293" width="3.5546875" style="210" customWidth="1"/>
    <col min="12294" max="12294" width="44.5546875" style="210" customWidth="1"/>
    <col min="12295" max="12544" width="8.88671875" style="210"/>
    <col min="12545" max="12545" width="44.44140625" style="210" bestFit="1" customWidth="1"/>
    <col min="12546" max="12546" width="4.33203125" style="210" customWidth="1"/>
    <col min="12547" max="12547" width="15.109375" style="210" bestFit="1" customWidth="1"/>
    <col min="12548" max="12548" width="10.33203125" style="210" bestFit="1" customWidth="1"/>
    <col min="12549" max="12549" width="3.5546875" style="210" customWidth="1"/>
    <col min="12550" max="12550" width="44.5546875" style="210" customWidth="1"/>
    <col min="12551" max="12800" width="8.88671875" style="210"/>
    <col min="12801" max="12801" width="44.44140625" style="210" bestFit="1" customWidth="1"/>
    <col min="12802" max="12802" width="4.33203125" style="210" customWidth="1"/>
    <col min="12803" max="12803" width="15.109375" style="210" bestFit="1" customWidth="1"/>
    <col min="12804" max="12804" width="10.33203125" style="210" bestFit="1" customWidth="1"/>
    <col min="12805" max="12805" width="3.5546875" style="210" customWidth="1"/>
    <col min="12806" max="12806" width="44.5546875" style="210" customWidth="1"/>
    <col min="12807" max="13056" width="8.88671875" style="210"/>
    <col min="13057" max="13057" width="44.44140625" style="210" bestFit="1" customWidth="1"/>
    <col min="13058" max="13058" width="4.33203125" style="210" customWidth="1"/>
    <col min="13059" max="13059" width="15.109375" style="210" bestFit="1" customWidth="1"/>
    <col min="13060" max="13060" width="10.33203125" style="210" bestFit="1" customWidth="1"/>
    <col min="13061" max="13061" width="3.5546875" style="210" customWidth="1"/>
    <col min="13062" max="13062" width="44.5546875" style="210" customWidth="1"/>
    <col min="13063" max="13312" width="8.88671875" style="210"/>
    <col min="13313" max="13313" width="44.44140625" style="210" bestFit="1" customWidth="1"/>
    <col min="13314" max="13314" width="4.33203125" style="210" customWidth="1"/>
    <col min="13315" max="13315" width="15.109375" style="210" bestFit="1" customWidth="1"/>
    <col min="13316" max="13316" width="10.33203125" style="210" bestFit="1" customWidth="1"/>
    <col min="13317" max="13317" width="3.5546875" style="210" customWidth="1"/>
    <col min="13318" max="13318" width="44.5546875" style="210" customWidth="1"/>
    <col min="13319" max="13568" width="8.88671875" style="210"/>
    <col min="13569" max="13569" width="44.44140625" style="210" bestFit="1" customWidth="1"/>
    <col min="13570" max="13570" width="4.33203125" style="210" customWidth="1"/>
    <col min="13571" max="13571" width="15.109375" style="210" bestFit="1" customWidth="1"/>
    <col min="13572" max="13572" width="10.33203125" style="210" bestFit="1" customWidth="1"/>
    <col min="13573" max="13573" width="3.5546875" style="210" customWidth="1"/>
    <col min="13574" max="13574" width="44.5546875" style="210" customWidth="1"/>
    <col min="13575" max="13824" width="8.88671875" style="210"/>
    <col min="13825" max="13825" width="44.44140625" style="210" bestFit="1" customWidth="1"/>
    <col min="13826" max="13826" width="4.33203125" style="210" customWidth="1"/>
    <col min="13827" max="13827" width="15.109375" style="210" bestFit="1" customWidth="1"/>
    <col min="13828" max="13828" width="10.33203125" style="210" bestFit="1" customWidth="1"/>
    <col min="13829" max="13829" width="3.5546875" style="210" customWidth="1"/>
    <col min="13830" max="13830" width="44.5546875" style="210" customWidth="1"/>
    <col min="13831" max="14080" width="8.88671875" style="210"/>
    <col min="14081" max="14081" width="44.44140625" style="210" bestFit="1" customWidth="1"/>
    <col min="14082" max="14082" width="4.33203125" style="210" customWidth="1"/>
    <col min="14083" max="14083" width="15.109375" style="210" bestFit="1" customWidth="1"/>
    <col min="14084" max="14084" width="10.33203125" style="210" bestFit="1" customWidth="1"/>
    <col min="14085" max="14085" width="3.5546875" style="210" customWidth="1"/>
    <col min="14086" max="14086" width="44.5546875" style="210" customWidth="1"/>
    <col min="14087" max="14336" width="8.88671875" style="210"/>
    <col min="14337" max="14337" width="44.44140625" style="210" bestFit="1" customWidth="1"/>
    <col min="14338" max="14338" width="4.33203125" style="210" customWidth="1"/>
    <col min="14339" max="14339" width="15.109375" style="210" bestFit="1" customWidth="1"/>
    <col min="14340" max="14340" width="10.33203125" style="210" bestFit="1" customWidth="1"/>
    <col min="14341" max="14341" width="3.5546875" style="210" customWidth="1"/>
    <col min="14342" max="14342" width="44.5546875" style="210" customWidth="1"/>
    <col min="14343" max="14592" width="8.88671875" style="210"/>
    <col min="14593" max="14593" width="44.44140625" style="210" bestFit="1" customWidth="1"/>
    <col min="14594" max="14594" width="4.33203125" style="210" customWidth="1"/>
    <col min="14595" max="14595" width="15.109375" style="210" bestFit="1" customWidth="1"/>
    <col min="14596" max="14596" width="10.33203125" style="210" bestFit="1" customWidth="1"/>
    <col min="14597" max="14597" width="3.5546875" style="210" customWidth="1"/>
    <col min="14598" max="14598" width="44.5546875" style="210" customWidth="1"/>
    <col min="14599" max="14848" width="8.88671875" style="210"/>
    <col min="14849" max="14849" width="44.44140625" style="210" bestFit="1" customWidth="1"/>
    <col min="14850" max="14850" width="4.33203125" style="210" customWidth="1"/>
    <col min="14851" max="14851" width="15.109375" style="210" bestFit="1" customWidth="1"/>
    <col min="14852" max="14852" width="10.33203125" style="210" bestFit="1" customWidth="1"/>
    <col min="14853" max="14853" width="3.5546875" style="210" customWidth="1"/>
    <col min="14854" max="14854" width="44.5546875" style="210" customWidth="1"/>
    <col min="14855" max="15104" width="8.88671875" style="210"/>
    <col min="15105" max="15105" width="44.44140625" style="210" bestFit="1" customWidth="1"/>
    <col min="15106" max="15106" width="4.33203125" style="210" customWidth="1"/>
    <col min="15107" max="15107" width="15.109375" style="210" bestFit="1" customWidth="1"/>
    <col min="15108" max="15108" width="10.33203125" style="210" bestFit="1" customWidth="1"/>
    <col min="15109" max="15109" width="3.5546875" style="210" customWidth="1"/>
    <col min="15110" max="15110" width="44.5546875" style="210" customWidth="1"/>
    <col min="15111" max="15360" width="8.88671875" style="210"/>
    <col min="15361" max="15361" width="44.44140625" style="210" bestFit="1" customWidth="1"/>
    <col min="15362" max="15362" width="4.33203125" style="210" customWidth="1"/>
    <col min="15363" max="15363" width="15.109375" style="210" bestFit="1" customWidth="1"/>
    <col min="15364" max="15364" width="10.33203125" style="210" bestFit="1" customWidth="1"/>
    <col min="15365" max="15365" width="3.5546875" style="210" customWidth="1"/>
    <col min="15366" max="15366" width="44.5546875" style="210" customWidth="1"/>
    <col min="15367" max="15616" width="8.88671875" style="210"/>
    <col min="15617" max="15617" width="44.44140625" style="210" bestFit="1" customWidth="1"/>
    <col min="15618" max="15618" width="4.33203125" style="210" customWidth="1"/>
    <col min="15619" max="15619" width="15.109375" style="210" bestFit="1" customWidth="1"/>
    <col min="15620" max="15620" width="10.33203125" style="210" bestFit="1" customWidth="1"/>
    <col min="15621" max="15621" width="3.5546875" style="210" customWidth="1"/>
    <col min="15622" max="15622" width="44.5546875" style="210" customWidth="1"/>
    <col min="15623" max="15872" width="8.88671875" style="210"/>
    <col min="15873" max="15873" width="44.44140625" style="210" bestFit="1" customWidth="1"/>
    <col min="15874" max="15874" width="4.33203125" style="210" customWidth="1"/>
    <col min="15875" max="15875" width="15.109375" style="210" bestFit="1" customWidth="1"/>
    <col min="15876" max="15876" width="10.33203125" style="210" bestFit="1" customWidth="1"/>
    <col min="15877" max="15877" width="3.5546875" style="210" customWidth="1"/>
    <col min="15878" max="15878" width="44.5546875" style="210" customWidth="1"/>
    <col min="15879" max="16128" width="8.88671875" style="210"/>
    <col min="16129" max="16129" width="44.44140625" style="210" bestFit="1" customWidth="1"/>
    <col min="16130" max="16130" width="4.33203125" style="210" customWidth="1"/>
    <col min="16131" max="16131" width="15.109375" style="210" bestFit="1" customWidth="1"/>
    <col min="16132" max="16132" width="10.33203125" style="210" bestFit="1" customWidth="1"/>
    <col min="16133" max="16133" width="3.5546875" style="210" customWidth="1"/>
    <col min="16134" max="16134" width="44.5546875" style="210" customWidth="1"/>
    <col min="16135" max="16384" width="8.88671875" style="210"/>
  </cols>
  <sheetData>
    <row r="2" spans="1:12" ht="22.8" x14ac:dyDescent="0.3">
      <c r="A2" s="366" t="s">
        <v>2083</v>
      </c>
      <c r="C2" s="761" t="s">
        <v>2084</v>
      </c>
      <c r="D2" s="761" t="s">
        <v>2085</v>
      </c>
      <c r="F2" s="367" t="s">
        <v>632</v>
      </c>
    </row>
    <row r="4" spans="1:12" x14ac:dyDescent="0.3">
      <c r="A4" s="210" t="s">
        <v>29</v>
      </c>
      <c r="C4" s="368"/>
      <c r="D4" s="294"/>
      <c r="G4" s="369"/>
      <c r="H4" s="369"/>
      <c r="I4" s="369"/>
      <c r="J4" s="369"/>
      <c r="K4" s="369"/>
      <c r="L4" s="211"/>
    </row>
    <row r="5" spans="1:12" x14ac:dyDescent="0.3">
      <c r="A5" s="370" t="s">
        <v>2086</v>
      </c>
      <c r="C5" s="368" t="s">
        <v>633</v>
      </c>
      <c r="D5" s="294" t="s">
        <v>1726</v>
      </c>
      <c r="E5" s="294"/>
      <c r="F5" s="210"/>
      <c r="G5" s="369"/>
      <c r="H5" s="369"/>
      <c r="I5" s="369"/>
      <c r="J5" s="369"/>
      <c r="K5" s="369"/>
      <c r="L5" s="211"/>
    </row>
    <row r="6" spans="1:12" x14ac:dyDescent="0.3">
      <c r="A6" s="370"/>
      <c r="C6" s="368" t="s">
        <v>634</v>
      </c>
      <c r="D6" s="294"/>
      <c r="E6" s="294"/>
      <c r="F6" s="210"/>
      <c r="G6" s="369"/>
      <c r="H6" s="369"/>
      <c r="I6" s="369"/>
      <c r="J6" s="369"/>
      <c r="K6" s="369"/>
      <c r="L6" s="211"/>
    </row>
    <row r="7" spans="1:12" x14ac:dyDescent="0.3">
      <c r="A7" s="370"/>
      <c r="C7" s="368" t="s">
        <v>635</v>
      </c>
      <c r="D7" s="294"/>
      <c r="E7" s="294"/>
      <c r="F7" s="210"/>
      <c r="G7" s="369"/>
      <c r="H7" s="369"/>
      <c r="I7" s="369"/>
      <c r="J7" s="369"/>
      <c r="K7" s="369"/>
      <c r="L7" s="211"/>
    </row>
    <row r="8" spans="1:12" x14ac:dyDescent="0.3">
      <c r="A8" s="370"/>
      <c r="C8" s="368" t="s">
        <v>636</v>
      </c>
      <c r="D8" s="294"/>
      <c r="E8" s="294"/>
      <c r="F8" s="210"/>
      <c r="G8" s="369"/>
      <c r="H8" s="369"/>
      <c r="I8" s="369"/>
      <c r="J8" s="369"/>
      <c r="K8" s="369"/>
      <c r="L8" s="211"/>
    </row>
    <row r="9" spans="1:12" x14ac:dyDescent="0.3">
      <c r="A9" s="370"/>
      <c r="C9" s="368" t="s">
        <v>637</v>
      </c>
      <c r="D9" s="294"/>
      <c r="E9" s="294"/>
      <c r="F9" s="210"/>
      <c r="G9" s="369"/>
      <c r="H9" s="369"/>
      <c r="I9" s="369"/>
      <c r="J9" s="369"/>
      <c r="K9" s="369"/>
      <c r="L9" s="211"/>
    </row>
    <row r="10" spans="1:12" x14ac:dyDescent="0.3">
      <c r="A10" s="370"/>
      <c r="C10" s="371" t="s">
        <v>638</v>
      </c>
      <c r="D10" s="294"/>
      <c r="E10" s="294"/>
      <c r="F10" s="210"/>
      <c r="G10" s="369"/>
      <c r="H10" s="369"/>
      <c r="I10" s="369"/>
      <c r="J10" s="369"/>
      <c r="K10" s="369"/>
      <c r="L10" s="211"/>
    </row>
    <row r="11" spans="1:12" x14ac:dyDescent="0.3">
      <c r="A11" s="370"/>
      <c r="C11" s="368" t="s">
        <v>639</v>
      </c>
      <c r="D11" s="294"/>
      <c r="E11" s="294"/>
      <c r="F11" s="372"/>
      <c r="G11" s="369"/>
      <c r="H11" s="369"/>
      <c r="I11" s="369"/>
      <c r="J11" s="369"/>
      <c r="K11" s="369"/>
      <c r="L11" s="211"/>
    </row>
    <row r="12" spans="1:12" x14ac:dyDescent="0.3">
      <c r="A12" s="370"/>
      <c r="C12" s="368"/>
      <c r="D12" s="294"/>
      <c r="E12" s="294"/>
      <c r="F12" s="372"/>
      <c r="G12" s="369"/>
      <c r="H12" s="369"/>
      <c r="I12" s="369"/>
      <c r="J12" s="369"/>
      <c r="K12" s="369"/>
      <c r="L12" s="211"/>
    </row>
    <row r="13" spans="1:12" x14ac:dyDescent="0.3">
      <c r="A13" s="367" t="s">
        <v>2087</v>
      </c>
      <c r="C13" s="368" t="s">
        <v>640</v>
      </c>
      <c r="D13" s="294" t="s">
        <v>1726</v>
      </c>
      <c r="E13" s="294"/>
      <c r="F13" s="372"/>
      <c r="G13" s="369"/>
      <c r="H13" s="369"/>
      <c r="I13" s="369"/>
      <c r="J13" s="369"/>
      <c r="K13" s="369"/>
      <c r="L13" s="211"/>
    </row>
    <row r="14" spans="1:12" x14ac:dyDescent="0.3">
      <c r="A14" s="370" t="s">
        <v>641</v>
      </c>
      <c r="C14" s="368" t="s">
        <v>642</v>
      </c>
      <c r="D14" s="294"/>
      <c r="E14" s="294"/>
      <c r="F14" s="372"/>
      <c r="G14" s="369"/>
      <c r="H14" s="369"/>
      <c r="I14" s="369"/>
      <c r="J14" s="369"/>
      <c r="K14" s="369"/>
      <c r="L14" s="211"/>
    </row>
    <row r="15" spans="1:12" x14ac:dyDescent="0.3">
      <c r="A15" s="789" t="s">
        <v>2088</v>
      </c>
      <c r="C15" s="368" t="s">
        <v>643</v>
      </c>
      <c r="D15" s="294"/>
      <c r="E15" s="294"/>
      <c r="F15" s="372"/>
      <c r="G15" s="369"/>
      <c r="H15" s="369"/>
      <c r="I15" s="369"/>
      <c r="J15" s="369"/>
      <c r="K15" s="369"/>
      <c r="L15" s="211"/>
    </row>
    <row r="16" spans="1:12" x14ac:dyDescent="0.3">
      <c r="A16" s="370"/>
      <c r="C16" s="368" t="s">
        <v>350</v>
      </c>
      <c r="D16" s="294"/>
      <c r="E16" s="294"/>
      <c r="F16" s="372"/>
      <c r="G16" s="369"/>
      <c r="H16" s="369"/>
      <c r="I16" s="369"/>
      <c r="J16" s="369"/>
      <c r="K16" s="369"/>
      <c r="L16" s="211"/>
    </row>
    <row r="17" spans="1:12" x14ac:dyDescent="0.3">
      <c r="A17" s="370"/>
      <c r="C17" s="368"/>
      <c r="D17" s="294"/>
      <c r="E17" s="294"/>
      <c r="F17" s="372"/>
      <c r="G17" s="369"/>
      <c r="H17" s="369"/>
      <c r="I17" s="369"/>
      <c r="J17" s="369"/>
      <c r="K17" s="369"/>
      <c r="L17" s="211"/>
    </row>
    <row r="18" spans="1:12" x14ac:dyDescent="0.3">
      <c r="A18" s="367" t="s">
        <v>36</v>
      </c>
      <c r="C18" s="368"/>
      <c r="D18" s="294"/>
      <c r="E18" s="294"/>
      <c r="F18" s="372"/>
      <c r="G18" s="369"/>
      <c r="H18" s="369"/>
      <c r="I18" s="369"/>
      <c r="J18" s="369"/>
      <c r="K18" s="369"/>
      <c r="L18" s="211"/>
    </row>
    <row r="19" spans="1:12" x14ac:dyDescent="0.3">
      <c r="A19" s="373" t="s">
        <v>2089</v>
      </c>
      <c r="C19" s="368" t="s">
        <v>644</v>
      </c>
      <c r="E19" s="294"/>
      <c r="F19" s="372"/>
      <c r="G19" s="369"/>
      <c r="H19" s="369"/>
      <c r="I19" s="369"/>
      <c r="J19" s="369"/>
      <c r="K19" s="369"/>
      <c r="L19" s="211"/>
    </row>
    <row r="20" spans="1:12" x14ac:dyDescent="0.3">
      <c r="A20" s="367"/>
      <c r="C20" s="368" t="s">
        <v>645</v>
      </c>
      <c r="D20" s="294"/>
      <c r="E20" s="294"/>
      <c r="F20" s="372"/>
      <c r="G20" s="369"/>
      <c r="H20" s="369"/>
      <c r="I20" s="369"/>
      <c r="J20" s="369"/>
      <c r="K20" s="369"/>
      <c r="L20" s="211"/>
    </row>
    <row r="21" spans="1:12" x14ac:dyDescent="0.3">
      <c r="A21" s="367"/>
      <c r="C21" s="368" t="s">
        <v>646</v>
      </c>
      <c r="D21" s="294"/>
      <c r="E21" s="294"/>
      <c r="F21" s="372"/>
      <c r="G21" s="369"/>
      <c r="H21" s="369"/>
      <c r="I21" s="369"/>
      <c r="J21" s="369"/>
      <c r="K21" s="369"/>
      <c r="L21" s="211"/>
    </row>
    <row r="22" spans="1:12" x14ac:dyDescent="0.3">
      <c r="A22" s="367"/>
      <c r="C22" s="368" t="s">
        <v>647</v>
      </c>
      <c r="D22" s="294"/>
      <c r="E22" s="294"/>
      <c r="F22" s="372"/>
      <c r="G22" s="369"/>
      <c r="H22" s="369"/>
      <c r="I22" s="369"/>
      <c r="J22" s="369"/>
      <c r="K22" s="369"/>
      <c r="L22" s="211"/>
    </row>
    <row r="23" spans="1:12" x14ac:dyDescent="0.3">
      <c r="C23" s="368"/>
      <c r="D23" s="294"/>
      <c r="E23" s="294"/>
      <c r="F23" s="372"/>
      <c r="G23" s="369"/>
      <c r="H23" s="369"/>
      <c r="I23" s="369"/>
      <c r="J23" s="369"/>
      <c r="K23" s="369"/>
      <c r="L23" s="211"/>
    </row>
    <row r="24" spans="1:12" x14ac:dyDescent="0.3">
      <c r="A24" s="367" t="s">
        <v>108</v>
      </c>
      <c r="C24" s="368"/>
      <c r="D24" s="294"/>
      <c r="E24" s="294"/>
      <c r="F24" s="372"/>
      <c r="G24" s="369"/>
      <c r="H24" s="369"/>
      <c r="I24" s="369"/>
      <c r="J24" s="369"/>
      <c r="K24" s="369"/>
      <c r="L24" s="211"/>
    </row>
    <row r="25" spans="1:12" x14ac:dyDescent="0.3">
      <c r="A25" s="373" t="s">
        <v>2090</v>
      </c>
      <c r="C25" s="368" t="s">
        <v>646</v>
      </c>
      <c r="D25" s="294"/>
      <c r="E25" s="294"/>
      <c r="F25" s="372"/>
      <c r="G25" s="369"/>
      <c r="H25" s="369"/>
      <c r="I25" s="369"/>
      <c r="J25" s="369"/>
      <c r="K25" s="369"/>
      <c r="L25" s="211"/>
    </row>
    <row r="26" spans="1:12" x14ac:dyDescent="0.3">
      <c r="C26" s="368" t="s">
        <v>648</v>
      </c>
      <c r="E26" s="294"/>
      <c r="F26" s="372"/>
      <c r="G26" s="369"/>
      <c r="H26" s="369"/>
      <c r="I26" s="369"/>
      <c r="J26" s="369"/>
      <c r="K26" s="369"/>
      <c r="L26" s="211"/>
    </row>
    <row r="27" spans="1:12" x14ac:dyDescent="0.3">
      <c r="C27" s="368" t="s">
        <v>649</v>
      </c>
      <c r="D27" s="294"/>
      <c r="E27" s="294"/>
      <c r="F27" s="372"/>
      <c r="G27" s="369"/>
      <c r="H27" s="369"/>
      <c r="I27" s="369"/>
      <c r="J27" s="369"/>
      <c r="K27" s="369"/>
      <c r="L27" s="211"/>
    </row>
    <row r="28" spans="1:12" x14ac:dyDescent="0.3">
      <c r="A28" s="373"/>
      <c r="C28" s="368" t="s">
        <v>650</v>
      </c>
      <c r="D28" s="294"/>
      <c r="E28" s="294"/>
      <c r="F28" s="372"/>
      <c r="G28" s="369"/>
      <c r="H28" s="369"/>
      <c r="I28" s="369"/>
      <c r="J28" s="369"/>
      <c r="K28" s="369"/>
      <c r="L28" s="211"/>
    </row>
    <row r="29" spans="1:12" x14ac:dyDescent="0.3">
      <c r="C29" s="368"/>
      <c r="D29" s="294"/>
      <c r="E29" s="294"/>
      <c r="F29" s="372"/>
      <c r="G29" s="369"/>
      <c r="H29" s="369"/>
      <c r="I29" s="369"/>
      <c r="J29" s="369"/>
      <c r="K29" s="369"/>
      <c r="L29" s="211"/>
    </row>
    <row r="30" spans="1:12" x14ac:dyDescent="0.3">
      <c r="A30" s="367" t="s">
        <v>2091</v>
      </c>
      <c r="D30" s="294"/>
      <c r="E30" s="294"/>
      <c r="F30" s="372"/>
      <c r="G30" s="369"/>
      <c r="H30" s="369"/>
      <c r="I30" s="369"/>
      <c r="J30" s="369"/>
      <c r="K30" s="369"/>
      <c r="L30" s="211"/>
    </row>
    <row r="31" spans="1:12" x14ac:dyDescent="0.3">
      <c r="A31" s="370" t="s">
        <v>2092</v>
      </c>
      <c r="C31" s="368" t="s">
        <v>170</v>
      </c>
      <c r="D31" s="294"/>
      <c r="E31" s="294"/>
      <c r="F31" s="372"/>
      <c r="G31" s="369"/>
      <c r="H31" s="369"/>
      <c r="I31" s="369"/>
      <c r="J31" s="369"/>
      <c r="K31" s="369"/>
      <c r="L31" s="211"/>
    </row>
    <row r="32" spans="1:12" x14ac:dyDescent="0.3">
      <c r="A32" s="370"/>
      <c r="C32" s="368" t="s">
        <v>651</v>
      </c>
      <c r="D32" s="294"/>
      <c r="E32" s="294"/>
      <c r="F32" s="372"/>
      <c r="G32" s="369"/>
      <c r="H32" s="369"/>
      <c r="I32" s="369"/>
      <c r="J32" s="369"/>
      <c r="K32" s="369"/>
      <c r="L32" s="211"/>
    </row>
    <row r="33" spans="1:12" x14ac:dyDescent="0.3">
      <c r="A33" s="370"/>
      <c r="C33" s="368"/>
      <c r="D33" s="294"/>
      <c r="E33" s="294"/>
      <c r="F33" s="372"/>
      <c r="G33" s="369"/>
      <c r="H33" s="369"/>
      <c r="I33" s="369"/>
      <c r="J33" s="369"/>
      <c r="K33" s="369"/>
      <c r="L33" s="211"/>
    </row>
    <row r="34" spans="1:12" x14ac:dyDescent="0.3">
      <c r="A34" s="367" t="s">
        <v>112</v>
      </c>
      <c r="E34" s="294"/>
      <c r="F34" s="372"/>
      <c r="G34" s="294"/>
      <c r="H34" s="294"/>
      <c r="I34" s="294"/>
      <c r="J34" s="369"/>
      <c r="K34" s="369"/>
      <c r="L34" s="211"/>
    </row>
    <row r="35" spans="1:12" x14ac:dyDescent="0.3">
      <c r="A35" s="370" t="s">
        <v>641</v>
      </c>
      <c r="C35" s="368" t="s">
        <v>652</v>
      </c>
      <c r="D35" s="294"/>
      <c r="E35" s="294"/>
      <c r="F35" s="372"/>
      <c r="G35" s="294"/>
      <c r="H35" s="294"/>
      <c r="I35" s="294"/>
      <c r="J35" s="369"/>
      <c r="K35" s="369"/>
      <c r="L35" s="211"/>
    </row>
    <row r="36" spans="1:12" x14ac:dyDescent="0.3">
      <c r="A36" s="370"/>
      <c r="C36" s="368" t="s">
        <v>653</v>
      </c>
      <c r="D36" s="294"/>
      <c r="E36" s="294"/>
      <c r="F36" s="372"/>
      <c r="G36" s="294"/>
      <c r="H36" s="294"/>
      <c r="I36" s="294"/>
      <c r="J36" s="369"/>
      <c r="K36" s="369"/>
      <c r="L36" s="211"/>
    </row>
    <row r="37" spans="1:12" x14ac:dyDescent="0.3">
      <c r="A37" s="370"/>
      <c r="C37" s="368" t="s">
        <v>649</v>
      </c>
      <c r="D37" s="294"/>
      <c r="E37" s="294"/>
      <c r="F37" s="372"/>
      <c r="G37" s="294"/>
      <c r="H37" s="294"/>
      <c r="I37" s="294"/>
      <c r="J37" s="369"/>
      <c r="K37" s="369"/>
      <c r="L37" s="211"/>
    </row>
    <row r="38" spans="1:12" x14ac:dyDescent="0.3">
      <c r="A38" s="370"/>
      <c r="C38" s="368" t="s">
        <v>650</v>
      </c>
      <c r="D38" s="294"/>
      <c r="E38" s="294"/>
      <c r="F38" s="372"/>
      <c r="G38" s="294"/>
      <c r="H38" s="294"/>
      <c r="I38" s="294"/>
      <c r="J38" s="369"/>
      <c r="K38" s="369"/>
      <c r="L38" s="211"/>
    </row>
    <row r="39" spans="1:12" x14ac:dyDescent="0.3">
      <c r="D39" s="294"/>
      <c r="E39" s="294"/>
      <c r="F39" s="372"/>
      <c r="G39" s="294"/>
      <c r="H39" s="294"/>
      <c r="I39" s="294"/>
      <c r="J39" s="369"/>
      <c r="K39" s="369"/>
      <c r="L39" s="211"/>
    </row>
    <row r="40" spans="1:12" x14ac:dyDescent="0.3">
      <c r="A40" s="367" t="s">
        <v>119</v>
      </c>
      <c r="E40" s="294"/>
      <c r="F40" s="372"/>
      <c r="G40" s="294"/>
      <c r="H40" s="294"/>
      <c r="I40" s="294"/>
      <c r="J40" s="369"/>
      <c r="K40" s="369"/>
      <c r="L40" s="211"/>
    </row>
    <row r="41" spans="1:12" x14ac:dyDescent="0.3">
      <c r="A41" s="373" t="s">
        <v>654</v>
      </c>
      <c r="C41" s="368" t="s">
        <v>655</v>
      </c>
      <c r="D41" s="294"/>
      <c r="E41" s="294"/>
      <c r="F41" s="372"/>
      <c r="G41" s="294"/>
      <c r="H41" s="294"/>
      <c r="I41" s="294"/>
      <c r="J41" s="369"/>
      <c r="K41" s="369"/>
      <c r="L41" s="211"/>
    </row>
    <row r="42" spans="1:12" x14ac:dyDescent="0.3">
      <c r="A42" s="370"/>
      <c r="C42" s="368" t="s">
        <v>656</v>
      </c>
      <c r="D42" s="294" t="s">
        <v>1726</v>
      </c>
      <c r="E42" s="294"/>
      <c r="F42" s="372"/>
      <c r="G42" s="294"/>
      <c r="H42" s="294"/>
      <c r="I42" s="294"/>
      <c r="J42" s="369"/>
      <c r="K42" s="369"/>
      <c r="L42" s="211"/>
    </row>
    <row r="43" spans="1:12" x14ac:dyDescent="0.3">
      <c r="A43" s="370"/>
      <c r="C43" s="368" t="s">
        <v>365</v>
      </c>
      <c r="D43" s="294"/>
      <c r="E43" s="294"/>
      <c r="F43" s="372"/>
      <c r="G43" s="294"/>
      <c r="H43" s="294"/>
      <c r="I43" s="294"/>
      <c r="J43" s="369"/>
      <c r="K43" s="369"/>
      <c r="L43" s="211"/>
    </row>
    <row r="44" spans="1:12" x14ac:dyDescent="0.3">
      <c r="A44" s="370"/>
      <c r="C44" s="368"/>
      <c r="D44" s="294"/>
      <c r="E44" s="294"/>
      <c r="F44" s="372"/>
      <c r="G44" s="294"/>
      <c r="H44" s="294"/>
      <c r="I44" s="294"/>
      <c r="J44" s="369"/>
      <c r="K44" s="369"/>
      <c r="L44" s="211"/>
    </row>
    <row r="45" spans="1:12" x14ac:dyDescent="0.3">
      <c r="A45" s="367" t="s">
        <v>2093</v>
      </c>
      <c r="E45" s="294"/>
      <c r="F45" s="372"/>
      <c r="G45" s="294"/>
      <c r="H45" s="294"/>
      <c r="I45" s="294"/>
      <c r="J45" s="369"/>
      <c r="K45" s="369"/>
      <c r="L45" s="211"/>
    </row>
    <row r="46" spans="1:12" x14ac:dyDescent="0.3">
      <c r="A46" s="373" t="s">
        <v>2094</v>
      </c>
      <c r="C46" s="368" t="s">
        <v>657</v>
      </c>
      <c r="D46" s="294"/>
      <c r="E46" s="294"/>
      <c r="F46" s="372"/>
      <c r="G46" s="294"/>
      <c r="H46" s="294"/>
      <c r="I46" s="294"/>
      <c r="J46" s="369"/>
      <c r="K46" s="369"/>
      <c r="L46" s="211"/>
    </row>
    <row r="47" spans="1:12" x14ac:dyDescent="0.3">
      <c r="A47" s="789" t="s">
        <v>2095</v>
      </c>
      <c r="C47" s="368" t="s">
        <v>658</v>
      </c>
      <c r="D47" s="294"/>
      <c r="E47" s="294"/>
      <c r="F47" s="372"/>
      <c r="G47" s="294"/>
      <c r="H47" s="294"/>
      <c r="I47" s="294"/>
      <c r="J47" s="369"/>
      <c r="K47" s="369"/>
      <c r="L47" s="211"/>
    </row>
    <row r="48" spans="1:12" x14ac:dyDescent="0.3">
      <c r="A48" s="370"/>
      <c r="C48" s="368"/>
      <c r="D48" s="294"/>
      <c r="E48" s="294"/>
      <c r="F48" s="372"/>
      <c r="G48" s="294"/>
      <c r="H48" s="294"/>
      <c r="I48" s="294"/>
      <c r="J48" s="369"/>
      <c r="K48" s="369"/>
      <c r="L48" s="211"/>
    </row>
    <row r="49" spans="1:12" x14ac:dyDescent="0.3">
      <c r="A49" s="367" t="s">
        <v>2096</v>
      </c>
      <c r="E49" s="294"/>
      <c r="F49" s="372"/>
      <c r="G49" s="294"/>
      <c r="H49" s="294"/>
      <c r="I49" s="294"/>
      <c r="J49" s="369"/>
      <c r="K49" s="369"/>
      <c r="L49" s="211"/>
    </row>
    <row r="50" spans="1:12" x14ac:dyDescent="0.3">
      <c r="A50" s="370" t="s">
        <v>2097</v>
      </c>
      <c r="C50" s="368" t="s">
        <v>659</v>
      </c>
      <c r="D50" s="294" t="s">
        <v>2098</v>
      </c>
      <c r="E50" s="294"/>
      <c r="F50" s="372"/>
      <c r="G50" s="294"/>
      <c r="H50" s="294"/>
      <c r="I50" s="294"/>
      <c r="J50" s="369"/>
      <c r="K50" s="369"/>
      <c r="L50" s="211"/>
    </row>
    <row r="51" spans="1:12" x14ac:dyDescent="0.3">
      <c r="A51" s="370"/>
      <c r="C51" s="371" t="s">
        <v>660</v>
      </c>
      <c r="D51" s="294"/>
      <c r="E51" s="294"/>
      <c r="F51" s="372"/>
      <c r="G51" s="294"/>
      <c r="H51" s="294"/>
      <c r="I51" s="294"/>
      <c r="J51" s="369"/>
      <c r="K51" s="369"/>
      <c r="L51" s="211"/>
    </row>
    <row r="52" spans="1:12" x14ac:dyDescent="0.3">
      <c r="A52" s="370"/>
      <c r="C52" s="368"/>
      <c r="D52" s="294"/>
      <c r="E52" s="294"/>
      <c r="F52" s="372"/>
      <c r="G52" s="294"/>
      <c r="H52" s="294"/>
      <c r="I52" s="294"/>
      <c r="J52" s="369"/>
      <c r="K52" s="369"/>
      <c r="L52" s="211"/>
    </row>
    <row r="53" spans="1:12" x14ac:dyDescent="0.3">
      <c r="A53" s="367" t="s">
        <v>2099</v>
      </c>
      <c r="E53" s="294"/>
      <c r="F53" s="372"/>
      <c r="G53" s="294"/>
      <c r="H53" s="294"/>
      <c r="I53" s="294"/>
      <c r="J53" s="369"/>
      <c r="K53" s="369"/>
      <c r="L53" s="211"/>
    </row>
    <row r="54" spans="1:12" x14ac:dyDescent="0.3">
      <c r="A54" s="370" t="s">
        <v>2100</v>
      </c>
      <c r="C54" s="368" t="s">
        <v>661</v>
      </c>
      <c r="D54" s="294" t="s">
        <v>2098</v>
      </c>
      <c r="E54" s="294"/>
      <c r="F54" s="372"/>
      <c r="G54" s="294"/>
      <c r="H54" s="294"/>
      <c r="I54" s="294"/>
      <c r="J54" s="369"/>
      <c r="K54" s="369"/>
      <c r="L54" s="211"/>
    </row>
    <row r="55" spans="1:12" x14ac:dyDescent="0.3">
      <c r="A55" s="370"/>
      <c r="C55" s="371" t="s">
        <v>660</v>
      </c>
      <c r="D55" s="294"/>
      <c r="E55" s="294"/>
      <c r="F55" s="372"/>
      <c r="G55" s="294"/>
      <c r="H55" s="294"/>
      <c r="I55" s="294"/>
      <c r="J55" s="369"/>
      <c r="K55" s="369"/>
      <c r="L55" s="211"/>
    </row>
    <row r="56" spans="1:12" x14ac:dyDescent="0.3">
      <c r="A56" s="370"/>
      <c r="C56" s="368" t="s">
        <v>662</v>
      </c>
      <c r="D56" s="294"/>
      <c r="E56" s="294"/>
      <c r="F56" s="372"/>
      <c r="G56" s="294"/>
      <c r="H56" s="294"/>
      <c r="I56" s="294"/>
      <c r="J56" s="369"/>
      <c r="K56" s="369"/>
      <c r="L56" s="211"/>
    </row>
    <row r="57" spans="1:12" x14ac:dyDescent="0.3">
      <c r="A57" s="370"/>
      <c r="C57" s="368"/>
      <c r="D57" s="294"/>
      <c r="E57" s="294"/>
      <c r="F57" s="372"/>
      <c r="G57" s="294"/>
      <c r="H57" s="294"/>
      <c r="I57" s="294"/>
      <c r="J57" s="369"/>
      <c r="K57" s="369"/>
      <c r="L57" s="211"/>
    </row>
    <row r="58" spans="1:12" x14ac:dyDescent="0.3">
      <c r="A58" s="367" t="s">
        <v>2101</v>
      </c>
      <c r="E58" s="294"/>
      <c r="F58" s="372"/>
      <c r="G58" s="294"/>
      <c r="H58" s="294"/>
      <c r="I58" s="294"/>
      <c r="J58" s="369"/>
      <c r="K58" s="369"/>
      <c r="L58" s="211"/>
    </row>
    <row r="59" spans="1:12" x14ac:dyDescent="0.3">
      <c r="A59" s="370" t="s">
        <v>2102</v>
      </c>
      <c r="C59" s="368" t="s">
        <v>648</v>
      </c>
      <c r="D59" s="294"/>
      <c r="E59" s="294"/>
      <c r="F59" s="372"/>
      <c r="G59" s="294"/>
      <c r="H59" s="294"/>
      <c r="I59" s="294"/>
      <c r="J59" s="369"/>
      <c r="K59" s="369"/>
      <c r="L59" s="211"/>
    </row>
    <row r="60" spans="1:12" x14ac:dyDescent="0.3">
      <c r="C60" s="368" t="s">
        <v>2103</v>
      </c>
      <c r="D60" s="294" t="s">
        <v>1726</v>
      </c>
      <c r="E60" s="294"/>
      <c r="F60" s="372"/>
      <c r="G60" s="294"/>
      <c r="H60" s="294"/>
      <c r="I60" s="294"/>
      <c r="J60" s="369"/>
      <c r="K60" s="369"/>
      <c r="L60" s="211"/>
    </row>
    <row r="61" spans="1:12" x14ac:dyDescent="0.3">
      <c r="A61" s="370"/>
      <c r="C61" s="368" t="s">
        <v>2104</v>
      </c>
      <c r="D61" s="294"/>
      <c r="E61" s="294"/>
      <c r="F61" s="372"/>
      <c r="G61" s="294"/>
      <c r="H61" s="294"/>
      <c r="I61" s="294"/>
      <c r="J61" s="369"/>
      <c r="K61" s="369"/>
      <c r="L61" s="211"/>
    </row>
    <row r="62" spans="1:12" x14ac:dyDescent="0.3">
      <c r="A62" s="370"/>
      <c r="C62" s="368" t="s">
        <v>2105</v>
      </c>
      <c r="D62" s="294"/>
      <c r="E62" s="294"/>
      <c r="F62" s="372"/>
      <c r="G62" s="294"/>
      <c r="H62" s="294"/>
      <c r="I62" s="294"/>
      <c r="J62" s="369"/>
      <c r="K62" s="369"/>
      <c r="L62" s="211"/>
    </row>
    <row r="63" spans="1:12" x14ac:dyDescent="0.3">
      <c r="A63" s="370"/>
      <c r="C63" s="368"/>
      <c r="D63" s="294"/>
      <c r="E63" s="294"/>
      <c r="F63" s="372"/>
      <c r="G63" s="294"/>
      <c r="H63" s="294"/>
      <c r="I63" s="294"/>
      <c r="J63" s="369"/>
      <c r="K63" s="369"/>
      <c r="L63" s="211"/>
    </row>
    <row r="64" spans="1:12" x14ac:dyDescent="0.3">
      <c r="A64" s="367" t="s">
        <v>151</v>
      </c>
      <c r="E64" s="294"/>
      <c r="F64" s="372"/>
      <c r="G64" s="294"/>
      <c r="H64" s="294"/>
      <c r="I64" s="294"/>
      <c r="J64" s="369"/>
      <c r="K64" s="369"/>
      <c r="L64" s="211"/>
    </row>
    <row r="65" spans="1:12" x14ac:dyDescent="0.3">
      <c r="A65" s="370" t="s">
        <v>2106</v>
      </c>
      <c r="C65" s="368" t="s">
        <v>663</v>
      </c>
      <c r="D65" s="294" t="s">
        <v>2107</v>
      </c>
      <c r="E65" s="294"/>
      <c r="F65" s="372"/>
      <c r="G65" s="294"/>
      <c r="H65" s="294"/>
      <c r="I65" s="294"/>
      <c r="J65" s="369"/>
      <c r="K65" s="369"/>
      <c r="L65" s="211"/>
    </row>
    <row r="66" spans="1:12" x14ac:dyDescent="0.3">
      <c r="C66" s="368" t="s">
        <v>664</v>
      </c>
      <c r="D66" s="294"/>
      <c r="E66" s="294"/>
      <c r="F66" s="372"/>
      <c r="G66" s="294"/>
      <c r="H66" s="294"/>
      <c r="I66" s="294"/>
      <c r="J66" s="369"/>
      <c r="K66" s="369"/>
      <c r="L66" s="211"/>
    </row>
    <row r="67" spans="1:12" x14ac:dyDescent="0.3">
      <c r="A67" s="370"/>
      <c r="C67" s="368"/>
      <c r="D67" s="294"/>
      <c r="E67" s="294"/>
      <c r="F67" s="372"/>
      <c r="G67" s="294"/>
      <c r="H67" s="294"/>
      <c r="I67" s="294"/>
      <c r="J67" s="369"/>
      <c r="K67" s="369"/>
      <c r="L67" s="211"/>
    </row>
    <row r="68" spans="1:12" s="374" customFormat="1" x14ac:dyDescent="0.25">
      <c r="A68" s="367" t="s">
        <v>2108</v>
      </c>
      <c r="C68" s="368" t="s">
        <v>665</v>
      </c>
      <c r="E68" s="294"/>
      <c r="F68" s="372"/>
      <c r="G68" s="294"/>
      <c r="H68" s="294"/>
      <c r="I68" s="294"/>
      <c r="J68" s="354"/>
      <c r="K68" s="354"/>
    </row>
    <row r="69" spans="1:12" s="374" customFormat="1" x14ac:dyDescent="0.25">
      <c r="A69" s="370" t="s">
        <v>2109</v>
      </c>
      <c r="C69" s="368" t="s">
        <v>666</v>
      </c>
      <c r="D69" s="294"/>
      <c r="E69" s="294"/>
      <c r="F69" s="372"/>
      <c r="G69" s="294"/>
      <c r="H69" s="294"/>
      <c r="I69" s="294"/>
      <c r="J69" s="354"/>
      <c r="K69" s="354"/>
    </row>
    <row r="70" spans="1:12" s="374" customFormat="1" x14ac:dyDescent="0.25">
      <c r="A70" s="370"/>
      <c r="C70" s="368" t="s">
        <v>649</v>
      </c>
      <c r="D70" s="294"/>
      <c r="E70" s="294"/>
      <c r="F70" s="372"/>
      <c r="G70" s="294"/>
      <c r="H70" s="294"/>
      <c r="I70" s="294"/>
      <c r="J70" s="354"/>
      <c r="K70" s="354"/>
    </row>
    <row r="71" spans="1:12" s="374" customFormat="1" x14ac:dyDescent="0.25">
      <c r="A71" s="370"/>
      <c r="C71" s="368"/>
      <c r="D71" s="294"/>
      <c r="E71" s="294"/>
      <c r="F71" s="372"/>
      <c r="G71" s="294"/>
      <c r="H71" s="294"/>
      <c r="I71" s="294"/>
      <c r="J71" s="354"/>
      <c r="K71" s="354"/>
    </row>
    <row r="72" spans="1:12" x14ac:dyDescent="0.3">
      <c r="A72" s="367" t="s">
        <v>2110</v>
      </c>
      <c r="B72" s="211"/>
      <c r="C72" s="368" t="s">
        <v>226</v>
      </c>
      <c r="E72" s="294"/>
      <c r="F72" s="372"/>
      <c r="G72" s="294"/>
      <c r="H72" s="294"/>
      <c r="I72" s="294"/>
      <c r="J72" s="369"/>
      <c r="K72" s="369"/>
      <c r="L72" s="211"/>
    </row>
    <row r="73" spans="1:12" x14ac:dyDescent="0.3">
      <c r="A73" s="370" t="s">
        <v>2111</v>
      </c>
      <c r="B73" s="211"/>
      <c r="C73" s="368" t="s">
        <v>667</v>
      </c>
      <c r="D73" s="294"/>
      <c r="E73" s="294"/>
      <c r="F73" s="372"/>
      <c r="G73" s="294"/>
      <c r="H73" s="294"/>
      <c r="I73" s="294"/>
      <c r="J73" s="369"/>
      <c r="K73" s="369"/>
      <c r="L73" s="211"/>
    </row>
    <row r="74" spans="1:12" x14ac:dyDescent="0.3">
      <c r="A74" s="367"/>
      <c r="B74" s="211"/>
      <c r="C74" s="368" t="s">
        <v>2112</v>
      </c>
      <c r="D74" s="294"/>
      <c r="E74" s="294"/>
      <c r="F74" s="372"/>
      <c r="G74" s="294"/>
      <c r="H74" s="294"/>
      <c r="I74" s="294"/>
      <c r="J74" s="369"/>
      <c r="K74" s="369"/>
      <c r="L74" s="211"/>
    </row>
    <row r="75" spans="1:12" x14ac:dyDescent="0.3">
      <c r="A75" s="367"/>
      <c r="B75" s="211"/>
      <c r="C75" s="368"/>
      <c r="D75" s="294"/>
      <c r="E75" s="294"/>
      <c r="F75" s="372"/>
      <c r="G75" s="294"/>
      <c r="H75" s="294"/>
      <c r="I75" s="294"/>
      <c r="J75" s="369"/>
      <c r="K75" s="369"/>
      <c r="L75" s="211"/>
    </row>
    <row r="76" spans="1:12" x14ac:dyDescent="0.3">
      <c r="A76" s="367" t="s">
        <v>2113</v>
      </c>
      <c r="E76" s="294"/>
      <c r="F76" s="372"/>
      <c r="G76" s="294"/>
      <c r="H76" s="294"/>
      <c r="I76" s="294"/>
      <c r="J76" s="369"/>
      <c r="K76" s="369"/>
      <c r="L76" s="211"/>
    </row>
    <row r="77" spans="1:12" x14ac:dyDescent="0.3">
      <c r="A77" s="370" t="s">
        <v>2114</v>
      </c>
      <c r="C77" s="368" t="s">
        <v>2115</v>
      </c>
      <c r="D77" s="294" t="s">
        <v>1726</v>
      </c>
      <c r="E77" s="294"/>
      <c r="F77" s="372"/>
      <c r="G77" s="294"/>
      <c r="H77" s="294"/>
      <c r="I77" s="294"/>
      <c r="J77" s="369"/>
      <c r="K77" s="369"/>
      <c r="L77" s="211"/>
    </row>
    <row r="78" spans="1:12" x14ac:dyDescent="0.3">
      <c r="A78" s="370"/>
      <c r="C78" s="368" t="s">
        <v>2116</v>
      </c>
      <c r="D78" s="294"/>
      <c r="E78" s="294"/>
      <c r="F78" s="372"/>
      <c r="G78" s="294"/>
      <c r="H78" s="294"/>
      <c r="I78" s="294"/>
      <c r="J78" s="369"/>
      <c r="K78" s="369"/>
      <c r="L78" s="211"/>
    </row>
    <row r="79" spans="1:12" x14ac:dyDescent="0.3">
      <c r="A79" s="370"/>
      <c r="C79" s="368" t="s">
        <v>2117</v>
      </c>
      <c r="D79" s="294"/>
      <c r="E79" s="294"/>
      <c r="F79" s="372"/>
      <c r="G79" s="294"/>
      <c r="H79" s="294"/>
      <c r="I79" s="294"/>
      <c r="J79" s="369"/>
      <c r="K79" s="369"/>
      <c r="L79" s="211"/>
    </row>
    <row r="80" spans="1:12" x14ac:dyDescent="0.3">
      <c r="A80" s="370"/>
      <c r="C80" s="368"/>
      <c r="D80" s="294"/>
      <c r="E80" s="294"/>
      <c r="F80" s="372"/>
      <c r="G80" s="294"/>
      <c r="H80" s="294"/>
      <c r="I80" s="294"/>
      <c r="J80" s="369"/>
      <c r="K80" s="369"/>
      <c r="L80" s="211"/>
    </row>
    <row r="81" spans="1:12" x14ac:dyDescent="0.3">
      <c r="A81" s="367" t="s">
        <v>175</v>
      </c>
      <c r="E81" s="294"/>
      <c r="F81" s="372"/>
      <c r="G81" s="294"/>
      <c r="H81" s="294"/>
      <c r="I81" s="294"/>
      <c r="J81" s="369"/>
      <c r="K81" s="369"/>
      <c r="L81" s="211"/>
    </row>
    <row r="82" spans="1:12" x14ac:dyDescent="0.3">
      <c r="A82" s="373" t="s">
        <v>2118</v>
      </c>
      <c r="C82" s="368" t="s">
        <v>160</v>
      </c>
      <c r="D82" s="369"/>
      <c r="E82" s="369"/>
      <c r="F82" s="372"/>
      <c r="G82" s="369"/>
      <c r="H82" s="369"/>
      <c r="I82" s="369"/>
      <c r="J82" s="369"/>
      <c r="K82" s="369"/>
      <c r="L82" s="211"/>
    </row>
    <row r="83" spans="1:12" x14ac:dyDescent="0.3">
      <c r="A83" s="375"/>
      <c r="C83" s="495" t="s">
        <v>668</v>
      </c>
      <c r="D83" s="211"/>
      <c r="E83" s="211"/>
      <c r="F83" s="376"/>
      <c r="G83" s="211"/>
      <c r="H83" s="211"/>
      <c r="I83" s="211"/>
      <c r="J83" s="211"/>
      <c r="K83" s="211"/>
      <c r="L83" s="211"/>
    </row>
    <row r="84" spans="1:12" x14ac:dyDescent="0.3">
      <c r="A84" s="789" t="s">
        <v>2119</v>
      </c>
      <c r="C84" s="368" t="s">
        <v>669</v>
      </c>
    </row>
    <row r="87" spans="1:12" x14ac:dyDescent="0.3">
      <c r="A87" s="210" t="s">
        <v>670</v>
      </c>
    </row>
  </sheetData>
  <printOptions horizontalCentered="1" gridLines="1"/>
  <pageMargins left="1" right="0.25" top="1.22" bottom="0.45" header="0.9" footer="0.28999999999999998"/>
  <pageSetup scale="75" orientation="portrait" r:id="rId1"/>
  <headerFooter alignWithMargins="0">
    <oddHeader>&amp;C&amp;"Arial,Bold"&amp;14&amp;F - &amp;A</oddHeader>
    <oddFooter>&amp;L&amp;A&amp;C&amp;P of &amp;N&amp;R&amp;D</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89814-B9DA-4C40-A168-AAEF5C32DCC1}">
  <sheetPr codeName="Sheet26"/>
  <dimension ref="A1:V36"/>
  <sheetViews>
    <sheetView zoomScale="85" zoomScaleNormal="85" workbookViewId="0">
      <selection activeCell="G22" sqref="G22"/>
    </sheetView>
  </sheetViews>
  <sheetFormatPr defaultColWidth="6.5546875" defaultRowHeight="13.2" x14ac:dyDescent="0.25"/>
  <cols>
    <col min="1" max="1" width="22.109375" style="291" customWidth="1"/>
    <col min="2" max="2" width="2.33203125" style="291" customWidth="1"/>
    <col min="3" max="3" width="8.6640625" style="291" customWidth="1"/>
    <col min="4" max="4" width="8.6640625" style="291" bestFit="1" customWidth="1"/>
    <col min="5" max="6" width="8.6640625" style="291" customWidth="1"/>
    <col min="7" max="7" width="5.88671875" style="291" customWidth="1"/>
    <col min="8" max="9" width="9.5546875" style="291" customWidth="1"/>
    <col min="10" max="10" width="9.6640625" style="291" customWidth="1"/>
    <col min="11" max="11" width="9.109375" style="291" customWidth="1"/>
    <col min="12" max="12" width="12" style="291" customWidth="1"/>
    <col min="13" max="13" width="2.5546875" style="291" customWidth="1"/>
    <col min="14" max="14" width="12" style="291" customWidth="1"/>
    <col min="15" max="16" width="12.109375" style="291" customWidth="1"/>
    <col min="17" max="17" width="10.44140625" style="368" customWidth="1"/>
    <col min="18" max="18" width="8.44140625" style="291" customWidth="1"/>
    <col min="19" max="19" width="8.5546875" style="291" customWidth="1"/>
    <col min="20" max="20" width="9" style="368" customWidth="1"/>
    <col min="21" max="21" width="11.5546875" style="291" customWidth="1"/>
    <col min="22" max="22" width="8.6640625" style="291" customWidth="1"/>
    <col min="23" max="256" width="6.5546875" style="291"/>
    <col min="257" max="257" width="22.109375" style="291" customWidth="1"/>
    <col min="258" max="258" width="2.33203125" style="291" customWidth="1"/>
    <col min="259" max="259" width="6.44140625" style="291" bestFit="1" customWidth="1"/>
    <col min="260" max="260" width="8.6640625" style="291" bestFit="1" customWidth="1"/>
    <col min="261" max="262" width="8.6640625" style="291" customWidth="1"/>
    <col min="263" max="263" width="5.88671875" style="291" customWidth="1"/>
    <col min="264" max="265" width="9.5546875" style="291" customWidth="1"/>
    <col min="266" max="266" width="9.6640625" style="291" customWidth="1"/>
    <col min="267" max="267" width="9.109375" style="291" customWidth="1"/>
    <col min="268" max="268" width="12" style="291" customWidth="1"/>
    <col min="269" max="269" width="2.5546875" style="291" customWidth="1"/>
    <col min="270" max="270" width="12" style="291" customWidth="1"/>
    <col min="271" max="272" width="12.109375" style="291" customWidth="1"/>
    <col min="273" max="273" width="10.44140625" style="291" customWidth="1"/>
    <col min="274" max="274" width="8.44140625" style="291" customWidth="1"/>
    <col min="275" max="275" width="8.5546875" style="291" customWidth="1"/>
    <col min="276" max="276" width="9" style="291" customWidth="1"/>
    <col min="277" max="277" width="11.5546875" style="291" customWidth="1"/>
    <col min="278" max="278" width="8.6640625" style="291" customWidth="1"/>
    <col min="279" max="512" width="6.5546875" style="291"/>
    <col min="513" max="513" width="22.109375" style="291" customWidth="1"/>
    <col min="514" max="514" width="2.33203125" style="291" customWidth="1"/>
    <col min="515" max="515" width="6.44140625" style="291" bestFit="1" customWidth="1"/>
    <col min="516" max="516" width="8.6640625" style="291" bestFit="1" customWidth="1"/>
    <col min="517" max="518" width="8.6640625" style="291" customWidth="1"/>
    <col min="519" max="519" width="5.88671875" style="291" customWidth="1"/>
    <col min="520" max="521" width="9.5546875" style="291" customWidth="1"/>
    <col min="522" max="522" width="9.6640625" style="291" customWidth="1"/>
    <col min="523" max="523" width="9.109375" style="291" customWidth="1"/>
    <col min="524" max="524" width="12" style="291" customWidth="1"/>
    <col min="525" max="525" width="2.5546875" style="291" customWidth="1"/>
    <col min="526" max="526" width="12" style="291" customWidth="1"/>
    <col min="527" max="528" width="12.109375" style="291" customWidth="1"/>
    <col min="529" max="529" width="10.44140625" style="291" customWidth="1"/>
    <col min="530" max="530" width="8.44140625" style="291" customWidth="1"/>
    <col min="531" max="531" width="8.5546875" style="291" customWidth="1"/>
    <col min="532" max="532" width="9" style="291" customWidth="1"/>
    <col min="533" max="533" width="11.5546875" style="291" customWidth="1"/>
    <col min="534" max="534" width="8.6640625" style="291" customWidth="1"/>
    <col min="535" max="768" width="6.5546875" style="291"/>
    <col min="769" max="769" width="22.109375" style="291" customWidth="1"/>
    <col min="770" max="770" width="2.33203125" style="291" customWidth="1"/>
    <col min="771" max="771" width="6.44140625" style="291" bestFit="1" customWidth="1"/>
    <col min="772" max="772" width="8.6640625" style="291" bestFit="1" customWidth="1"/>
    <col min="773" max="774" width="8.6640625" style="291" customWidth="1"/>
    <col min="775" max="775" width="5.88671875" style="291" customWidth="1"/>
    <col min="776" max="777" width="9.5546875" style="291" customWidth="1"/>
    <col min="778" max="778" width="9.6640625" style="291" customWidth="1"/>
    <col min="779" max="779" width="9.109375" style="291" customWidth="1"/>
    <col min="780" max="780" width="12" style="291" customWidth="1"/>
    <col min="781" max="781" width="2.5546875" style="291" customWidth="1"/>
    <col min="782" max="782" width="12" style="291" customWidth="1"/>
    <col min="783" max="784" width="12.109375" style="291" customWidth="1"/>
    <col min="785" max="785" width="10.44140625" style="291" customWidth="1"/>
    <col min="786" max="786" width="8.44140625" style="291" customWidth="1"/>
    <col min="787" max="787" width="8.5546875" style="291" customWidth="1"/>
    <col min="788" max="788" width="9" style="291" customWidth="1"/>
    <col min="789" max="789" width="11.5546875" style="291" customWidth="1"/>
    <col min="790" max="790" width="8.6640625" style="291" customWidth="1"/>
    <col min="791" max="1024" width="6.5546875" style="291"/>
    <col min="1025" max="1025" width="22.109375" style="291" customWidth="1"/>
    <col min="1026" max="1026" width="2.33203125" style="291" customWidth="1"/>
    <col min="1027" max="1027" width="6.44140625" style="291" bestFit="1" customWidth="1"/>
    <col min="1028" max="1028" width="8.6640625" style="291" bestFit="1" customWidth="1"/>
    <col min="1029" max="1030" width="8.6640625" style="291" customWidth="1"/>
    <col min="1031" max="1031" width="5.88671875" style="291" customWidth="1"/>
    <col min="1032" max="1033" width="9.5546875" style="291" customWidth="1"/>
    <col min="1034" max="1034" width="9.6640625" style="291" customWidth="1"/>
    <col min="1035" max="1035" width="9.109375" style="291" customWidth="1"/>
    <col min="1036" max="1036" width="12" style="291" customWidth="1"/>
    <col min="1037" max="1037" width="2.5546875" style="291" customWidth="1"/>
    <col min="1038" max="1038" width="12" style="291" customWidth="1"/>
    <col min="1039" max="1040" width="12.109375" style="291" customWidth="1"/>
    <col min="1041" max="1041" width="10.44140625" style="291" customWidth="1"/>
    <col min="1042" max="1042" width="8.44140625" style="291" customWidth="1"/>
    <col min="1043" max="1043" width="8.5546875" style="291" customWidth="1"/>
    <col min="1044" max="1044" width="9" style="291" customWidth="1"/>
    <col min="1045" max="1045" width="11.5546875" style="291" customWidth="1"/>
    <col min="1046" max="1046" width="8.6640625" style="291" customWidth="1"/>
    <col min="1047" max="1280" width="6.5546875" style="291"/>
    <col min="1281" max="1281" width="22.109375" style="291" customWidth="1"/>
    <col min="1282" max="1282" width="2.33203125" style="291" customWidth="1"/>
    <col min="1283" max="1283" width="6.44140625" style="291" bestFit="1" customWidth="1"/>
    <col min="1284" max="1284" width="8.6640625" style="291" bestFit="1" customWidth="1"/>
    <col min="1285" max="1286" width="8.6640625" style="291" customWidth="1"/>
    <col min="1287" max="1287" width="5.88671875" style="291" customWidth="1"/>
    <col min="1288" max="1289" width="9.5546875" style="291" customWidth="1"/>
    <col min="1290" max="1290" width="9.6640625" style="291" customWidth="1"/>
    <col min="1291" max="1291" width="9.109375" style="291" customWidth="1"/>
    <col min="1292" max="1292" width="12" style="291" customWidth="1"/>
    <col min="1293" max="1293" width="2.5546875" style="291" customWidth="1"/>
    <col min="1294" max="1294" width="12" style="291" customWidth="1"/>
    <col min="1295" max="1296" width="12.109375" style="291" customWidth="1"/>
    <col min="1297" max="1297" width="10.44140625" style="291" customWidth="1"/>
    <col min="1298" max="1298" width="8.44140625" style="291" customWidth="1"/>
    <col min="1299" max="1299" width="8.5546875" style="291" customWidth="1"/>
    <col min="1300" max="1300" width="9" style="291" customWidth="1"/>
    <col min="1301" max="1301" width="11.5546875" style="291" customWidth="1"/>
    <col min="1302" max="1302" width="8.6640625" style="291" customWidth="1"/>
    <col min="1303" max="1536" width="6.5546875" style="291"/>
    <col min="1537" max="1537" width="22.109375" style="291" customWidth="1"/>
    <col min="1538" max="1538" width="2.33203125" style="291" customWidth="1"/>
    <col min="1539" max="1539" width="6.44140625" style="291" bestFit="1" customWidth="1"/>
    <col min="1540" max="1540" width="8.6640625" style="291" bestFit="1" customWidth="1"/>
    <col min="1541" max="1542" width="8.6640625" style="291" customWidth="1"/>
    <col min="1543" max="1543" width="5.88671875" style="291" customWidth="1"/>
    <col min="1544" max="1545" width="9.5546875" style="291" customWidth="1"/>
    <col min="1546" max="1546" width="9.6640625" style="291" customWidth="1"/>
    <col min="1547" max="1547" width="9.109375" style="291" customWidth="1"/>
    <col min="1548" max="1548" width="12" style="291" customWidth="1"/>
    <col min="1549" max="1549" width="2.5546875" style="291" customWidth="1"/>
    <col min="1550" max="1550" width="12" style="291" customWidth="1"/>
    <col min="1551" max="1552" width="12.109375" style="291" customWidth="1"/>
    <col min="1553" max="1553" width="10.44140625" style="291" customWidth="1"/>
    <col min="1554" max="1554" width="8.44140625" style="291" customWidth="1"/>
    <col min="1555" max="1555" width="8.5546875" style="291" customWidth="1"/>
    <col min="1556" max="1556" width="9" style="291" customWidth="1"/>
    <col min="1557" max="1557" width="11.5546875" style="291" customWidth="1"/>
    <col min="1558" max="1558" width="8.6640625" style="291" customWidth="1"/>
    <col min="1559" max="1792" width="6.5546875" style="291"/>
    <col min="1793" max="1793" width="22.109375" style="291" customWidth="1"/>
    <col min="1794" max="1794" width="2.33203125" style="291" customWidth="1"/>
    <col min="1795" max="1795" width="6.44140625" style="291" bestFit="1" customWidth="1"/>
    <col min="1796" max="1796" width="8.6640625" style="291" bestFit="1" customWidth="1"/>
    <col min="1797" max="1798" width="8.6640625" style="291" customWidth="1"/>
    <col min="1799" max="1799" width="5.88671875" style="291" customWidth="1"/>
    <col min="1800" max="1801" width="9.5546875" style="291" customWidth="1"/>
    <col min="1802" max="1802" width="9.6640625" style="291" customWidth="1"/>
    <col min="1803" max="1803" width="9.109375" style="291" customWidth="1"/>
    <col min="1804" max="1804" width="12" style="291" customWidth="1"/>
    <col min="1805" max="1805" width="2.5546875" style="291" customWidth="1"/>
    <col min="1806" max="1806" width="12" style="291" customWidth="1"/>
    <col min="1807" max="1808" width="12.109375" style="291" customWidth="1"/>
    <col min="1809" max="1809" width="10.44140625" style="291" customWidth="1"/>
    <col min="1810" max="1810" width="8.44140625" style="291" customWidth="1"/>
    <col min="1811" max="1811" width="8.5546875" style="291" customWidth="1"/>
    <col min="1812" max="1812" width="9" style="291" customWidth="1"/>
    <col min="1813" max="1813" width="11.5546875" style="291" customWidth="1"/>
    <col min="1814" max="1814" width="8.6640625" style="291" customWidth="1"/>
    <col min="1815" max="2048" width="6.5546875" style="291"/>
    <col min="2049" max="2049" width="22.109375" style="291" customWidth="1"/>
    <col min="2050" max="2050" width="2.33203125" style="291" customWidth="1"/>
    <col min="2051" max="2051" width="6.44140625" style="291" bestFit="1" customWidth="1"/>
    <col min="2052" max="2052" width="8.6640625" style="291" bestFit="1" customWidth="1"/>
    <col min="2053" max="2054" width="8.6640625" style="291" customWidth="1"/>
    <col min="2055" max="2055" width="5.88671875" style="291" customWidth="1"/>
    <col min="2056" max="2057" width="9.5546875" style="291" customWidth="1"/>
    <col min="2058" max="2058" width="9.6640625" style="291" customWidth="1"/>
    <col min="2059" max="2059" width="9.109375" style="291" customWidth="1"/>
    <col min="2060" max="2060" width="12" style="291" customWidth="1"/>
    <col min="2061" max="2061" width="2.5546875" style="291" customWidth="1"/>
    <col min="2062" max="2062" width="12" style="291" customWidth="1"/>
    <col min="2063" max="2064" width="12.109375" style="291" customWidth="1"/>
    <col min="2065" max="2065" width="10.44140625" style="291" customWidth="1"/>
    <col min="2066" max="2066" width="8.44140625" style="291" customWidth="1"/>
    <col min="2067" max="2067" width="8.5546875" style="291" customWidth="1"/>
    <col min="2068" max="2068" width="9" style="291" customWidth="1"/>
    <col min="2069" max="2069" width="11.5546875" style="291" customWidth="1"/>
    <col min="2070" max="2070" width="8.6640625" style="291" customWidth="1"/>
    <col min="2071" max="2304" width="6.5546875" style="291"/>
    <col min="2305" max="2305" width="22.109375" style="291" customWidth="1"/>
    <col min="2306" max="2306" width="2.33203125" style="291" customWidth="1"/>
    <col min="2307" max="2307" width="6.44140625" style="291" bestFit="1" customWidth="1"/>
    <col min="2308" max="2308" width="8.6640625" style="291" bestFit="1" customWidth="1"/>
    <col min="2309" max="2310" width="8.6640625" style="291" customWidth="1"/>
    <col min="2311" max="2311" width="5.88671875" style="291" customWidth="1"/>
    <col min="2312" max="2313" width="9.5546875" style="291" customWidth="1"/>
    <col min="2314" max="2314" width="9.6640625" style="291" customWidth="1"/>
    <col min="2315" max="2315" width="9.109375" style="291" customWidth="1"/>
    <col min="2316" max="2316" width="12" style="291" customWidth="1"/>
    <col min="2317" max="2317" width="2.5546875" style="291" customWidth="1"/>
    <col min="2318" max="2318" width="12" style="291" customWidth="1"/>
    <col min="2319" max="2320" width="12.109375" style="291" customWidth="1"/>
    <col min="2321" max="2321" width="10.44140625" style="291" customWidth="1"/>
    <col min="2322" max="2322" width="8.44140625" style="291" customWidth="1"/>
    <col min="2323" max="2323" width="8.5546875" style="291" customWidth="1"/>
    <col min="2324" max="2324" width="9" style="291" customWidth="1"/>
    <col min="2325" max="2325" width="11.5546875" style="291" customWidth="1"/>
    <col min="2326" max="2326" width="8.6640625" style="291" customWidth="1"/>
    <col min="2327" max="2560" width="6.5546875" style="291"/>
    <col min="2561" max="2561" width="22.109375" style="291" customWidth="1"/>
    <col min="2562" max="2562" width="2.33203125" style="291" customWidth="1"/>
    <col min="2563" max="2563" width="6.44140625" style="291" bestFit="1" customWidth="1"/>
    <col min="2564" max="2564" width="8.6640625" style="291" bestFit="1" customWidth="1"/>
    <col min="2565" max="2566" width="8.6640625" style="291" customWidth="1"/>
    <col min="2567" max="2567" width="5.88671875" style="291" customWidth="1"/>
    <col min="2568" max="2569" width="9.5546875" style="291" customWidth="1"/>
    <col min="2570" max="2570" width="9.6640625" style="291" customWidth="1"/>
    <col min="2571" max="2571" width="9.109375" style="291" customWidth="1"/>
    <col min="2572" max="2572" width="12" style="291" customWidth="1"/>
    <col min="2573" max="2573" width="2.5546875" style="291" customWidth="1"/>
    <col min="2574" max="2574" width="12" style="291" customWidth="1"/>
    <col min="2575" max="2576" width="12.109375" style="291" customWidth="1"/>
    <col min="2577" max="2577" width="10.44140625" style="291" customWidth="1"/>
    <col min="2578" max="2578" width="8.44140625" style="291" customWidth="1"/>
    <col min="2579" max="2579" width="8.5546875" style="291" customWidth="1"/>
    <col min="2580" max="2580" width="9" style="291" customWidth="1"/>
    <col min="2581" max="2581" width="11.5546875" style="291" customWidth="1"/>
    <col min="2582" max="2582" width="8.6640625" style="291" customWidth="1"/>
    <col min="2583" max="2816" width="6.5546875" style="291"/>
    <col min="2817" max="2817" width="22.109375" style="291" customWidth="1"/>
    <col min="2818" max="2818" width="2.33203125" style="291" customWidth="1"/>
    <col min="2819" max="2819" width="6.44140625" style="291" bestFit="1" customWidth="1"/>
    <col min="2820" max="2820" width="8.6640625" style="291" bestFit="1" customWidth="1"/>
    <col min="2821" max="2822" width="8.6640625" style="291" customWidth="1"/>
    <col min="2823" max="2823" width="5.88671875" style="291" customWidth="1"/>
    <col min="2824" max="2825" width="9.5546875" style="291" customWidth="1"/>
    <col min="2826" max="2826" width="9.6640625" style="291" customWidth="1"/>
    <col min="2827" max="2827" width="9.109375" style="291" customWidth="1"/>
    <col min="2828" max="2828" width="12" style="291" customWidth="1"/>
    <col min="2829" max="2829" width="2.5546875" style="291" customWidth="1"/>
    <col min="2830" max="2830" width="12" style="291" customWidth="1"/>
    <col min="2831" max="2832" width="12.109375" style="291" customWidth="1"/>
    <col min="2833" max="2833" width="10.44140625" style="291" customWidth="1"/>
    <col min="2834" max="2834" width="8.44140625" style="291" customWidth="1"/>
    <col min="2835" max="2835" width="8.5546875" style="291" customWidth="1"/>
    <col min="2836" max="2836" width="9" style="291" customWidth="1"/>
    <col min="2837" max="2837" width="11.5546875" style="291" customWidth="1"/>
    <col min="2838" max="2838" width="8.6640625" style="291" customWidth="1"/>
    <col min="2839" max="3072" width="6.5546875" style="291"/>
    <col min="3073" max="3073" width="22.109375" style="291" customWidth="1"/>
    <col min="3074" max="3074" width="2.33203125" style="291" customWidth="1"/>
    <col min="3075" max="3075" width="6.44140625" style="291" bestFit="1" customWidth="1"/>
    <col min="3076" max="3076" width="8.6640625" style="291" bestFit="1" customWidth="1"/>
    <col min="3077" max="3078" width="8.6640625" style="291" customWidth="1"/>
    <col min="3079" max="3079" width="5.88671875" style="291" customWidth="1"/>
    <col min="3080" max="3081" width="9.5546875" style="291" customWidth="1"/>
    <col min="3082" max="3082" width="9.6640625" style="291" customWidth="1"/>
    <col min="3083" max="3083" width="9.109375" style="291" customWidth="1"/>
    <col min="3084" max="3084" width="12" style="291" customWidth="1"/>
    <col min="3085" max="3085" width="2.5546875" style="291" customWidth="1"/>
    <col min="3086" max="3086" width="12" style="291" customWidth="1"/>
    <col min="3087" max="3088" width="12.109375" style="291" customWidth="1"/>
    <col min="3089" max="3089" width="10.44140625" style="291" customWidth="1"/>
    <col min="3090" max="3090" width="8.44140625" style="291" customWidth="1"/>
    <col min="3091" max="3091" width="8.5546875" style="291" customWidth="1"/>
    <col min="3092" max="3092" width="9" style="291" customWidth="1"/>
    <col min="3093" max="3093" width="11.5546875" style="291" customWidth="1"/>
    <col min="3094" max="3094" width="8.6640625" style="291" customWidth="1"/>
    <col min="3095" max="3328" width="6.5546875" style="291"/>
    <col min="3329" max="3329" width="22.109375" style="291" customWidth="1"/>
    <col min="3330" max="3330" width="2.33203125" style="291" customWidth="1"/>
    <col min="3331" max="3331" width="6.44140625" style="291" bestFit="1" customWidth="1"/>
    <col min="3332" max="3332" width="8.6640625" style="291" bestFit="1" customWidth="1"/>
    <col min="3333" max="3334" width="8.6640625" style="291" customWidth="1"/>
    <col min="3335" max="3335" width="5.88671875" style="291" customWidth="1"/>
    <col min="3336" max="3337" width="9.5546875" style="291" customWidth="1"/>
    <col min="3338" max="3338" width="9.6640625" style="291" customWidth="1"/>
    <col min="3339" max="3339" width="9.109375" style="291" customWidth="1"/>
    <col min="3340" max="3340" width="12" style="291" customWidth="1"/>
    <col min="3341" max="3341" width="2.5546875" style="291" customWidth="1"/>
    <col min="3342" max="3342" width="12" style="291" customWidth="1"/>
    <col min="3343" max="3344" width="12.109375" style="291" customWidth="1"/>
    <col min="3345" max="3345" width="10.44140625" style="291" customWidth="1"/>
    <col min="3346" max="3346" width="8.44140625" style="291" customWidth="1"/>
    <col min="3347" max="3347" width="8.5546875" style="291" customWidth="1"/>
    <col min="3348" max="3348" width="9" style="291" customWidth="1"/>
    <col min="3349" max="3349" width="11.5546875" style="291" customWidth="1"/>
    <col min="3350" max="3350" width="8.6640625" style="291" customWidth="1"/>
    <col min="3351" max="3584" width="6.5546875" style="291"/>
    <col min="3585" max="3585" width="22.109375" style="291" customWidth="1"/>
    <col min="3586" max="3586" width="2.33203125" style="291" customWidth="1"/>
    <col min="3587" max="3587" width="6.44140625" style="291" bestFit="1" customWidth="1"/>
    <col min="3588" max="3588" width="8.6640625" style="291" bestFit="1" customWidth="1"/>
    <col min="3589" max="3590" width="8.6640625" style="291" customWidth="1"/>
    <col min="3591" max="3591" width="5.88671875" style="291" customWidth="1"/>
    <col min="3592" max="3593" width="9.5546875" style="291" customWidth="1"/>
    <col min="3594" max="3594" width="9.6640625" style="291" customWidth="1"/>
    <col min="3595" max="3595" width="9.109375" style="291" customWidth="1"/>
    <col min="3596" max="3596" width="12" style="291" customWidth="1"/>
    <col min="3597" max="3597" width="2.5546875" style="291" customWidth="1"/>
    <col min="3598" max="3598" width="12" style="291" customWidth="1"/>
    <col min="3599" max="3600" width="12.109375" style="291" customWidth="1"/>
    <col min="3601" max="3601" width="10.44140625" style="291" customWidth="1"/>
    <col min="3602" max="3602" width="8.44140625" style="291" customWidth="1"/>
    <col min="3603" max="3603" width="8.5546875" style="291" customWidth="1"/>
    <col min="3604" max="3604" width="9" style="291" customWidth="1"/>
    <col min="3605" max="3605" width="11.5546875" style="291" customWidth="1"/>
    <col min="3606" max="3606" width="8.6640625" style="291" customWidth="1"/>
    <col min="3607" max="3840" width="6.5546875" style="291"/>
    <col min="3841" max="3841" width="22.109375" style="291" customWidth="1"/>
    <col min="3842" max="3842" width="2.33203125" style="291" customWidth="1"/>
    <col min="3843" max="3843" width="6.44140625" style="291" bestFit="1" customWidth="1"/>
    <col min="3844" max="3844" width="8.6640625" style="291" bestFit="1" customWidth="1"/>
    <col min="3845" max="3846" width="8.6640625" style="291" customWidth="1"/>
    <col min="3847" max="3847" width="5.88671875" style="291" customWidth="1"/>
    <col min="3848" max="3849" width="9.5546875" style="291" customWidth="1"/>
    <col min="3850" max="3850" width="9.6640625" style="291" customWidth="1"/>
    <col min="3851" max="3851" width="9.109375" style="291" customWidth="1"/>
    <col min="3852" max="3852" width="12" style="291" customWidth="1"/>
    <col min="3853" max="3853" width="2.5546875" style="291" customWidth="1"/>
    <col min="3854" max="3854" width="12" style="291" customWidth="1"/>
    <col min="3855" max="3856" width="12.109375" style="291" customWidth="1"/>
    <col min="3857" max="3857" width="10.44140625" style="291" customWidth="1"/>
    <col min="3858" max="3858" width="8.44140625" style="291" customWidth="1"/>
    <col min="3859" max="3859" width="8.5546875" style="291" customWidth="1"/>
    <col min="3860" max="3860" width="9" style="291" customWidth="1"/>
    <col min="3861" max="3861" width="11.5546875" style="291" customWidth="1"/>
    <col min="3862" max="3862" width="8.6640625" style="291" customWidth="1"/>
    <col min="3863" max="4096" width="6.5546875" style="291"/>
    <col min="4097" max="4097" width="22.109375" style="291" customWidth="1"/>
    <col min="4098" max="4098" width="2.33203125" style="291" customWidth="1"/>
    <col min="4099" max="4099" width="6.44140625" style="291" bestFit="1" customWidth="1"/>
    <col min="4100" max="4100" width="8.6640625" style="291" bestFit="1" customWidth="1"/>
    <col min="4101" max="4102" width="8.6640625" style="291" customWidth="1"/>
    <col min="4103" max="4103" width="5.88671875" style="291" customWidth="1"/>
    <col min="4104" max="4105" width="9.5546875" style="291" customWidth="1"/>
    <col min="4106" max="4106" width="9.6640625" style="291" customWidth="1"/>
    <col min="4107" max="4107" width="9.109375" style="291" customWidth="1"/>
    <col min="4108" max="4108" width="12" style="291" customWidth="1"/>
    <col min="4109" max="4109" width="2.5546875" style="291" customWidth="1"/>
    <col min="4110" max="4110" width="12" style="291" customWidth="1"/>
    <col min="4111" max="4112" width="12.109375" style="291" customWidth="1"/>
    <col min="4113" max="4113" width="10.44140625" style="291" customWidth="1"/>
    <col min="4114" max="4114" width="8.44140625" style="291" customWidth="1"/>
    <col min="4115" max="4115" width="8.5546875" style="291" customWidth="1"/>
    <col min="4116" max="4116" width="9" style="291" customWidth="1"/>
    <col min="4117" max="4117" width="11.5546875" style="291" customWidth="1"/>
    <col min="4118" max="4118" width="8.6640625" style="291" customWidth="1"/>
    <col min="4119" max="4352" width="6.5546875" style="291"/>
    <col min="4353" max="4353" width="22.109375" style="291" customWidth="1"/>
    <col min="4354" max="4354" width="2.33203125" style="291" customWidth="1"/>
    <col min="4355" max="4355" width="6.44140625" style="291" bestFit="1" customWidth="1"/>
    <col min="4356" max="4356" width="8.6640625" style="291" bestFit="1" customWidth="1"/>
    <col min="4357" max="4358" width="8.6640625" style="291" customWidth="1"/>
    <col min="4359" max="4359" width="5.88671875" style="291" customWidth="1"/>
    <col min="4360" max="4361" width="9.5546875" style="291" customWidth="1"/>
    <col min="4362" max="4362" width="9.6640625" style="291" customWidth="1"/>
    <col min="4363" max="4363" width="9.109375" style="291" customWidth="1"/>
    <col min="4364" max="4364" width="12" style="291" customWidth="1"/>
    <col min="4365" max="4365" width="2.5546875" style="291" customWidth="1"/>
    <col min="4366" max="4366" width="12" style="291" customWidth="1"/>
    <col min="4367" max="4368" width="12.109375" style="291" customWidth="1"/>
    <col min="4369" max="4369" width="10.44140625" style="291" customWidth="1"/>
    <col min="4370" max="4370" width="8.44140625" style="291" customWidth="1"/>
    <col min="4371" max="4371" width="8.5546875" style="291" customWidth="1"/>
    <col min="4372" max="4372" width="9" style="291" customWidth="1"/>
    <col min="4373" max="4373" width="11.5546875" style="291" customWidth="1"/>
    <col min="4374" max="4374" width="8.6640625" style="291" customWidth="1"/>
    <col min="4375" max="4608" width="6.5546875" style="291"/>
    <col min="4609" max="4609" width="22.109375" style="291" customWidth="1"/>
    <col min="4610" max="4610" width="2.33203125" style="291" customWidth="1"/>
    <col min="4611" max="4611" width="6.44140625" style="291" bestFit="1" customWidth="1"/>
    <col min="4612" max="4612" width="8.6640625" style="291" bestFit="1" customWidth="1"/>
    <col min="4613" max="4614" width="8.6640625" style="291" customWidth="1"/>
    <col min="4615" max="4615" width="5.88671875" style="291" customWidth="1"/>
    <col min="4616" max="4617" width="9.5546875" style="291" customWidth="1"/>
    <col min="4618" max="4618" width="9.6640625" style="291" customWidth="1"/>
    <col min="4619" max="4619" width="9.109375" style="291" customWidth="1"/>
    <col min="4620" max="4620" width="12" style="291" customWidth="1"/>
    <col min="4621" max="4621" width="2.5546875" style="291" customWidth="1"/>
    <col min="4622" max="4622" width="12" style="291" customWidth="1"/>
    <col min="4623" max="4624" width="12.109375" style="291" customWidth="1"/>
    <col min="4625" max="4625" width="10.44140625" style="291" customWidth="1"/>
    <col min="4626" max="4626" width="8.44140625" style="291" customWidth="1"/>
    <col min="4627" max="4627" width="8.5546875" style="291" customWidth="1"/>
    <col min="4628" max="4628" width="9" style="291" customWidth="1"/>
    <col min="4629" max="4629" width="11.5546875" style="291" customWidth="1"/>
    <col min="4630" max="4630" width="8.6640625" style="291" customWidth="1"/>
    <col min="4631" max="4864" width="6.5546875" style="291"/>
    <col min="4865" max="4865" width="22.109375" style="291" customWidth="1"/>
    <col min="4866" max="4866" width="2.33203125" style="291" customWidth="1"/>
    <col min="4867" max="4867" width="6.44140625" style="291" bestFit="1" customWidth="1"/>
    <col min="4868" max="4868" width="8.6640625" style="291" bestFit="1" customWidth="1"/>
    <col min="4869" max="4870" width="8.6640625" style="291" customWidth="1"/>
    <col min="4871" max="4871" width="5.88671875" style="291" customWidth="1"/>
    <col min="4872" max="4873" width="9.5546875" style="291" customWidth="1"/>
    <col min="4874" max="4874" width="9.6640625" style="291" customWidth="1"/>
    <col min="4875" max="4875" width="9.109375" style="291" customWidth="1"/>
    <col min="4876" max="4876" width="12" style="291" customWidth="1"/>
    <col min="4877" max="4877" width="2.5546875" style="291" customWidth="1"/>
    <col min="4878" max="4878" width="12" style="291" customWidth="1"/>
    <col min="4879" max="4880" width="12.109375" style="291" customWidth="1"/>
    <col min="4881" max="4881" width="10.44140625" style="291" customWidth="1"/>
    <col min="4882" max="4882" width="8.44140625" style="291" customWidth="1"/>
    <col min="4883" max="4883" width="8.5546875" style="291" customWidth="1"/>
    <col min="4884" max="4884" width="9" style="291" customWidth="1"/>
    <col min="4885" max="4885" width="11.5546875" style="291" customWidth="1"/>
    <col min="4886" max="4886" width="8.6640625" style="291" customWidth="1"/>
    <col min="4887" max="5120" width="6.5546875" style="291"/>
    <col min="5121" max="5121" width="22.109375" style="291" customWidth="1"/>
    <col min="5122" max="5122" width="2.33203125" style="291" customWidth="1"/>
    <col min="5123" max="5123" width="6.44140625" style="291" bestFit="1" customWidth="1"/>
    <col min="5124" max="5124" width="8.6640625" style="291" bestFit="1" customWidth="1"/>
    <col min="5125" max="5126" width="8.6640625" style="291" customWidth="1"/>
    <col min="5127" max="5127" width="5.88671875" style="291" customWidth="1"/>
    <col min="5128" max="5129" width="9.5546875" style="291" customWidth="1"/>
    <col min="5130" max="5130" width="9.6640625" style="291" customWidth="1"/>
    <col min="5131" max="5131" width="9.109375" style="291" customWidth="1"/>
    <col min="5132" max="5132" width="12" style="291" customWidth="1"/>
    <col min="5133" max="5133" width="2.5546875" style="291" customWidth="1"/>
    <col min="5134" max="5134" width="12" style="291" customWidth="1"/>
    <col min="5135" max="5136" width="12.109375" style="291" customWidth="1"/>
    <col min="5137" max="5137" width="10.44140625" style="291" customWidth="1"/>
    <col min="5138" max="5138" width="8.44140625" style="291" customWidth="1"/>
    <col min="5139" max="5139" width="8.5546875" style="291" customWidth="1"/>
    <col min="5140" max="5140" width="9" style="291" customWidth="1"/>
    <col min="5141" max="5141" width="11.5546875" style="291" customWidth="1"/>
    <col min="5142" max="5142" width="8.6640625" style="291" customWidth="1"/>
    <col min="5143" max="5376" width="6.5546875" style="291"/>
    <col min="5377" max="5377" width="22.109375" style="291" customWidth="1"/>
    <col min="5378" max="5378" width="2.33203125" style="291" customWidth="1"/>
    <col min="5379" max="5379" width="6.44140625" style="291" bestFit="1" customWidth="1"/>
    <col min="5380" max="5380" width="8.6640625" style="291" bestFit="1" customWidth="1"/>
    <col min="5381" max="5382" width="8.6640625" style="291" customWidth="1"/>
    <col min="5383" max="5383" width="5.88671875" style="291" customWidth="1"/>
    <col min="5384" max="5385" width="9.5546875" style="291" customWidth="1"/>
    <col min="5386" max="5386" width="9.6640625" style="291" customWidth="1"/>
    <col min="5387" max="5387" width="9.109375" style="291" customWidth="1"/>
    <col min="5388" max="5388" width="12" style="291" customWidth="1"/>
    <col min="5389" max="5389" width="2.5546875" style="291" customWidth="1"/>
    <col min="5390" max="5390" width="12" style="291" customWidth="1"/>
    <col min="5391" max="5392" width="12.109375" style="291" customWidth="1"/>
    <col min="5393" max="5393" width="10.44140625" style="291" customWidth="1"/>
    <col min="5394" max="5394" width="8.44140625" style="291" customWidth="1"/>
    <col min="5395" max="5395" width="8.5546875" style="291" customWidth="1"/>
    <col min="5396" max="5396" width="9" style="291" customWidth="1"/>
    <col min="5397" max="5397" width="11.5546875" style="291" customWidth="1"/>
    <col min="5398" max="5398" width="8.6640625" style="291" customWidth="1"/>
    <col min="5399" max="5632" width="6.5546875" style="291"/>
    <col min="5633" max="5633" width="22.109375" style="291" customWidth="1"/>
    <col min="5634" max="5634" width="2.33203125" style="291" customWidth="1"/>
    <col min="5635" max="5635" width="6.44140625" style="291" bestFit="1" customWidth="1"/>
    <col min="5636" max="5636" width="8.6640625" style="291" bestFit="1" customWidth="1"/>
    <col min="5637" max="5638" width="8.6640625" style="291" customWidth="1"/>
    <col min="5639" max="5639" width="5.88671875" style="291" customWidth="1"/>
    <col min="5640" max="5641" width="9.5546875" style="291" customWidth="1"/>
    <col min="5642" max="5642" width="9.6640625" style="291" customWidth="1"/>
    <col min="5643" max="5643" width="9.109375" style="291" customWidth="1"/>
    <col min="5644" max="5644" width="12" style="291" customWidth="1"/>
    <col min="5645" max="5645" width="2.5546875" style="291" customWidth="1"/>
    <col min="5646" max="5646" width="12" style="291" customWidth="1"/>
    <col min="5647" max="5648" width="12.109375" style="291" customWidth="1"/>
    <col min="5649" max="5649" width="10.44140625" style="291" customWidth="1"/>
    <col min="5650" max="5650" width="8.44140625" style="291" customWidth="1"/>
    <col min="5651" max="5651" width="8.5546875" style="291" customWidth="1"/>
    <col min="5652" max="5652" width="9" style="291" customWidth="1"/>
    <col min="5653" max="5653" width="11.5546875" style="291" customWidth="1"/>
    <col min="5654" max="5654" width="8.6640625" style="291" customWidth="1"/>
    <col min="5655" max="5888" width="6.5546875" style="291"/>
    <col min="5889" max="5889" width="22.109375" style="291" customWidth="1"/>
    <col min="5890" max="5890" width="2.33203125" style="291" customWidth="1"/>
    <col min="5891" max="5891" width="6.44140625" style="291" bestFit="1" customWidth="1"/>
    <col min="5892" max="5892" width="8.6640625" style="291" bestFit="1" customWidth="1"/>
    <col min="5893" max="5894" width="8.6640625" style="291" customWidth="1"/>
    <col min="5895" max="5895" width="5.88671875" style="291" customWidth="1"/>
    <col min="5896" max="5897" width="9.5546875" style="291" customWidth="1"/>
    <col min="5898" max="5898" width="9.6640625" style="291" customWidth="1"/>
    <col min="5899" max="5899" width="9.109375" style="291" customWidth="1"/>
    <col min="5900" max="5900" width="12" style="291" customWidth="1"/>
    <col min="5901" max="5901" width="2.5546875" style="291" customWidth="1"/>
    <col min="5902" max="5902" width="12" style="291" customWidth="1"/>
    <col min="5903" max="5904" width="12.109375" style="291" customWidth="1"/>
    <col min="5905" max="5905" width="10.44140625" style="291" customWidth="1"/>
    <col min="5906" max="5906" width="8.44140625" style="291" customWidth="1"/>
    <col min="5907" max="5907" width="8.5546875" style="291" customWidth="1"/>
    <col min="5908" max="5908" width="9" style="291" customWidth="1"/>
    <col min="5909" max="5909" width="11.5546875" style="291" customWidth="1"/>
    <col min="5910" max="5910" width="8.6640625" style="291" customWidth="1"/>
    <col min="5911" max="6144" width="6.5546875" style="291"/>
    <col min="6145" max="6145" width="22.109375" style="291" customWidth="1"/>
    <col min="6146" max="6146" width="2.33203125" style="291" customWidth="1"/>
    <col min="6147" max="6147" width="6.44140625" style="291" bestFit="1" customWidth="1"/>
    <col min="6148" max="6148" width="8.6640625" style="291" bestFit="1" customWidth="1"/>
    <col min="6149" max="6150" width="8.6640625" style="291" customWidth="1"/>
    <col min="6151" max="6151" width="5.88671875" style="291" customWidth="1"/>
    <col min="6152" max="6153" width="9.5546875" style="291" customWidth="1"/>
    <col min="6154" max="6154" width="9.6640625" style="291" customWidth="1"/>
    <col min="6155" max="6155" width="9.109375" style="291" customWidth="1"/>
    <col min="6156" max="6156" width="12" style="291" customWidth="1"/>
    <col min="6157" max="6157" width="2.5546875" style="291" customWidth="1"/>
    <col min="6158" max="6158" width="12" style="291" customWidth="1"/>
    <col min="6159" max="6160" width="12.109375" style="291" customWidth="1"/>
    <col min="6161" max="6161" width="10.44140625" style="291" customWidth="1"/>
    <col min="6162" max="6162" width="8.44140625" style="291" customWidth="1"/>
    <col min="6163" max="6163" width="8.5546875" style="291" customWidth="1"/>
    <col min="6164" max="6164" width="9" style="291" customWidth="1"/>
    <col min="6165" max="6165" width="11.5546875" style="291" customWidth="1"/>
    <col min="6166" max="6166" width="8.6640625" style="291" customWidth="1"/>
    <col min="6167" max="6400" width="6.5546875" style="291"/>
    <col min="6401" max="6401" width="22.109375" style="291" customWidth="1"/>
    <col min="6402" max="6402" width="2.33203125" style="291" customWidth="1"/>
    <col min="6403" max="6403" width="6.44140625" style="291" bestFit="1" customWidth="1"/>
    <col min="6404" max="6404" width="8.6640625" style="291" bestFit="1" customWidth="1"/>
    <col min="6405" max="6406" width="8.6640625" style="291" customWidth="1"/>
    <col min="6407" max="6407" width="5.88671875" style="291" customWidth="1"/>
    <col min="6408" max="6409" width="9.5546875" style="291" customWidth="1"/>
    <col min="6410" max="6410" width="9.6640625" style="291" customWidth="1"/>
    <col min="6411" max="6411" width="9.109375" style="291" customWidth="1"/>
    <col min="6412" max="6412" width="12" style="291" customWidth="1"/>
    <col min="6413" max="6413" width="2.5546875" style="291" customWidth="1"/>
    <col min="6414" max="6414" width="12" style="291" customWidth="1"/>
    <col min="6415" max="6416" width="12.109375" style="291" customWidth="1"/>
    <col min="6417" max="6417" width="10.44140625" style="291" customWidth="1"/>
    <col min="6418" max="6418" width="8.44140625" style="291" customWidth="1"/>
    <col min="6419" max="6419" width="8.5546875" style="291" customWidth="1"/>
    <col min="6420" max="6420" width="9" style="291" customWidth="1"/>
    <col min="6421" max="6421" width="11.5546875" style="291" customWidth="1"/>
    <col min="6422" max="6422" width="8.6640625" style="291" customWidth="1"/>
    <col min="6423" max="6656" width="6.5546875" style="291"/>
    <col min="6657" max="6657" width="22.109375" style="291" customWidth="1"/>
    <col min="6658" max="6658" width="2.33203125" style="291" customWidth="1"/>
    <col min="6659" max="6659" width="6.44140625" style="291" bestFit="1" customWidth="1"/>
    <col min="6660" max="6660" width="8.6640625" style="291" bestFit="1" customWidth="1"/>
    <col min="6661" max="6662" width="8.6640625" style="291" customWidth="1"/>
    <col min="6663" max="6663" width="5.88671875" style="291" customWidth="1"/>
    <col min="6664" max="6665" width="9.5546875" style="291" customWidth="1"/>
    <col min="6666" max="6666" width="9.6640625" style="291" customWidth="1"/>
    <col min="6667" max="6667" width="9.109375" style="291" customWidth="1"/>
    <col min="6668" max="6668" width="12" style="291" customWidth="1"/>
    <col min="6669" max="6669" width="2.5546875" style="291" customWidth="1"/>
    <col min="6670" max="6670" width="12" style="291" customWidth="1"/>
    <col min="6671" max="6672" width="12.109375" style="291" customWidth="1"/>
    <col min="6673" max="6673" width="10.44140625" style="291" customWidth="1"/>
    <col min="6674" max="6674" width="8.44140625" style="291" customWidth="1"/>
    <col min="6675" max="6675" width="8.5546875" style="291" customWidth="1"/>
    <col min="6676" max="6676" width="9" style="291" customWidth="1"/>
    <col min="6677" max="6677" width="11.5546875" style="291" customWidth="1"/>
    <col min="6678" max="6678" width="8.6640625" style="291" customWidth="1"/>
    <col min="6679" max="6912" width="6.5546875" style="291"/>
    <col min="6913" max="6913" width="22.109375" style="291" customWidth="1"/>
    <col min="6914" max="6914" width="2.33203125" style="291" customWidth="1"/>
    <col min="6915" max="6915" width="6.44140625" style="291" bestFit="1" customWidth="1"/>
    <col min="6916" max="6916" width="8.6640625" style="291" bestFit="1" customWidth="1"/>
    <col min="6917" max="6918" width="8.6640625" style="291" customWidth="1"/>
    <col min="6919" max="6919" width="5.88671875" style="291" customWidth="1"/>
    <col min="6920" max="6921" width="9.5546875" style="291" customWidth="1"/>
    <col min="6922" max="6922" width="9.6640625" style="291" customWidth="1"/>
    <col min="6923" max="6923" width="9.109375" style="291" customWidth="1"/>
    <col min="6924" max="6924" width="12" style="291" customWidth="1"/>
    <col min="6925" max="6925" width="2.5546875" style="291" customWidth="1"/>
    <col min="6926" max="6926" width="12" style="291" customWidth="1"/>
    <col min="6927" max="6928" width="12.109375" style="291" customWidth="1"/>
    <col min="6929" max="6929" width="10.44140625" style="291" customWidth="1"/>
    <col min="6930" max="6930" width="8.44140625" style="291" customWidth="1"/>
    <col min="6931" max="6931" width="8.5546875" style="291" customWidth="1"/>
    <col min="6932" max="6932" width="9" style="291" customWidth="1"/>
    <col min="6933" max="6933" width="11.5546875" style="291" customWidth="1"/>
    <col min="6934" max="6934" width="8.6640625" style="291" customWidth="1"/>
    <col min="6935" max="7168" width="6.5546875" style="291"/>
    <col min="7169" max="7169" width="22.109375" style="291" customWidth="1"/>
    <col min="7170" max="7170" width="2.33203125" style="291" customWidth="1"/>
    <col min="7171" max="7171" width="6.44140625" style="291" bestFit="1" customWidth="1"/>
    <col min="7172" max="7172" width="8.6640625" style="291" bestFit="1" customWidth="1"/>
    <col min="7173" max="7174" width="8.6640625" style="291" customWidth="1"/>
    <col min="7175" max="7175" width="5.88671875" style="291" customWidth="1"/>
    <col min="7176" max="7177" width="9.5546875" style="291" customWidth="1"/>
    <col min="7178" max="7178" width="9.6640625" style="291" customWidth="1"/>
    <col min="7179" max="7179" width="9.109375" style="291" customWidth="1"/>
    <col min="7180" max="7180" width="12" style="291" customWidth="1"/>
    <col min="7181" max="7181" width="2.5546875" style="291" customWidth="1"/>
    <col min="7182" max="7182" width="12" style="291" customWidth="1"/>
    <col min="7183" max="7184" width="12.109375" style="291" customWidth="1"/>
    <col min="7185" max="7185" width="10.44140625" style="291" customWidth="1"/>
    <col min="7186" max="7186" width="8.44140625" style="291" customWidth="1"/>
    <col min="7187" max="7187" width="8.5546875" style="291" customWidth="1"/>
    <col min="7188" max="7188" width="9" style="291" customWidth="1"/>
    <col min="7189" max="7189" width="11.5546875" style="291" customWidth="1"/>
    <col min="7190" max="7190" width="8.6640625" style="291" customWidth="1"/>
    <col min="7191" max="7424" width="6.5546875" style="291"/>
    <col min="7425" max="7425" width="22.109375" style="291" customWidth="1"/>
    <col min="7426" max="7426" width="2.33203125" style="291" customWidth="1"/>
    <col min="7427" max="7427" width="6.44140625" style="291" bestFit="1" customWidth="1"/>
    <col min="7428" max="7428" width="8.6640625" style="291" bestFit="1" customWidth="1"/>
    <col min="7429" max="7430" width="8.6640625" style="291" customWidth="1"/>
    <col min="7431" max="7431" width="5.88671875" style="291" customWidth="1"/>
    <col min="7432" max="7433" width="9.5546875" style="291" customWidth="1"/>
    <col min="7434" max="7434" width="9.6640625" style="291" customWidth="1"/>
    <col min="7435" max="7435" width="9.109375" style="291" customWidth="1"/>
    <col min="7436" max="7436" width="12" style="291" customWidth="1"/>
    <col min="7437" max="7437" width="2.5546875" style="291" customWidth="1"/>
    <col min="7438" max="7438" width="12" style="291" customWidth="1"/>
    <col min="7439" max="7440" width="12.109375" style="291" customWidth="1"/>
    <col min="7441" max="7441" width="10.44140625" style="291" customWidth="1"/>
    <col min="7442" max="7442" width="8.44140625" style="291" customWidth="1"/>
    <col min="7443" max="7443" width="8.5546875" style="291" customWidth="1"/>
    <col min="7444" max="7444" width="9" style="291" customWidth="1"/>
    <col min="7445" max="7445" width="11.5546875" style="291" customWidth="1"/>
    <col min="7446" max="7446" width="8.6640625" style="291" customWidth="1"/>
    <col min="7447" max="7680" width="6.5546875" style="291"/>
    <col min="7681" max="7681" width="22.109375" style="291" customWidth="1"/>
    <col min="7682" max="7682" width="2.33203125" style="291" customWidth="1"/>
    <col min="7683" max="7683" width="6.44140625" style="291" bestFit="1" customWidth="1"/>
    <col min="7684" max="7684" width="8.6640625" style="291" bestFit="1" customWidth="1"/>
    <col min="7685" max="7686" width="8.6640625" style="291" customWidth="1"/>
    <col min="7687" max="7687" width="5.88671875" style="291" customWidth="1"/>
    <col min="7688" max="7689" width="9.5546875" style="291" customWidth="1"/>
    <col min="7690" max="7690" width="9.6640625" style="291" customWidth="1"/>
    <col min="7691" max="7691" width="9.109375" style="291" customWidth="1"/>
    <col min="7692" max="7692" width="12" style="291" customWidth="1"/>
    <col min="7693" max="7693" width="2.5546875" style="291" customWidth="1"/>
    <col min="7694" max="7694" width="12" style="291" customWidth="1"/>
    <col min="7695" max="7696" width="12.109375" style="291" customWidth="1"/>
    <col min="7697" max="7697" width="10.44140625" style="291" customWidth="1"/>
    <col min="7698" max="7698" width="8.44140625" style="291" customWidth="1"/>
    <col min="7699" max="7699" width="8.5546875" style="291" customWidth="1"/>
    <col min="7700" max="7700" width="9" style="291" customWidth="1"/>
    <col min="7701" max="7701" width="11.5546875" style="291" customWidth="1"/>
    <col min="7702" max="7702" width="8.6640625" style="291" customWidth="1"/>
    <col min="7703" max="7936" width="6.5546875" style="291"/>
    <col min="7937" max="7937" width="22.109375" style="291" customWidth="1"/>
    <col min="7938" max="7938" width="2.33203125" style="291" customWidth="1"/>
    <col min="7939" max="7939" width="6.44140625" style="291" bestFit="1" customWidth="1"/>
    <col min="7940" max="7940" width="8.6640625" style="291" bestFit="1" customWidth="1"/>
    <col min="7941" max="7942" width="8.6640625" style="291" customWidth="1"/>
    <col min="7943" max="7943" width="5.88671875" style="291" customWidth="1"/>
    <col min="7944" max="7945" width="9.5546875" style="291" customWidth="1"/>
    <col min="7946" max="7946" width="9.6640625" style="291" customWidth="1"/>
    <col min="7947" max="7947" width="9.109375" style="291" customWidth="1"/>
    <col min="7948" max="7948" width="12" style="291" customWidth="1"/>
    <col min="7949" max="7949" width="2.5546875" style="291" customWidth="1"/>
    <col min="7950" max="7950" width="12" style="291" customWidth="1"/>
    <col min="7951" max="7952" width="12.109375" style="291" customWidth="1"/>
    <col min="7953" max="7953" width="10.44140625" style="291" customWidth="1"/>
    <col min="7954" max="7954" width="8.44140625" style="291" customWidth="1"/>
    <col min="7955" max="7955" width="8.5546875" style="291" customWidth="1"/>
    <col min="7956" max="7956" width="9" style="291" customWidth="1"/>
    <col min="7957" max="7957" width="11.5546875" style="291" customWidth="1"/>
    <col min="7958" max="7958" width="8.6640625" style="291" customWidth="1"/>
    <col min="7959" max="8192" width="6.5546875" style="291"/>
    <col min="8193" max="8193" width="22.109375" style="291" customWidth="1"/>
    <col min="8194" max="8194" width="2.33203125" style="291" customWidth="1"/>
    <col min="8195" max="8195" width="6.44140625" style="291" bestFit="1" customWidth="1"/>
    <col min="8196" max="8196" width="8.6640625" style="291" bestFit="1" customWidth="1"/>
    <col min="8197" max="8198" width="8.6640625" style="291" customWidth="1"/>
    <col min="8199" max="8199" width="5.88671875" style="291" customWidth="1"/>
    <col min="8200" max="8201" width="9.5546875" style="291" customWidth="1"/>
    <col min="8202" max="8202" width="9.6640625" style="291" customWidth="1"/>
    <col min="8203" max="8203" width="9.109375" style="291" customWidth="1"/>
    <col min="8204" max="8204" width="12" style="291" customWidth="1"/>
    <col min="8205" max="8205" width="2.5546875" style="291" customWidth="1"/>
    <col min="8206" max="8206" width="12" style="291" customWidth="1"/>
    <col min="8207" max="8208" width="12.109375" style="291" customWidth="1"/>
    <col min="8209" max="8209" width="10.44140625" style="291" customWidth="1"/>
    <col min="8210" max="8210" width="8.44140625" style="291" customWidth="1"/>
    <col min="8211" max="8211" width="8.5546875" style="291" customWidth="1"/>
    <col min="8212" max="8212" width="9" style="291" customWidth="1"/>
    <col min="8213" max="8213" width="11.5546875" style="291" customWidth="1"/>
    <col min="8214" max="8214" width="8.6640625" style="291" customWidth="1"/>
    <col min="8215" max="8448" width="6.5546875" style="291"/>
    <col min="8449" max="8449" width="22.109375" style="291" customWidth="1"/>
    <col min="8450" max="8450" width="2.33203125" style="291" customWidth="1"/>
    <col min="8451" max="8451" width="6.44140625" style="291" bestFit="1" customWidth="1"/>
    <col min="8452" max="8452" width="8.6640625" style="291" bestFit="1" customWidth="1"/>
    <col min="8453" max="8454" width="8.6640625" style="291" customWidth="1"/>
    <col min="8455" max="8455" width="5.88671875" style="291" customWidth="1"/>
    <col min="8456" max="8457" width="9.5546875" style="291" customWidth="1"/>
    <col min="8458" max="8458" width="9.6640625" style="291" customWidth="1"/>
    <col min="8459" max="8459" width="9.109375" style="291" customWidth="1"/>
    <col min="8460" max="8460" width="12" style="291" customWidth="1"/>
    <col min="8461" max="8461" width="2.5546875" style="291" customWidth="1"/>
    <col min="8462" max="8462" width="12" style="291" customWidth="1"/>
    <col min="8463" max="8464" width="12.109375" style="291" customWidth="1"/>
    <col min="8465" max="8465" width="10.44140625" style="291" customWidth="1"/>
    <col min="8466" max="8466" width="8.44140625" style="291" customWidth="1"/>
    <col min="8467" max="8467" width="8.5546875" style="291" customWidth="1"/>
    <col min="8468" max="8468" width="9" style="291" customWidth="1"/>
    <col min="8469" max="8469" width="11.5546875" style="291" customWidth="1"/>
    <col min="8470" max="8470" width="8.6640625" style="291" customWidth="1"/>
    <col min="8471" max="8704" width="6.5546875" style="291"/>
    <col min="8705" max="8705" width="22.109375" style="291" customWidth="1"/>
    <col min="8706" max="8706" width="2.33203125" style="291" customWidth="1"/>
    <col min="8707" max="8707" width="6.44140625" style="291" bestFit="1" customWidth="1"/>
    <col min="8708" max="8708" width="8.6640625" style="291" bestFit="1" customWidth="1"/>
    <col min="8709" max="8710" width="8.6640625" style="291" customWidth="1"/>
    <col min="8711" max="8711" width="5.88671875" style="291" customWidth="1"/>
    <col min="8712" max="8713" width="9.5546875" style="291" customWidth="1"/>
    <col min="8714" max="8714" width="9.6640625" style="291" customWidth="1"/>
    <col min="8715" max="8715" width="9.109375" style="291" customWidth="1"/>
    <col min="8716" max="8716" width="12" style="291" customWidth="1"/>
    <col min="8717" max="8717" width="2.5546875" style="291" customWidth="1"/>
    <col min="8718" max="8718" width="12" style="291" customWidth="1"/>
    <col min="8719" max="8720" width="12.109375" style="291" customWidth="1"/>
    <col min="8721" max="8721" width="10.44140625" style="291" customWidth="1"/>
    <col min="8722" max="8722" width="8.44140625" style="291" customWidth="1"/>
    <col min="8723" max="8723" width="8.5546875" style="291" customWidth="1"/>
    <col min="8724" max="8724" width="9" style="291" customWidth="1"/>
    <col min="8725" max="8725" width="11.5546875" style="291" customWidth="1"/>
    <col min="8726" max="8726" width="8.6640625" style="291" customWidth="1"/>
    <col min="8727" max="8960" width="6.5546875" style="291"/>
    <col min="8961" max="8961" width="22.109375" style="291" customWidth="1"/>
    <col min="8962" max="8962" width="2.33203125" style="291" customWidth="1"/>
    <col min="8963" max="8963" width="6.44140625" style="291" bestFit="1" customWidth="1"/>
    <col min="8964" max="8964" width="8.6640625" style="291" bestFit="1" customWidth="1"/>
    <col min="8965" max="8966" width="8.6640625" style="291" customWidth="1"/>
    <col min="8967" max="8967" width="5.88671875" style="291" customWidth="1"/>
    <col min="8968" max="8969" width="9.5546875" style="291" customWidth="1"/>
    <col min="8970" max="8970" width="9.6640625" style="291" customWidth="1"/>
    <col min="8971" max="8971" width="9.109375" style="291" customWidth="1"/>
    <col min="8972" max="8972" width="12" style="291" customWidth="1"/>
    <col min="8973" max="8973" width="2.5546875" style="291" customWidth="1"/>
    <col min="8974" max="8974" width="12" style="291" customWidth="1"/>
    <col min="8975" max="8976" width="12.109375" style="291" customWidth="1"/>
    <col min="8977" max="8977" width="10.44140625" style="291" customWidth="1"/>
    <col min="8978" max="8978" width="8.44140625" style="291" customWidth="1"/>
    <col min="8979" max="8979" width="8.5546875" style="291" customWidth="1"/>
    <col min="8980" max="8980" width="9" style="291" customWidth="1"/>
    <col min="8981" max="8981" width="11.5546875" style="291" customWidth="1"/>
    <col min="8982" max="8982" width="8.6640625" style="291" customWidth="1"/>
    <col min="8983" max="9216" width="6.5546875" style="291"/>
    <col min="9217" max="9217" width="22.109375" style="291" customWidth="1"/>
    <col min="9218" max="9218" width="2.33203125" style="291" customWidth="1"/>
    <col min="9219" max="9219" width="6.44140625" style="291" bestFit="1" customWidth="1"/>
    <col min="9220" max="9220" width="8.6640625" style="291" bestFit="1" customWidth="1"/>
    <col min="9221" max="9222" width="8.6640625" style="291" customWidth="1"/>
    <col min="9223" max="9223" width="5.88671875" style="291" customWidth="1"/>
    <col min="9224" max="9225" width="9.5546875" style="291" customWidth="1"/>
    <col min="9226" max="9226" width="9.6640625" style="291" customWidth="1"/>
    <col min="9227" max="9227" width="9.109375" style="291" customWidth="1"/>
    <col min="9228" max="9228" width="12" style="291" customWidth="1"/>
    <col min="9229" max="9229" width="2.5546875" style="291" customWidth="1"/>
    <col min="9230" max="9230" width="12" style="291" customWidth="1"/>
    <col min="9231" max="9232" width="12.109375" style="291" customWidth="1"/>
    <col min="9233" max="9233" width="10.44140625" style="291" customWidth="1"/>
    <col min="9234" max="9234" width="8.44140625" style="291" customWidth="1"/>
    <col min="9235" max="9235" width="8.5546875" style="291" customWidth="1"/>
    <col min="9236" max="9236" width="9" style="291" customWidth="1"/>
    <col min="9237" max="9237" width="11.5546875" style="291" customWidth="1"/>
    <col min="9238" max="9238" width="8.6640625" style="291" customWidth="1"/>
    <col min="9239" max="9472" width="6.5546875" style="291"/>
    <col min="9473" max="9473" width="22.109375" style="291" customWidth="1"/>
    <col min="9474" max="9474" width="2.33203125" style="291" customWidth="1"/>
    <col min="9475" max="9475" width="6.44140625" style="291" bestFit="1" customWidth="1"/>
    <col min="9476" max="9476" width="8.6640625" style="291" bestFit="1" customWidth="1"/>
    <col min="9477" max="9478" width="8.6640625" style="291" customWidth="1"/>
    <col min="9479" max="9479" width="5.88671875" style="291" customWidth="1"/>
    <col min="9480" max="9481" width="9.5546875" style="291" customWidth="1"/>
    <col min="9482" max="9482" width="9.6640625" style="291" customWidth="1"/>
    <col min="9483" max="9483" width="9.109375" style="291" customWidth="1"/>
    <col min="9484" max="9484" width="12" style="291" customWidth="1"/>
    <col min="9485" max="9485" width="2.5546875" style="291" customWidth="1"/>
    <col min="9486" max="9486" width="12" style="291" customWidth="1"/>
    <col min="9487" max="9488" width="12.109375" style="291" customWidth="1"/>
    <col min="9489" max="9489" width="10.44140625" style="291" customWidth="1"/>
    <col min="9490" max="9490" width="8.44140625" style="291" customWidth="1"/>
    <col min="9491" max="9491" width="8.5546875" style="291" customWidth="1"/>
    <col min="9492" max="9492" width="9" style="291" customWidth="1"/>
    <col min="9493" max="9493" width="11.5546875" style="291" customWidth="1"/>
    <col min="9494" max="9494" width="8.6640625" style="291" customWidth="1"/>
    <col min="9495" max="9728" width="6.5546875" style="291"/>
    <col min="9729" max="9729" width="22.109375" style="291" customWidth="1"/>
    <col min="9730" max="9730" width="2.33203125" style="291" customWidth="1"/>
    <col min="9731" max="9731" width="6.44140625" style="291" bestFit="1" customWidth="1"/>
    <col min="9732" max="9732" width="8.6640625" style="291" bestFit="1" customWidth="1"/>
    <col min="9733" max="9734" width="8.6640625" style="291" customWidth="1"/>
    <col min="9735" max="9735" width="5.88671875" style="291" customWidth="1"/>
    <col min="9736" max="9737" width="9.5546875" style="291" customWidth="1"/>
    <col min="9738" max="9738" width="9.6640625" style="291" customWidth="1"/>
    <col min="9739" max="9739" width="9.109375" style="291" customWidth="1"/>
    <col min="9740" max="9740" width="12" style="291" customWidth="1"/>
    <col min="9741" max="9741" width="2.5546875" style="291" customWidth="1"/>
    <col min="9742" max="9742" width="12" style="291" customWidth="1"/>
    <col min="9743" max="9744" width="12.109375" style="291" customWidth="1"/>
    <col min="9745" max="9745" width="10.44140625" style="291" customWidth="1"/>
    <col min="9746" max="9746" width="8.44140625" style="291" customWidth="1"/>
    <col min="9747" max="9747" width="8.5546875" style="291" customWidth="1"/>
    <col min="9748" max="9748" width="9" style="291" customWidth="1"/>
    <col min="9749" max="9749" width="11.5546875" style="291" customWidth="1"/>
    <col min="9750" max="9750" width="8.6640625" style="291" customWidth="1"/>
    <col min="9751" max="9984" width="6.5546875" style="291"/>
    <col min="9985" max="9985" width="22.109375" style="291" customWidth="1"/>
    <col min="9986" max="9986" width="2.33203125" style="291" customWidth="1"/>
    <col min="9987" max="9987" width="6.44140625" style="291" bestFit="1" customWidth="1"/>
    <col min="9988" max="9988" width="8.6640625" style="291" bestFit="1" customWidth="1"/>
    <col min="9989" max="9990" width="8.6640625" style="291" customWidth="1"/>
    <col min="9991" max="9991" width="5.88671875" style="291" customWidth="1"/>
    <col min="9992" max="9993" width="9.5546875" style="291" customWidth="1"/>
    <col min="9994" max="9994" width="9.6640625" style="291" customWidth="1"/>
    <col min="9995" max="9995" width="9.109375" style="291" customWidth="1"/>
    <col min="9996" max="9996" width="12" style="291" customWidth="1"/>
    <col min="9997" max="9997" width="2.5546875" style="291" customWidth="1"/>
    <col min="9998" max="9998" width="12" style="291" customWidth="1"/>
    <col min="9999" max="10000" width="12.109375" style="291" customWidth="1"/>
    <col min="10001" max="10001" width="10.44140625" style="291" customWidth="1"/>
    <col min="10002" max="10002" width="8.44140625" style="291" customWidth="1"/>
    <col min="10003" max="10003" width="8.5546875" style="291" customWidth="1"/>
    <col min="10004" max="10004" width="9" style="291" customWidth="1"/>
    <col min="10005" max="10005" width="11.5546875" style="291" customWidth="1"/>
    <col min="10006" max="10006" width="8.6640625" style="291" customWidth="1"/>
    <col min="10007" max="10240" width="6.5546875" style="291"/>
    <col min="10241" max="10241" width="22.109375" style="291" customWidth="1"/>
    <col min="10242" max="10242" width="2.33203125" style="291" customWidth="1"/>
    <col min="10243" max="10243" width="6.44140625" style="291" bestFit="1" customWidth="1"/>
    <col min="10244" max="10244" width="8.6640625" style="291" bestFit="1" customWidth="1"/>
    <col min="10245" max="10246" width="8.6640625" style="291" customWidth="1"/>
    <col min="10247" max="10247" width="5.88671875" style="291" customWidth="1"/>
    <col min="10248" max="10249" width="9.5546875" style="291" customWidth="1"/>
    <col min="10250" max="10250" width="9.6640625" style="291" customWidth="1"/>
    <col min="10251" max="10251" width="9.109375" style="291" customWidth="1"/>
    <col min="10252" max="10252" width="12" style="291" customWidth="1"/>
    <col min="10253" max="10253" width="2.5546875" style="291" customWidth="1"/>
    <col min="10254" max="10254" width="12" style="291" customWidth="1"/>
    <col min="10255" max="10256" width="12.109375" style="291" customWidth="1"/>
    <col min="10257" max="10257" width="10.44140625" style="291" customWidth="1"/>
    <col min="10258" max="10258" width="8.44140625" style="291" customWidth="1"/>
    <col min="10259" max="10259" width="8.5546875" style="291" customWidth="1"/>
    <col min="10260" max="10260" width="9" style="291" customWidth="1"/>
    <col min="10261" max="10261" width="11.5546875" style="291" customWidth="1"/>
    <col min="10262" max="10262" width="8.6640625" style="291" customWidth="1"/>
    <col min="10263" max="10496" width="6.5546875" style="291"/>
    <col min="10497" max="10497" width="22.109375" style="291" customWidth="1"/>
    <col min="10498" max="10498" width="2.33203125" style="291" customWidth="1"/>
    <col min="10499" max="10499" width="6.44140625" style="291" bestFit="1" customWidth="1"/>
    <col min="10500" max="10500" width="8.6640625" style="291" bestFit="1" customWidth="1"/>
    <col min="10501" max="10502" width="8.6640625" style="291" customWidth="1"/>
    <col min="10503" max="10503" width="5.88671875" style="291" customWidth="1"/>
    <col min="10504" max="10505" width="9.5546875" style="291" customWidth="1"/>
    <col min="10506" max="10506" width="9.6640625" style="291" customWidth="1"/>
    <col min="10507" max="10507" width="9.109375" style="291" customWidth="1"/>
    <col min="10508" max="10508" width="12" style="291" customWidth="1"/>
    <col min="10509" max="10509" width="2.5546875" style="291" customWidth="1"/>
    <col min="10510" max="10510" width="12" style="291" customWidth="1"/>
    <col min="10511" max="10512" width="12.109375" style="291" customWidth="1"/>
    <col min="10513" max="10513" width="10.44140625" style="291" customWidth="1"/>
    <col min="10514" max="10514" width="8.44140625" style="291" customWidth="1"/>
    <col min="10515" max="10515" width="8.5546875" style="291" customWidth="1"/>
    <col min="10516" max="10516" width="9" style="291" customWidth="1"/>
    <col min="10517" max="10517" width="11.5546875" style="291" customWidth="1"/>
    <col min="10518" max="10518" width="8.6640625" style="291" customWidth="1"/>
    <col min="10519" max="10752" width="6.5546875" style="291"/>
    <col min="10753" max="10753" width="22.109375" style="291" customWidth="1"/>
    <col min="10754" max="10754" width="2.33203125" style="291" customWidth="1"/>
    <col min="10755" max="10755" width="6.44140625" style="291" bestFit="1" customWidth="1"/>
    <col min="10756" max="10756" width="8.6640625" style="291" bestFit="1" customWidth="1"/>
    <col min="10757" max="10758" width="8.6640625" style="291" customWidth="1"/>
    <col min="10759" max="10759" width="5.88671875" style="291" customWidth="1"/>
    <col min="10760" max="10761" width="9.5546875" style="291" customWidth="1"/>
    <col min="10762" max="10762" width="9.6640625" style="291" customWidth="1"/>
    <col min="10763" max="10763" width="9.109375" style="291" customWidth="1"/>
    <col min="10764" max="10764" width="12" style="291" customWidth="1"/>
    <col min="10765" max="10765" width="2.5546875" style="291" customWidth="1"/>
    <col min="10766" max="10766" width="12" style="291" customWidth="1"/>
    <col min="10767" max="10768" width="12.109375" style="291" customWidth="1"/>
    <col min="10769" max="10769" width="10.44140625" style="291" customWidth="1"/>
    <col min="10770" max="10770" width="8.44140625" style="291" customWidth="1"/>
    <col min="10771" max="10771" width="8.5546875" style="291" customWidth="1"/>
    <col min="10772" max="10772" width="9" style="291" customWidth="1"/>
    <col min="10773" max="10773" width="11.5546875" style="291" customWidth="1"/>
    <col min="10774" max="10774" width="8.6640625" style="291" customWidth="1"/>
    <col min="10775" max="11008" width="6.5546875" style="291"/>
    <col min="11009" max="11009" width="22.109375" style="291" customWidth="1"/>
    <col min="11010" max="11010" width="2.33203125" style="291" customWidth="1"/>
    <col min="11011" max="11011" width="6.44140625" style="291" bestFit="1" customWidth="1"/>
    <col min="11012" max="11012" width="8.6640625" style="291" bestFit="1" customWidth="1"/>
    <col min="11013" max="11014" width="8.6640625" style="291" customWidth="1"/>
    <col min="11015" max="11015" width="5.88671875" style="291" customWidth="1"/>
    <col min="11016" max="11017" width="9.5546875" style="291" customWidth="1"/>
    <col min="11018" max="11018" width="9.6640625" style="291" customWidth="1"/>
    <col min="11019" max="11019" width="9.109375" style="291" customWidth="1"/>
    <col min="11020" max="11020" width="12" style="291" customWidth="1"/>
    <col min="11021" max="11021" width="2.5546875" style="291" customWidth="1"/>
    <col min="11022" max="11022" width="12" style="291" customWidth="1"/>
    <col min="11023" max="11024" width="12.109375" style="291" customWidth="1"/>
    <col min="11025" max="11025" width="10.44140625" style="291" customWidth="1"/>
    <col min="11026" max="11026" width="8.44140625" style="291" customWidth="1"/>
    <col min="11027" max="11027" width="8.5546875" style="291" customWidth="1"/>
    <col min="11028" max="11028" width="9" style="291" customWidth="1"/>
    <col min="11029" max="11029" width="11.5546875" style="291" customWidth="1"/>
    <col min="11030" max="11030" width="8.6640625" style="291" customWidth="1"/>
    <col min="11031" max="11264" width="6.5546875" style="291"/>
    <col min="11265" max="11265" width="22.109375" style="291" customWidth="1"/>
    <col min="11266" max="11266" width="2.33203125" style="291" customWidth="1"/>
    <col min="11267" max="11267" width="6.44140625" style="291" bestFit="1" customWidth="1"/>
    <col min="11268" max="11268" width="8.6640625" style="291" bestFit="1" customWidth="1"/>
    <col min="11269" max="11270" width="8.6640625" style="291" customWidth="1"/>
    <col min="11271" max="11271" width="5.88671875" style="291" customWidth="1"/>
    <col min="11272" max="11273" width="9.5546875" style="291" customWidth="1"/>
    <col min="11274" max="11274" width="9.6640625" style="291" customWidth="1"/>
    <col min="11275" max="11275" width="9.109375" style="291" customWidth="1"/>
    <col min="11276" max="11276" width="12" style="291" customWidth="1"/>
    <col min="11277" max="11277" width="2.5546875" style="291" customWidth="1"/>
    <col min="11278" max="11278" width="12" style="291" customWidth="1"/>
    <col min="11279" max="11280" width="12.109375" style="291" customWidth="1"/>
    <col min="11281" max="11281" width="10.44140625" style="291" customWidth="1"/>
    <col min="11282" max="11282" width="8.44140625" style="291" customWidth="1"/>
    <col min="11283" max="11283" width="8.5546875" style="291" customWidth="1"/>
    <col min="11284" max="11284" width="9" style="291" customWidth="1"/>
    <col min="11285" max="11285" width="11.5546875" style="291" customWidth="1"/>
    <col min="11286" max="11286" width="8.6640625" style="291" customWidth="1"/>
    <col min="11287" max="11520" width="6.5546875" style="291"/>
    <col min="11521" max="11521" width="22.109375" style="291" customWidth="1"/>
    <col min="11522" max="11522" width="2.33203125" style="291" customWidth="1"/>
    <col min="11523" max="11523" width="6.44140625" style="291" bestFit="1" customWidth="1"/>
    <col min="11524" max="11524" width="8.6640625" style="291" bestFit="1" customWidth="1"/>
    <col min="11525" max="11526" width="8.6640625" style="291" customWidth="1"/>
    <col min="11527" max="11527" width="5.88671875" style="291" customWidth="1"/>
    <col min="11528" max="11529" width="9.5546875" style="291" customWidth="1"/>
    <col min="11530" max="11530" width="9.6640625" style="291" customWidth="1"/>
    <col min="11531" max="11531" width="9.109375" style="291" customWidth="1"/>
    <col min="11532" max="11532" width="12" style="291" customWidth="1"/>
    <col min="11533" max="11533" width="2.5546875" style="291" customWidth="1"/>
    <col min="11534" max="11534" width="12" style="291" customWidth="1"/>
    <col min="11535" max="11536" width="12.109375" style="291" customWidth="1"/>
    <col min="11537" max="11537" width="10.44140625" style="291" customWidth="1"/>
    <col min="11538" max="11538" width="8.44140625" style="291" customWidth="1"/>
    <col min="11539" max="11539" width="8.5546875" style="291" customWidth="1"/>
    <col min="11540" max="11540" width="9" style="291" customWidth="1"/>
    <col min="11541" max="11541" width="11.5546875" style="291" customWidth="1"/>
    <col min="11542" max="11542" width="8.6640625" style="291" customWidth="1"/>
    <col min="11543" max="11776" width="6.5546875" style="291"/>
    <col min="11777" max="11777" width="22.109375" style="291" customWidth="1"/>
    <col min="11778" max="11778" width="2.33203125" style="291" customWidth="1"/>
    <col min="11779" max="11779" width="6.44140625" style="291" bestFit="1" customWidth="1"/>
    <col min="11780" max="11780" width="8.6640625" style="291" bestFit="1" customWidth="1"/>
    <col min="11781" max="11782" width="8.6640625" style="291" customWidth="1"/>
    <col min="11783" max="11783" width="5.88671875" style="291" customWidth="1"/>
    <col min="11784" max="11785" width="9.5546875" style="291" customWidth="1"/>
    <col min="11786" max="11786" width="9.6640625" style="291" customWidth="1"/>
    <col min="11787" max="11787" width="9.109375" style="291" customWidth="1"/>
    <col min="11788" max="11788" width="12" style="291" customWidth="1"/>
    <col min="11789" max="11789" width="2.5546875" style="291" customWidth="1"/>
    <col min="11790" max="11790" width="12" style="291" customWidth="1"/>
    <col min="11791" max="11792" width="12.109375" style="291" customWidth="1"/>
    <col min="11793" max="11793" width="10.44140625" style="291" customWidth="1"/>
    <col min="11794" max="11794" width="8.44140625" style="291" customWidth="1"/>
    <col min="11795" max="11795" width="8.5546875" style="291" customWidth="1"/>
    <col min="11796" max="11796" width="9" style="291" customWidth="1"/>
    <col min="11797" max="11797" width="11.5546875" style="291" customWidth="1"/>
    <col min="11798" max="11798" width="8.6640625" style="291" customWidth="1"/>
    <col min="11799" max="12032" width="6.5546875" style="291"/>
    <col min="12033" max="12033" width="22.109375" style="291" customWidth="1"/>
    <col min="12034" max="12034" width="2.33203125" style="291" customWidth="1"/>
    <col min="12035" max="12035" width="6.44140625" style="291" bestFit="1" customWidth="1"/>
    <col min="12036" max="12036" width="8.6640625" style="291" bestFit="1" customWidth="1"/>
    <col min="12037" max="12038" width="8.6640625" style="291" customWidth="1"/>
    <col min="12039" max="12039" width="5.88671875" style="291" customWidth="1"/>
    <col min="12040" max="12041" width="9.5546875" style="291" customWidth="1"/>
    <col min="12042" max="12042" width="9.6640625" style="291" customWidth="1"/>
    <col min="12043" max="12043" width="9.109375" style="291" customWidth="1"/>
    <col min="12044" max="12044" width="12" style="291" customWidth="1"/>
    <col min="12045" max="12045" width="2.5546875" style="291" customWidth="1"/>
    <col min="12046" max="12046" width="12" style="291" customWidth="1"/>
    <col min="12047" max="12048" width="12.109375" style="291" customWidth="1"/>
    <col min="12049" max="12049" width="10.44140625" style="291" customWidth="1"/>
    <col min="12050" max="12050" width="8.44140625" style="291" customWidth="1"/>
    <col min="12051" max="12051" width="8.5546875" style="291" customWidth="1"/>
    <col min="12052" max="12052" width="9" style="291" customWidth="1"/>
    <col min="12053" max="12053" width="11.5546875" style="291" customWidth="1"/>
    <col min="12054" max="12054" width="8.6640625" style="291" customWidth="1"/>
    <col min="12055" max="12288" width="6.5546875" style="291"/>
    <col min="12289" max="12289" width="22.109375" style="291" customWidth="1"/>
    <col min="12290" max="12290" width="2.33203125" style="291" customWidth="1"/>
    <col min="12291" max="12291" width="6.44140625" style="291" bestFit="1" customWidth="1"/>
    <col min="12292" max="12292" width="8.6640625" style="291" bestFit="1" customWidth="1"/>
    <col min="12293" max="12294" width="8.6640625" style="291" customWidth="1"/>
    <col min="12295" max="12295" width="5.88671875" style="291" customWidth="1"/>
    <col min="12296" max="12297" width="9.5546875" style="291" customWidth="1"/>
    <col min="12298" max="12298" width="9.6640625" style="291" customWidth="1"/>
    <col min="12299" max="12299" width="9.109375" style="291" customWidth="1"/>
    <col min="12300" max="12300" width="12" style="291" customWidth="1"/>
    <col min="12301" max="12301" width="2.5546875" style="291" customWidth="1"/>
    <col min="12302" max="12302" width="12" style="291" customWidth="1"/>
    <col min="12303" max="12304" width="12.109375" style="291" customWidth="1"/>
    <col min="12305" max="12305" width="10.44140625" style="291" customWidth="1"/>
    <col min="12306" max="12306" width="8.44140625" style="291" customWidth="1"/>
    <col min="12307" max="12307" width="8.5546875" style="291" customWidth="1"/>
    <col min="12308" max="12308" width="9" style="291" customWidth="1"/>
    <col min="12309" max="12309" width="11.5546875" style="291" customWidth="1"/>
    <col min="12310" max="12310" width="8.6640625" style="291" customWidth="1"/>
    <col min="12311" max="12544" width="6.5546875" style="291"/>
    <col min="12545" max="12545" width="22.109375" style="291" customWidth="1"/>
    <col min="12546" max="12546" width="2.33203125" style="291" customWidth="1"/>
    <col min="12547" max="12547" width="6.44140625" style="291" bestFit="1" customWidth="1"/>
    <col min="12548" max="12548" width="8.6640625" style="291" bestFit="1" customWidth="1"/>
    <col min="12549" max="12550" width="8.6640625" style="291" customWidth="1"/>
    <col min="12551" max="12551" width="5.88671875" style="291" customWidth="1"/>
    <col min="12552" max="12553" width="9.5546875" style="291" customWidth="1"/>
    <col min="12554" max="12554" width="9.6640625" style="291" customWidth="1"/>
    <col min="12555" max="12555" width="9.109375" style="291" customWidth="1"/>
    <col min="12556" max="12556" width="12" style="291" customWidth="1"/>
    <col min="12557" max="12557" width="2.5546875" style="291" customWidth="1"/>
    <col min="12558" max="12558" width="12" style="291" customWidth="1"/>
    <col min="12559" max="12560" width="12.109375" style="291" customWidth="1"/>
    <col min="12561" max="12561" width="10.44140625" style="291" customWidth="1"/>
    <col min="12562" max="12562" width="8.44140625" style="291" customWidth="1"/>
    <col min="12563" max="12563" width="8.5546875" style="291" customWidth="1"/>
    <col min="12564" max="12564" width="9" style="291" customWidth="1"/>
    <col min="12565" max="12565" width="11.5546875" style="291" customWidth="1"/>
    <col min="12566" max="12566" width="8.6640625" style="291" customWidth="1"/>
    <col min="12567" max="12800" width="6.5546875" style="291"/>
    <col min="12801" max="12801" width="22.109375" style="291" customWidth="1"/>
    <col min="12802" max="12802" width="2.33203125" style="291" customWidth="1"/>
    <col min="12803" max="12803" width="6.44140625" style="291" bestFit="1" customWidth="1"/>
    <col min="12804" max="12804" width="8.6640625" style="291" bestFit="1" customWidth="1"/>
    <col min="12805" max="12806" width="8.6640625" style="291" customWidth="1"/>
    <col min="12807" max="12807" width="5.88671875" style="291" customWidth="1"/>
    <col min="12808" max="12809" width="9.5546875" style="291" customWidth="1"/>
    <col min="12810" max="12810" width="9.6640625" style="291" customWidth="1"/>
    <col min="12811" max="12811" width="9.109375" style="291" customWidth="1"/>
    <col min="12812" max="12812" width="12" style="291" customWidth="1"/>
    <col min="12813" max="12813" width="2.5546875" style="291" customWidth="1"/>
    <col min="12814" max="12814" width="12" style="291" customWidth="1"/>
    <col min="12815" max="12816" width="12.109375" style="291" customWidth="1"/>
    <col min="12817" max="12817" width="10.44140625" style="291" customWidth="1"/>
    <col min="12818" max="12818" width="8.44140625" style="291" customWidth="1"/>
    <col min="12819" max="12819" width="8.5546875" style="291" customWidth="1"/>
    <col min="12820" max="12820" width="9" style="291" customWidth="1"/>
    <col min="12821" max="12821" width="11.5546875" style="291" customWidth="1"/>
    <col min="12822" max="12822" width="8.6640625" style="291" customWidth="1"/>
    <col min="12823" max="13056" width="6.5546875" style="291"/>
    <col min="13057" max="13057" width="22.109375" style="291" customWidth="1"/>
    <col min="13058" max="13058" width="2.33203125" style="291" customWidth="1"/>
    <col min="13059" max="13059" width="6.44140625" style="291" bestFit="1" customWidth="1"/>
    <col min="13060" max="13060" width="8.6640625" style="291" bestFit="1" customWidth="1"/>
    <col min="13061" max="13062" width="8.6640625" style="291" customWidth="1"/>
    <col min="13063" max="13063" width="5.88671875" style="291" customWidth="1"/>
    <col min="13064" max="13065" width="9.5546875" style="291" customWidth="1"/>
    <col min="13066" max="13066" width="9.6640625" style="291" customWidth="1"/>
    <col min="13067" max="13067" width="9.109375" style="291" customWidth="1"/>
    <col min="13068" max="13068" width="12" style="291" customWidth="1"/>
    <col min="13069" max="13069" width="2.5546875" style="291" customWidth="1"/>
    <col min="13070" max="13070" width="12" style="291" customWidth="1"/>
    <col min="13071" max="13072" width="12.109375" style="291" customWidth="1"/>
    <col min="13073" max="13073" width="10.44140625" style="291" customWidth="1"/>
    <col min="13074" max="13074" width="8.44140625" style="291" customWidth="1"/>
    <col min="13075" max="13075" width="8.5546875" style="291" customWidth="1"/>
    <col min="13076" max="13076" width="9" style="291" customWidth="1"/>
    <col min="13077" max="13077" width="11.5546875" style="291" customWidth="1"/>
    <col min="13078" max="13078" width="8.6640625" style="291" customWidth="1"/>
    <col min="13079" max="13312" width="6.5546875" style="291"/>
    <col min="13313" max="13313" width="22.109375" style="291" customWidth="1"/>
    <col min="13314" max="13314" width="2.33203125" style="291" customWidth="1"/>
    <col min="13315" max="13315" width="6.44140625" style="291" bestFit="1" customWidth="1"/>
    <col min="13316" max="13316" width="8.6640625" style="291" bestFit="1" customWidth="1"/>
    <col min="13317" max="13318" width="8.6640625" style="291" customWidth="1"/>
    <col min="13319" max="13319" width="5.88671875" style="291" customWidth="1"/>
    <col min="13320" max="13321" width="9.5546875" style="291" customWidth="1"/>
    <col min="13322" max="13322" width="9.6640625" style="291" customWidth="1"/>
    <col min="13323" max="13323" width="9.109375" style="291" customWidth="1"/>
    <col min="13324" max="13324" width="12" style="291" customWidth="1"/>
    <col min="13325" max="13325" width="2.5546875" style="291" customWidth="1"/>
    <col min="13326" max="13326" width="12" style="291" customWidth="1"/>
    <col min="13327" max="13328" width="12.109375" style="291" customWidth="1"/>
    <col min="13329" max="13329" width="10.44140625" style="291" customWidth="1"/>
    <col min="13330" max="13330" width="8.44140625" style="291" customWidth="1"/>
    <col min="13331" max="13331" width="8.5546875" style="291" customWidth="1"/>
    <col min="13332" max="13332" width="9" style="291" customWidth="1"/>
    <col min="13333" max="13333" width="11.5546875" style="291" customWidth="1"/>
    <col min="13334" max="13334" width="8.6640625" style="291" customWidth="1"/>
    <col min="13335" max="13568" width="6.5546875" style="291"/>
    <col min="13569" max="13569" width="22.109375" style="291" customWidth="1"/>
    <col min="13570" max="13570" width="2.33203125" style="291" customWidth="1"/>
    <col min="13571" max="13571" width="6.44140625" style="291" bestFit="1" customWidth="1"/>
    <col min="13572" max="13572" width="8.6640625" style="291" bestFit="1" customWidth="1"/>
    <col min="13573" max="13574" width="8.6640625" style="291" customWidth="1"/>
    <col min="13575" max="13575" width="5.88671875" style="291" customWidth="1"/>
    <col min="13576" max="13577" width="9.5546875" style="291" customWidth="1"/>
    <col min="13578" max="13578" width="9.6640625" style="291" customWidth="1"/>
    <col min="13579" max="13579" width="9.109375" style="291" customWidth="1"/>
    <col min="13580" max="13580" width="12" style="291" customWidth="1"/>
    <col min="13581" max="13581" width="2.5546875" style="291" customWidth="1"/>
    <col min="13582" max="13582" width="12" style="291" customWidth="1"/>
    <col min="13583" max="13584" width="12.109375" style="291" customWidth="1"/>
    <col min="13585" max="13585" width="10.44140625" style="291" customWidth="1"/>
    <col min="13586" max="13586" width="8.44140625" style="291" customWidth="1"/>
    <col min="13587" max="13587" width="8.5546875" style="291" customWidth="1"/>
    <col min="13588" max="13588" width="9" style="291" customWidth="1"/>
    <col min="13589" max="13589" width="11.5546875" style="291" customWidth="1"/>
    <col min="13590" max="13590" width="8.6640625" style="291" customWidth="1"/>
    <col min="13591" max="13824" width="6.5546875" style="291"/>
    <col min="13825" max="13825" width="22.109375" style="291" customWidth="1"/>
    <col min="13826" max="13826" width="2.33203125" style="291" customWidth="1"/>
    <col min="13827" max="13827" width="6.44140625" style="291" bestFit="1" customWidth="1"/>
    <col min="13828" max="13828" width="8.6640625" style="291" bestFit="1" customWidth="1"/>
    <col min="13829" max="13830" width="8.6640625" style="291" customWidth="1"/>
    <col min="13831" max="13831" width="5.88671875" style="291" customWidth="1"/>
    <col min="13832" max="13833" width="9.5546875" style="291" customWidth="1"/>
    <col min="13834" max="13834" width="9.6640625" style="291" customWidth="1"/>
    <col min="13835" max="13835" width="9.109375" style="291" customWidth="1"/>
    <col min="13836" max="13836" width="12" style="291" customWidth="1"/>
    <col min="13837" max="13837" width="2.5546875" style="291" customWidth="1"/>
    <col min="13838" max="13838" width="12" style="291" customWidth="1"/>
    <col min="13839" max="13840" width="12.109375" style="291" customWidth="1"/>
    <col min="13841" max="13841" width="10.44140625" style="291" customWidth="1"/>
    <col min="13842" max="13842" width="8.44140625" style="291" customWidth="1"/>
    <col min="13843" max="13843" width="8.5546875" style="291" customWidth="1"/>
    <col min="13844" max="13844" width="9" style="291" customWidth="1"/>
    <col min="13845" max="13845" width="11.5546875" style="291" customWidth="1"/>
    <col min="13846" max="13846" width="8.6640625" style="291" customWidth="1"/>
    <col min="13847" max="14080" width="6.5546875" style="291"/>
    <col min="14081" max="14081" width="22.109375" style="291" customWidth="1"/>
    <col min="14082" max="14082" width="2.33203125" style="291" customWidth="1"/>
    <col min="14083" max="14083" width="6.44140625" style="291" bestFit="1" customWidth="1"/>
    <col min="14084" max="14084" width="8.6640625" style="291" bestFit="1" customWidth="1"/>
    <col min="14085" max="14086" width="8.6640625" style="291" customWidth="1"/>
    <col min="14087" max="14087" width="5.88671875" style="291" customWidth="1"/>
    <col min="14088" max="14089" width="9.5546875" style="291" customWidth="1"/>
    <col min="14090" max="14090" width="9.6640625" style="291" customWidth="1"/>
    <col min="14091" max="14091" width="9.109375" style="291" customWidth="1"/>
    <col min="14092" max="14092" width="12" style="291" customWidth="1"/>
    <col min="14093" max="14093" width="2.5546875" style="291" customWidth="1"/>
    <col min="14094" max="14094" width="12" style="291" customWidth="1"/>
    <col min="14095" max="14096" width="12.109375" style="291" customWidth="1"/>
    <col min="14097" max="14097" width="10.44140625" style="291" customWidth="1"/>
    <col min="14098" max="14098" width="8.44140625" style="291" customWidth="1"/>
    <col min="14099" max="14099" width="8.5546875" style="291" customWidth="1"/>
    <col min="14100" max="14100" width="9" style="291" customWidth="1"/>
    <col min="14101" max="14101" width="11.5546875" style="291" customWidth="1"/>
    <col min="14102" max="14102" width="8.6640625" style="291" customWidth="1"/>
    <col min="14103" max="14336" width="6.5546875" style="291"/>
    <col min="14337" max="14337" width="22.109375" style="291" customWidth="1"/>
    <col min="14338" max="14338" width="2.33203125" style="291" customWidth="1"/>
    <col min="14339" max="14339" width="6.44140625" style="291" bestFit="1" customWidth="1"/>
    <col min="14340" max="14340" width="8.6640625" style="291" bestFit="1" customWidth="1"/>
    <col min="14341" max="14342" width="8.6640625" style="291" customWidth="1"/>
    <col min="14343" max="14343" width="5.88671875" style="291" customWidth="1"/>
    <col min="14344" max="14345" width="9.5546875" style="291" customWidth="1"/>
    <col min="14346" max="14346" width="9.6640625" style="291" customWidth="1"/>
    <col min="14347" max="14347" width="9.109375" style="291" customWidth="1"/>
    <col min="14348" max="14348" width="12" style="291" customWidth="1"/>
    <col min="14349" max="14349" width="2.5546875" style="291" customWidth="1"/>
    <col min="14350" max="14350" width="12" style="291" customWidth="1"/>
    <col min="14351" max="14352" width="12.109375" style="291" customWidth="1"/>
    <col min="14353" max="14353" width="10.44140625" style="291" customWidth="1"/>
    <col min="14354" max="14354" width="8.44140625" style="291" customWidth="1"/>
    <col min="14355" max="14355" width="8.5546875" style="291" customWidth="1"/>
    <col min="14356" max="14356" width="9" style="291" customWidth="1"/>
    <col min="14357" max="14357" width="11.5546875" style="291" customWidth="1"/>
    <col min="14358" max="14358" width="8.6640625" style="291" customWidth="1"/>
    <col min="14359" max="14592" width="6.5546875" style="291"/>
    <col min="14593" max="14593" width="22.109375" style="291" customWidth="1"/>
    <col min="14594" max="14594" width="2.33203125" style="291" customWidth="1"/>
    <col min="14595" max="14595" width="6.44140625" style="291" bestFit="1" customWidth="1"/>
    <col min="14596" max="14596" width="8.6640625" style="291" bestFit="1" customWidth="1"/>
    <col min="14597" max="14598" width="8.6640625" style="291" customWidth="1"/>
    <col min="14599" max="14599" width="5.88671875" style="291" customWidth="1"/>
    <col min="14600" max="14601" width="9.5546875" style="291" customWidth="1"/>
    <col min="14602" max="14602" width="9.6640625" style="291" customWidth="1"/>
    <col min="14603" max="14603" width="9.109375" style="291" customWidth="1"/>
    <col min="14604" max="14604" width="12" style="291" customWidth="1"/>
    <col min="14605" max="14605" width="2.5546875" style="291" customWidth="1"/>
    <col min="14606" max="14606" width="12" style="291" customWidth="1"/>
    <col min="14607" max="14608" width="12.109375" style="291" customWidth="1"/>
    <col min="14609" max="14609" width="10.44140625" style="291" customWidth="1"/>
    <col min="14610" max="14610" width="8.44140625" style="291" customWidth="1"/>
    <col min="14611" max="14611" width="8.5546875" style="291" customWidth="1"/>
    <col min="14612" max="14612" width="9" style="291" customWidth="1"/>
    <col min="14613" max="14613" width="11.5546875" style="291" customWidth="1"/>
    <col min="14614" max="14614" width="8.6640625" style="291" customWidth="1"/>
    <col min="14615" max="14848" width="6.5546875" style="291"/>
    <col min="14849" max="14849" width="22.109375" style="291" customWidth="1"/>
    <col min="14850" max="14850" width="2.33203125" style="291" customWidth="1"/>
    <col min="14851" max="14851" width="6.44140625" style="291" bestFit="1" customWidth="1"/>
    <col min="14852" max="14852" width="8.6640625" style="291" bestFit="1" customWidth="1"/>
    <col min="14853" max="14854" width="8.6640625" style="291" customWidth="1"/>
    <col min="14855" max="14855" width="5.88671875" style="291" customWidth="1"/>
    <col min="14856" max="14857" width="9.5546875" style="291" customWidth="1"/>
    <col min="14858" max="14858" width="9.6640625" style="291" customWidth="1"/>
    <col min="14859" max="14859" width="9.109375" style="291" customWidth="1"/>
    <col min="14860" max="14860" width="12" style="291" customWidth="1"/>
    <col min="14861" max="14861" width="2.5546875" style="291" customWidth="1"/>
    <col min="14862" max="14862" width="12" style="291" customWidth="1"/>
    <col min="14863" max="14864" width="12.109375" style="291" customWidth="1"/>
    <col min="14865" max="14865" width="10.44140625" style="291" customWidth="1"/>
    <col min="14866" max="14866" width="8.44140625" style="291" customWidth="1"/>
    <col min="14867" max="14867" width="8.5546875" style="291" customWidth="1"/>
    <col min="14868" max="14868" width="9" style="291" customWidth="1"/>
    <col min="14869" max="14869" width="11.5546875" style="291" customWidth="1"/>
    <col min="14870" max="14870" width="8.6640625" style="291" customWidth="1"/>
    <col min="14871" max="15104" width="6.5546875" style="291"/>
    <col min="15105" max="15105" width="22.109375" style="291" customWidth="1"/>
    <col min="15106" max="15106" width="2.33203125" style="291" customWidth="1"/>
    <col min="15107" max="15107" width="6.44140625" style="291" bestFit="1" customWidth="1"/>
    <col min="15108" max="15108" width="8.6640625" style="291" bestFit="1" customWidth="1"/>
    <col min="15109" max="15110" width="8.6640625" style="291" customWidth="1"/>
    <col min="15111" max="15111" width="5.88671875" style="291" customWidth="1"/>
    <col min="15112" max="15113" width="9.5546875" style="291" customWidth="1"/>
    <col min="15114" max="15114" width="9.6640625" style="291" customWidth="1"/>
    <col min="15115" max="15115" width="9.109375" style="291" customWidth="1"/>
    <col min="15116" max="15116" width="12" style="291" customWidth="1"/>
    <col min="15117" max="15117" width="2.5546875" style="291" customWidth="1"/>
    <col min="15118" max="15118" width="12" style="291" customWidth="1"/>
    <col min="15119" max="15120" width="12.109375" style="291" customWidth="1"/>
    <col min="15121" max="15121" width="10.44140625" style="291" customWidth="1"/>
    <col min="15122" max="15122" width="8.44140625" style="291" customWidth="1"/>
    <col min="15123" max="15123" width="8.5546875" style="291" customWidth="1"/>
    <col min="15124" max="15124" width="9" style="291" customWidth="1"/>
    <col min="15125" max="15125" width="11.5546875" style="291" customWidth="1"/>
    <col min="15126" max="15126" width="8.6640625" style="291" customWidth="1"/>
    <col min="15127" max="15360" width="6.5546875" style="291"/>
    <col min="15361" max="15361" width="22.109375" style="291" customWidth="1"/>
    <col min="15362" max="15362" width="2.33203125" style="291" customWidth="1"/>
    <col min="15363" max="15363" width="6.44140625" style="291" bestFit="1" customWidth="1"/>
    <col min="15364" max="15364" width="8.6640625" style="291" bestFit="1" customWidth="1"/>
    <col min="15365" max="15366" width="8.6640625" style="291" customWidth="1"/>
    <col min="15367" max="15367" width="5.88671875" style="291" customWidth="1"/>
    <col min="15368" max="15369" width="9.5546875" style="291" customWidth="1"/>
    <col min="15370" max="15370" width="9.6640625" style="291" customWidth="1"/>
    <col min="15371" max="15371" width="9.109375" style="291" customWidth="1"/>
    <col min="15372" max="15372" width="12" style="291" customWidth="1"/>
    <col min="15373" max="15373" width="2.5546875" style="291" customWidth="1"/>
    <col min="15374" max="15374" width="12" style="291" customWidth="1"/>
    <col min="15375" max="15376" width="12.109375" style="291" customWidth="1"/>
    <col min="15377" max="15377" width="10.44140625" style="291" customWidth="1"/>
    <col min="15378" max="15378" width="8.44140625" style="291" customWidth="1"/>
    <col min="15379" max="15379" width="8.5546875" style="291" customWidth="1"/>
    <col min="15380" max="15380" width="9" style="291" customWidth="1"/>
    <col min="15381" max="15381" width="11.5546875" style="291" customWidth="1"/>
    <col min="15382" max="15382" width="8.6640625" style="291" customWidth="1"/>
    <col min="15383" max="15616" width="6.5546875" style="291"/>
    <col min="15617" max="15617" width="22.109375" style="291" customWidth="1"/>
    <col min="15618" max="15618" width="2.33203125" style="291" customWidth="1"/>
    <col min="15619" max="15619" width="6.44140625" style="291" bestFit="1" customWidth="1"/>
    <col min="15620" max="15620" width="8.6640625" style="291" bestFit="1" customWidth="1"/>
    <col min="15621" max="15622" width="8.6640625" style="291" customWidth="1"/>
    <col min="15623" max="15623" width="5.88671875" style="291" customWidth="1"/>
    <col min="15624" max="15625" width="9.5546875" style="291" customWidth="1"/>
    <col min="15626" max="15626" width="9.6640625" style="291" customWidth="1"/>
    <col min="15627" max="15627" width="9.109375" style="291" customWidth="1"/>
    <col min="15628" max="15628" width="12" style="291" customWidth="1"/>
    <col min="15629" max="15629" width="2.5546875" style="291" customWidth="1"/>
    <col min="15630" max="15630" width="12" style="291" customWidth="1"/>
    <col min="15631" max="15632" width="12.109375" style="291" customWidth="1"/>
    <col min="15633" max="15633" width="10.44140625" style="291" customWidth="1"/>
    <col min="15634" max="15634" width="8.44140625" style="291" customWidth="1"/>
    <col min="15635" max="15635" width="8.5546875" style="291" customWidth="1"/>
    <col min="15636" max="15636" width="9" style="291" customWidth="1"/>
    <col min="15637" max="15637" width="11.5546875" style="291" customWidth="1"/>
    <col min="15638" max="15638" width="8.6640625" style="291" customWidth="1"/>
    <col min="15639" max="15872" width="6.5546875" style="291"/>
    <col min="15873" max="15873" width="22.109375" style="291" customWidth="1"/>
    <col min="15874" max="15874" width="2.33203125" style="291" customWidth="1"/>
    <col min="15875" max="15875" width="6.44140625" style="291" bestFit="1" customWidth="1"/>
    <col min="15876" max="15876" width="8.6640625" style="291" bestFit="1" customWidth="1"/>
    <col min="15877" max="15878" width="8.6640625" style="291" customWidth="1"/>
    <col min="15879" max="15879" width="5.88671875" style="291" customWidth="1"/>
    <col min="15880" max="15881" width="9.5546875" style="291" customWidth="1"/>
    <col min="15882" max="15882" width="9.6640625" style="291" customWidth="1"/>
    <col min="15883" max="15883" width="9.109375" style="291" customWidth="1"/>
    <col min="15884" max="15884" width="12" style="291" customWidth="1"/>
    <col min="15885" max="15885" width="2.5546875" style="291" customWidth="1"/>
    <col min="15886" max="15886" width="12" style="291" customWidth="1"/>
    <col min="15887" max="15888" width="12.109375" style="291" customWidth="1"/>
    <col min="15889" max="15889" width="10.44140625" style="291" customWidth="1"/>
    <col min="15890" max="15890" width="8.44140625" style="291" customWidth="1"/>
    <col min="15891" max="15891" width="8.5546875" style="291" customWidth="1"/>
    <col min="15892" max="15892" width="9" style="291" customWidth="1"/>
    <col min="15893" max="15893" width="11.5546875" style="291" customWidth="1"/>
    <col min="15894" max="15894" width="8.6640625" style="291" customWidth="1"/>
    <col min="15895" max="16128" width="6.5546875" style="291"/>
    <col min="16129" max="16129" width="22.109375" style="291" customWidth="1"/>
    <col min="16130" max="16130" width="2.33203125" style="291" customWidth="1"/>
    <col min="16131" max="16131" width="6.44140625" style="291" bestFit="1" customWidth="1"/>
    <col min="16132" max="16132" width="8.6640625" style="291" bestFit="1" customWidth="1"/>
    <col min="16133" max="16134" width="8.6640625" style="291" customWidth="1"/>
    <col min="16135" max="16135" width="5.88671875" style="291" customWidth="1"/>
    <col min="16136" max="16137" width="9.5546875" style="291" customWidth="1"/>
    <col min="16138" max="16138" width="9.6640625" style="291" customWidth="1"/>
    <col min="16139" max="16139" width="9.109375" style="291" customWidth="1"/>
    <col min="16140" max="16140" width="12" style="291" customWidth="1"/>
    <col min="16141" max="16141" width="2.5546875" style="291" customWidth="1"/>
    <col min="16142" max="16142" width="12" style="291" customWidth="1"/>
    <col min="16143" max="16144" width="12.109375" style="291" customWidth="1"/>
    <col min="16145" max="16145" width="10.44140625" style="291" customWidth="1"/>
    <col min="16146" max="16146" width="8.44140625" style="291" customWidth="1"/>
    <col min="16147" max="16147" width="8.5546875" style="291" customWidth="1"/>
    <col min="16148" max="16148" width="9" style="291" customWidth="1"/>
    <col min="16149" max="16149" width="11.5546875" style="291" customWidth="1"/>
    <col min="16150" max="16150" width="8.6640625" style="291" customWidth="1"/>
    <col min="16151" max="16384" width="6.5546875" style="291"/>
  </cols>
  <sheetData>
    <row r="1" spans="1:22" ht="45" x14ac:dyDescent="0.25">
      <c r="A1" s="822" t="s">
        <v>335</v>
      </c>
      <c r="B1" s="400"/>
      <c r="C1" s="401" t="s">
        <v>687</v>
      </c>
      <c r="D1" s="402" t="s">
        <v>344</v>
      </c>
      <c r="E1" s="402" t="s">
        <v>345</v>
      </c>
      <c r="F1" s="402" t="s">
        <v>346</v>
      </c>
      <c r="G1" s="402" t="s">
        <v>347</v>
      </c>
      <c r="H1" s="402" t="s">
        <v>348</v>
      </c>
      <c r="I1" s="402" t="s">
        <v>349</v>
      </c>
      <c r="J1" s="402" t="s">
        <v>350</v>
      </c>
      <c r="K1" s="402" t="s">
        <v>351</v>
      </c>
      <c r="L1" s="402" t="s">
        <v>352</v>
      </c>
      <c r="M1" s="403"/>
      <c r="N1" s="402" t="s">
        <v>353</v>
      </c>
      <c r="O1" s="402" t="s">
        <v>354</v>
      </c>
      <c r="P1" s="402" t="s">
        <v>355</v>
      </c>
      <c r="Q1" s="402" t="s">
        <v>356</v>
      </c>
      <c r="R1" s="402" t="s">
        <v>357</v>
      </c>
      <c r="S1" s="402" t="s">
        <v>358</v>
      </c>
      <c r="T1" s="402" t="s">
        <v>359</v>
      </c>
      <c r="U1" s="404" t="s">
        <v>688</v>
      </c>
      <c r="V1" s="404" t="s">
        <v>689</v>
      </c>
    </row>
    <row r="2" spans="1:22" ht="9.75" customHeight="1" x14ac:dyDescent="0.25">
      <c r="A2" s="822"/>
      <c r="B2" s="405"/>
      <c r="C2" s="381"/>
      <c r="D2" s="381"/>
      <c r="E2" s="381"/>
      <c r="F2" s="381"/>
      <c r="G2" s="406"/>
      <c r="H2" s="381"/>
      <c r="I2" s="381"/>
      <c r="J2" s="381"/>
      <c r="K2" s="381"/>
      <c r="L2" s="381"/>
      <c r="M2" s="381"/>
      <c r="N2" s="381"/>
      <c r="O2" s="381"/>
      <c r="P2" s="381"/>
      <c r="Q2" s="407"/>
      <c r="R2" s="381"/>
      <c r="S2" s="381"/>
      <c r="T2" s="407"/>
      <c r="U2" s="407"/>
      <c r="V2" s="407"/>
    </row>
    <row r="3" spans="1:22" ht="15.6" x14ac:dyDescent="0.25">
      <c r="A3" s="408" t="s">
        <v>690</v>
      </c>
      <c r="B3" s="409"/>
      <c r="C3" s="410">
        <v>100</v>
      </c>
      <c r="D3" s="386"/>
      <c r="E3" s="386"/>
      <c r="F3" s="386"/>
      <c r="G3" s="386">
        <v>1</v>
      </c>
      <c r="H3" s="309"/>
      <c r="I3" s="309" t="s">
        <v>360</v>
      </c>
      <c r="J3" s="309" t="s">
        <v>361</v>
      </c>
      <c r="K3" s="309"/>
      <c r="L3" s="309"/>
      <c r="M3" s="411"/>
      <c r="N3" s="386"/>
      <c r="O3" s="309"/>
      <c r="P3" s="309"/>
      <c r="Q3" s="394" t="s">
        <v>362</v>
      </c>
      <c r="R3" s="386">
        <f>+C3*G3</f>
        <v>100</v>
      </c>
      <c r="S3" s="309"/>
      <c r="T3" s="371"/>
      <c r="U3" s="309" t="e">
        <f>+#REF!</f>
        <v>#REF!</v>
      </c>
      <c r="V3" s="309"/>
    </row>
    <row r="4" spans="1:22" ht="31.2" x14ac:dyDescent="0.25">
      <c r="A4" s="408" t="s">
        <v>691</v>
      </c>
      <c r="B4" s="409"/>
      <c r="C4" s="410" t="e">
        <v>#REF!</v>
      </c>
      <c r="D4" s="386"/>
      <c r="E4" s="386"/>
      <c r="F4" s="386"/>
      <c r="G4" s="309"/>
      <c r="H4" s="309"/>
      <c r="I4" s="309"/>
      <c r="J4" s="309"/>
      <c r="K4" s="309"/>
      <c r="L4" s="309"/>
      <c r="M4" s="411"/>
      <c r="N4" s="386"/>
      <c r="O4" s="309"/>
      <c r="P4" s="309"/>
      <c r="Q4" s="371"/>
      <c r="R4" s="309"/>
      <c r="S4" s="309"/>
      <c r="T4" s="371"/>
      <c r="U4" s="309" t="e">
        <f>+#REF!</f>
        <v>#REF!</v>
      </c>
      <c r="V4" s="309"/>
    </row>
    <row r="5" spans="1:22" ht="15.6" x14ac:dyDescent="0.25">
      <c r="A5" s="408" t="s">
        <v>692</v>
      </c>
      <c r="B5" s="409"/>
      <c r="C5" s="410">
        <v>100</v>
      </c>
      <c r="D5" s="386"/>
      <c r="E5" s="386"/>
      <c r="F5" s="386"/>
      <c r="G5" s="309"/>
      <c r="H5" s="309"/>
      <c r="I5" s="309" t="s">
        <v>363</v>
      </c>
      <c r="J5" s="309" t="s">
        <v>364</v>
      </c>
      <c r="K5" s="309"/>
      <c r="L5" s="309"/>
      <c r="M5" s="411"/>
      <c r="N5" s="386"/>
      <c r="O5" s="309"/>
      <c r="P5" s="309"/>
      <c r="Q5" s="371"/>
      <c r="R5" s="309"/>
      <c r="S5" s="309"/>
      <c r="T5" s="371"/>
      <c r="U5" s="309" t="e">
        <f>+#REF!</f>
        <v>#REF!</v>
      </c>
      <c r="V5" s="309"/>
    </row>
    <row r="6" spans="1:22" ht="15.6" x14ac:dyDescent="0.25">
      <c r="A6" s="408" t="s">
        <v>693</v>
      </c>
      <c r="B6" s="409"/>
      <c r="C6" s="410">
        <v>180</v>
      </c>
      <c r="D6" s="386">
        <v>4</v>
      </c>
      <c r="E6" s="386"/>
      <c r="F6" s="386"/>
      <c r="G6" s="309"/>
      <c r="H6" s="309"/>
      <c r="I6" s="309"/>
      <c r="J6" s="309"/>
      <c r="K6" s="309"/>
      <c r="L6" s="309"/>
      <c r="M6" s="411"/>
      <c r="N6" s="386">
        <f t="shared" ref="N6:N11" si="0">+C6*D6</f>
        <v>720</v>
      </c>
      <c r="O6" s="309"/>
      <c r="P6" s="309"/>
      <c r="Q6" s="371"/>
      <c r="R6" s="309"/>
      <c r="S6" s="309"/>
      <c r="T6" s="371"/>
      <c r="U6" s="309" t="e">
        <f>+#REF!</f>
        <v>#REF!</v>
      </c>
      <c r="V6" s="309" t="e">
        <f>+U6*4</f>
        <v>#REF!</v>
      </c>
    </row>
    <row r="7" spans="1:22" ht="15.6" x14ac:dyDescent="0.25">
      <c r="A7" s="412" t="s">
        <v>694</v>
      </c>
      <c r="B7" s="409"/>
      <c r="C7" s="410">
        <v>30</v>
      </c>
      <c r="D7" s="386">
        <v>4</v>
      </c>
      <c r="E7" s="386"/>
      <c r="F7" s="386"/>
      <c r="G7" s="309"/>
      <c r="H7" s="309"/>
      <c r="I7" s="309"/>
      <c r="J7" s="309"/>
      <c r="K7" s="309"/>
      <c r="L7" s="309"/>
      <c r="M7" s="411"/>
      <c r="N7" s="386">
        <f t="shared" si="0"/>
        <v>120</v>
      </c>
      <c r="O7" s="309"/>
      <c r="P7" s="309"/>
      <c r="Q7" s="371"/>
      <c r="R7" s="309"/>
      <c r="S7" s="309"/>
      <c r="T7" s="371"/>
      <c r="U7" s="309" t="e">
        <f>+#REF!</f>
        <v>#REF!</v>
      </c>
      <c r="V7" s="309" t="e">
        <f>+U7*4</f>
        <v>#REF!</v>
      </c>
    </row>
    <row r="8" spans="1:22" ht="31.2" x14ac:dyDescent="0.25">
      <c r="A8" s="412" t="s">
        <v>695</v>
      </c>
      <c r="B8" s="409"/>
      <c r="C8" s="410">
        <v>135</v>
      </c>
      <c r="D8" s="386">
        <v>4</v>
      </c>
      <c r="E8" s="386"/>
      <c r="F8" s="386"/>
      <c r="G8" s="309"/>
      <c r="H8" s="309"/>
      <c r="I8" s="309"/>
      <c r="J8" s="309"/>
      <c r="K8" s="309"/>
      <c r="L8" s="309"/>
      <c r="M8" s="411"/>
      <c r="N8" s="386">
        <f t="shared" si="0"/>
        <v>540</v>
      </c>
      <c r="O8" s="309"/>
      <c r="P8" s="309"/>
      <c r="Q8" s="371"/>
      <c r="R8" s="309"/>
      <c r="S8" s="309"/>
      <c r="T8" s="371"/>
      <c r="U8" s="309" t="e">
        <f>+#REF!</f>
        <v>#REF!</v>
      </c>
      <c r="V8" s="309" t="e">
        <f>+U8*4</f>
        <v>#REF!</v>
      </c>
    </row>
    <row r="9" spans="1:22" ht="15.6" x14ac:dyDescent="0.25">
      <c r="A9" s="412" t="s">
        <v>696</v>
      </c>
      <c r="B9" s="409"/>
      <c r="C9" s="410">
        <v>420</v>
      </c>
      <c r="D9" s="386">
        <v>4</v>
      </c>
      <c r="E9" s="386"/>
      <c r="F9" s="386"/>
      <c r="G9" s="309"/>
      <c r="H9" s="309"/>
      <c r="I9" s="309"/>
      <c r="J9" s="309"/>
      <c r="K9" s="309"/>
      <c r="L9" s="309"/>
      <c r="M9" s="411"/>
      <c r="N9" s="386">
        <f t="shared" si="0"/>
        <v>1680</v>
      </c>
      <c r="O9" s="309"/>
      <c r="P9" s="309"/>
      <c r="Q9" s="371"/>
      <c r="R9" s="309"/>
      <c r="S9" s="309"/>
      <c r="T9" s="371"/>
      <c r="U9" s="309" t="e">
        <f>+#REF!</f>
        <v>#REF!</v>
      </c>
      <c r="V9" s="309" t="e">
        <f>+U9*4</f>
        <v>#REF!</v>
      </c>
    </row>
    <row r="10" spans="1:22" ht="15.6" x14ac:dyDescent="0.25">
      <c r="A10" s="408" t="s">
        <v>697</v>
      </c>
      <c r="B10" s="409"/>
      <c r="C10" s="410">
        <v>30</v>
      </c>
      <c r="D10" s="386">
        <v>4</v>
      </c>
      <c r="E10" s="386"/>
      <c r="F10" s="386"/>
      <c r="G10" s="309"/>
      <c r="H10" s="309"/>
      <c r="I10" s="309"/>
      <c r="J10" s="309"/>
      <c r="K10" s="309"/>
      <c r="L10" s="309"/>
      <c r="M10" s="411"/>
      <c r="N10" s="386">
        <f t="shared" si="0"/>
        <v>120</v>
      </c>
      <c r="O10" s="309"/>
      <c r="P10" s="309"/>
      <c r="Q10" s="371"/>
      <c r="R10" s="309"/>
      <c r="S10" s="309"/>
      <c r="T10" s="371"/>
      <c r="U10" s="309" t="e">
        <f>+#REF!</f>
        <v>#REF!</v>
      </c>
      <c r="V10" s="309" t="e">
        <f>+U10*4</f>
        <v>#REF!</v>
      </c>
    </row>
    <row r="11" spans="1:22" ht="15.6" x14ac:dyDescent="0.25">
      <c r="A11" s="408" t="s">
        <v>698</v>
      </c>
      <c r="B11" s="409"/>
      <c r="C11" s="410">
        <v>80</v>
      </c>
      <c r="D11" s="386">
        <v>2</v>
      </c>
      <c r="E11" s="386"/>
      <c r="F11" s="386">
        <v>4</v>
      </c>
      <c r="G11" s="309"/>
      <c r="H11" s="309"/>
      <c r="I11" s="309"/>
      <c r="J11" s="309"/>
      <c r="K11" s="309"/>
      <c r="L11" s="309"/>
      <c r="M11" s="411"/>
      <c r="N11" s="386">
        <f t="shared" si="0"/>
        <v>160</v>
      </c>
      <c r="O11" s="309"/>
      <c r="P11" s="413">
        <f>+C11*F11</f>
        <v>320</v>
      </c>
      <c r="Q11" s="394"/>
      <c r="R11" s="309"/>
      <c r="S11" s="309"/>
      <c r="T11" s="371"/>
      <c r="U11" s="309" t="e">
        <f>+#REF!</f>
        <v>#REF!</v>
      </c>
      <c r="V11" s="309"/>
    </row>
    <row r="12" spans="1:22" ht="31.2" x14ac:dyDescent="0.25">
      <c r="A12" s="408" t="s">
        <v>699</v>
      </c>
      <c r="B12" s="409"/>
      <c r="C12" s="410">
        <v>135</v>
      </c>
      <c r="D12" s="386"/>
      <c r="E12" s="386"/>
      <c r="F12" s="386"/>
      <c r="G12" s="309"/>
      <c r="H12" s="309"/>
      <c r="I12" s="309"/>
      <c r="J12" s="309"/>
      <c r="K12" s="309"/>
      <c r="L12" s="309"/>
      <c r="M12" s="411"/>
      <c r="N12" s="386"/>
      <c r="O12" s="386"/>
      <c r="P12" s="386"/>
      <c r="Q12" s="371"/>
      <c r="R12" s="309"/>
      <c r="S12" s="309"/>
      <c r="T12" s="371"/>
      <c r="U12" s="309" t="e">
        <f>+#REF!</f>
        <v>#REF!</v>
      </c>
      <c r="V12" s="309"/>
    </row>
    <row r="13" spans="1:22" ht="15.6" x14ac:dyDescent="0.25">
      <c r="A13" s="408" t="s">
        <v>700</v>
      </c>
      <c r="B13" s="409"/>
      <c r="C13" s="410">
        <v>165</v>
      </c>
      <c r="D13" s="386">
        <v>2</v>
      </c>
      <c r="E13" s="386">
        <v>2</v>
      </c>
      <c r="F13" s="386"/>
      <c r="G13" s="309"/>
      <c r="H13" s="309"/>
      <c r="I13" s="309"/>
      <c r="J13" s="309"/>
      <c r="K13" s="309"/>
      <c r="L13" s="309"/>
      <c r="M13" s="411"/>
      <c r="N13" s="386">
        <f>+C13*D13</f>
        <v>330</v>
      </c>
      <c r="O13" s="386">
        <f>+C13*E13</f>
        <v>330</v>
      </c>
      <c r="P13" s="386"/>
      <c r="Q13" s="371"/>
      <c r="R13" s="309"/>
      <c r="S13" s="309"/>
      <c r="T13" s="371"/>
      <c r="U13" s="309" t="e">
        <f>+#REF!</f>
        <v>#REF!</v>
      </c>
      <c r="V13" s="309"/>
    </row>
    <row r="14" spans="1:22" ht="15.6" x14ac:dyDescent="0.25">
      <c r="A14" s="408" t="s">
        <v>701</v>
      </c>
      <c r="B14" s="409"/>
      <c r="C14" s="410">
        <v>50</v>
      </c>
      <c r="D14" s="386"/>
      <c r="E14" s="386"/>
      <c r="F14" s="386"/>
      <c r="G14" s="309"/>
      <c r="H14" s="309"/>
      <c r="I14" s="309"/>
      <c r="J14" s="309"/>
      <c r="K14" s="309" t="s">
        <v>365</v>
      </c>
      <c r="L14" s="309" t="s">
        <v>366</v>
      </c>
      <c r="M14" s="411"/>
      <c r="N14" s="386"/>
      <c r="O14" s="386"/>
      <c r="P14" s="386"/>
      <c r="Q14" s="371"/>
      <c r="R14" s="309"/>
      <c r="S14" s="309"/>
      <c r="T14" s="371"/>
      <c r="U14" s="309" t="e">
        <f>+#REF!</f>
        <v>#REF!</v>
      </c>
      <c r="V14" s="309" t="e">
        <f>+U14*4</f>
        <v>#REF!</v>
      </c>
    </row>
    <row r="15" spans="1:22" ht="15.6" x14ac:dyDescent="0.25">
      <c r="A15" s="408" t="s">
        <v>702</v>
      </c>
      <c r="B15" s="409"/>
      <c r="C15" s="410">
        <v>100</v>
      </c>
      <c r="D15" s="386"/>
      <c r="E15" s="386"/>
      <c r="F15" s="386"/>
      <c r="G15" s="309"/>
      <c r="H15" s="309"/>
      <c r="I15" s="309"/>
      <c r="J15" s="309"/>
      <c r="K15" s="309"/>
      <c r="L15" s="309"/>
      <c r="M15" s="411"/>
      <c r="N15" s="386"/>
      <c r="O15" s="386"/>
      <c r="P15" s="386"/>
      <c r="Q15" s="371"/>
      <c r="R15" s="309"/>
      <c r="S15" s="309"/>
      <c r="T15" s="371"/>
      <c r="U15" s="309" t="e">
        <f>+#REF!</f>
        <v>#REF!</v>
      </c>
      <c r="V15" s="309"/>
    </row>
    <row r="16" spans="1:22" ht="26.4" x14ac:dyDescent="0.25">
      <c r="A16" s="408" t="s">
        <v>703</v>
      </c>
      <c r="B16" s="409"/>
      <c r="C16" s="410">
        <v>50</v>
      </c>
      <c r="D16" s="386"/>
      <c r="E16" s="386"/>
      <c r="F16" s="386"/>
      <c r="G16" s="309"/>
      <c r="H16" s="386">
        <v>1</v>
      </c>
      <c r="I16" s="386"/>
      <c r="J16" s="309"/>
      <c r="K16" s="309"/>
      <c r="L16" s="309"/>
      <c r="M16" s="411"/>
      <c r="N16" s="386"/>
      <c r="O16" s="386"/>
      <c r="P16" s="386"/>
      <c r="Q16" s="394" t="s">
        <v>367</v>
      </c>
      <c r="R16" s="309"/>
      <c r="S16" s="386">
        <f>+C16*H16</f>
        <v>50</v>
      </c>
      <c r="T16" s="371"/>
      <c r="U16" s="309" t="e">
        <f>+#REF!</f>
        <v>#REF!</v>
      </c>
      <c r="V16" s="309"/>
    </row>
    <row r="17" spans="1:22" ht="15.6" x14ac:dyDescent="0.25">
      <c r="A17" s="408" t="s">
        <v>704</v>
      </c>
      <c r="B17" s="409"/>
      <c r="C17" s="410">
        <v>40</v>
      </c>
      <c r="D17" s="386"/>
      <c r="E17" s="386"/>
      <c r="F17" s="386"/>
      <c r="G17" s="386">
        <v>1</v>
      </c>
      <c r="H17" s="386"/>
      <c r="I17" s="386"/>
      <c r="J17" s="386"/>
      <c r="K17" s="386"/>
      <c r="L17" s="386"/>
      <c r="M17" s="414"/>
      <c r="N17" s="386"/>
      <c r="O17" s="309"/>
      <c r="P17" s="309"/>
      <c r="Q17" s="394" t="s">
        <v>362</v>
      </c>
      <c r="R17" s="386">
        <f>+C17*G17</f>
        <v>40</v>
      </c>
      <c r="S17" s="309"/>
      <c r="T17" s="371"/>
      <c r="U17" s="309" t="e">
        <f>+#REF!</f>
        <v>#REF!</v>
      </c>
      <c r="V17" s="309"/>
    </row>
    <row r="18" spans="1:22" ht="18" customHeight="1" x14ac:dyDescent="0.25">
      <c r="A18" s="408" t="s">
        <v>705</v>
      </c>
      <c r="B18" s="409"/>
      <c r="C18" s="410">
        <v>510</v>
      </c>
      <c r="D18" s="386">
        <v>4</v>
      </c>
      <c r="E18" s="386"/>
      <c r="F18" s="386"/>
      <c r="G18" s="386">
        <v>1</v>
      </c>
      <c r="H18" s="386"/>
      <c r="I18" s="386"/>
      <c r="J18" s="386"/>
      <c r="K18" s="386"/>
      <c r="L18" s="386"/>
      <c r="M18" s="414"/>
      <c r="N18" s="386">
        <f>+C18*D18</f>
        <v>2040</v>
      </c>
      <c r="O18" s="309"/>
      <c r="P18" s="309"/>
      <c r="Q18" s="371"/>
      <c r="R18" s="386"/>
      <c r="S18" s="309"/>
      <c r="T18" s="371"/>
      <c r="U18" s="309" t="e">
        <f>+#REF!</f>
        <v>#REF!</v>
      </c>
      <c r="V18" s="309" t="e">
        <f>+U18*4</f>
        <v>#REF!</v>
      </c>
    </row>
    <row r="19" spans="1:22" ht="15.6" x14ac:dyDescent="0.25">
      <c r="A19" s="408" t="s">
        <v>706</v>
      </c>
      <c r="B19" s="415"/>
      <c r="C19" s="410">
        <v>150</v>
      </c>
      <c r="D19" s="386">
        <v>2</v>
      </c>
      <c r="E19" s="386"/>
      <c r="F19" s="386"/>
      <c r="G19" s="309"/>
      <c r="H19" s="309"/>
      <c r="I19" s="309"/>
      <c r="J19" s="309"/>
      <c r="K19" s="309"/>
      <c r="L19" s="309"/>
      <c r="M19" s="411"/>
      <c r="N19" s="386">
        <f>+C19*D19</f>
        <v>300</v>
      </c>
      <c r="O19" s="386"/>
      <c r="P19" s="386"/>
      <c r="Q19" s="371"/>
      <c r="R19" s="309"/>
      <c r="S19" s="309"/>
      <c r="T19" s="371"/>
      <c r="U19" s="309" t="e">
        <f>+#REF!</f>
        <v>#REF!</v>
      </c>
      <c r="V19" s="309" t="e">
        <f>+U19*2</f>
        <v>#REF!</v>
      </c>
    </row>
    <row r="20" spans="1:22" ht="31.2" x14ac:dyDescent="0.25">
      <c r="A20" s="408" t="s">
        <v>707</v>
      </c>
      <c r="B20" s="409"/>
      <c r="C20" s="410">
        <v>50</v>
      </c>
      <c r="D20" s="386"/>
      <c r="E20" s="386"/>
      <c r="F20" s="386"/>
      <c r="G20" s="309">
        <v>1</v>
      </c>
      <c r="H20" s="309"/>
      <c r="I20" s="309"/>
      <c r="J20" s="309"/>
      <c r="K20" s="309"/>
      <c r="L20" s="309"/>
      <c r="M20" s="411"/>
      <c r="N20" s="386"/>
      <c r="O20" s="386"/>
      <c r="P20" s="386"/>
      <c r="Q20" s="394" t="s">
        <v>362</v>
      </c>
      <c r="R20" s="386">
        <f>+C20*G20</f>
        <v>50</v>
      </c>
      <c r="S20" s="309"/>
      <c r="T20" s="371"/>
      <c r="U20" s="309" t="e">
        <f>+#REF!</f>
        <v>#REF!</v>
      </c>
      <c r="V20" s="309"/>
    </row>
    <row r="21" spans="1:22" ht="15.6" x14ac:dyDescent="0.25">
      <c r="A21" s="408" t="s">
        <v>708</v>
      </c>
      <c r="B21" s="415"/>
      <c r="C21" s="410">
        <v>150</v>
      </c>
      <c r="D21" s="386">
        <v>2</v>
      </c>
      <c r="E21" s="386"/>
      <c r="F21" s="386"/>
      <c r="G21" s="309"/>
      <c r="H21" s="309"/>
      <c r="I21" s="309" t="s">
        <v>368</v>
      </c>
      <c r="J21" s="309"/>
      <c r="K21" s="309"/>
      <c r="L21" s="309"/>
      <c r="M21" s="411"/>
      <c r="N21" s="386">
        <f>+C21*D21</f>
        <v>300</v>
      </c>
      <c r="O21" s="386"/>
      <c r="P21" s="386"/>
      <c r="Q21" s="371"/>
      <c r="R21" s="309"/>
      <c r="S21" s="309"/>
      <c r="T21" s="371"/>
      <c r="U21" s="309" t="e">
        <f>+#REF!</f>
        <v>#REF!</v>
      </c>
      <c r="V21" s="309" t="e">
        <f>+(U21*2)</f>
        <v>#REF!</v>
      </c>
    </row>
    <row r="22" spans="1:22" ht="15.6" x14ac:dyDescent="0.25">
      <c r="A22" s="408" t="s">
        <v>709</v>
      </c>
      <c r="B22" s="409"/>
      <c r="C22" s="410">
        <v>135</v>
      </c>
      <c r="D22" s="386">
        <v>4</v>
      </c>
      <c r="E22" s="386"/>
      <c r="F22" s="386"/>
      <c r="G22" s="309"/>
      <c r="H22" s="309"/>
      <c r="I22" s="309" t="s">
        <v>369</v>
      </c>
      <c r="J22" s="309"/>
      <c r="K22" s="309"/>
      <c r="L22" s="309"/>
      <c r="M22" s="411"/>
      <c r="N22" s="386">
        <f>+C22*D22</f>
        <v>540</v>
      </c>
      <c r="O22" s="386"/>
      <c r="P22" s="386"/>
      <c r="Q22" s="371"/>
      <c r="R22" s="309"/>
      <c r="S22" s="309"/>
      <c r="T22" s="371"/>
      <c r="U22" s="309" t="e">
        <f>+#REF!</f>
        <v>#REF!</v>
      </c>
      <c r="V22" s="309" t="e">
        <f>+U22*4</f>
        <v>#REF!</v>
      </c>
    </row>
    <row r="23" spans="1:22" ht="15.6" x14ac:dyDescent="0.25">
      <c r="A23" s="408" t="s">
        <v>710</v>
      </c>
      <c r="B23" s="416"/>
      <c r="C23" s="410">
        <v>25</v>
      </c>
      <c r="D23" s="386"/>
      <c r="E23" s="386"/>
      <c r="F23" s="386"/>
      <c r="G23" s="309"/>
      <c r="H23" s="309"/>
      <c r="I23" s="309" t="s">
        <v>370</v>
      </c>
      <c r="J23" s="309"/>
      <c r="K23" s="309"/>
      <c r="L23" s="309"/>
      <c r="M23" s="417"/>
      <c r="N23" s="386"/>
      <c r="O23" s="386"/>
      <c r="P23" s="386"/>
      <c r="Q23" s="371"/>
      <c r="R23" s="309"/>
      <c r="S23" s="309"/>
      <c r="T23" s="371"/>
      <c r="U23" s="309" t="e">
        <f>+#REF!</f>
        <v>#REF!</v>
      </c>
      <c r="V23" s="309" t="e">
        <f>+U23*4</f>
        <v>#REF!</v>
      </c>
    </row>
    <row r="24" spans="1:22" ht="16.2" thickBot="1" x14ac:dyDescent="0.3">
      <c r="A24" s="418" t="s">
        <v>711</v>
      </c>
      <c r="B24" s="416"/>
      <c r="C24" s="410">
        <v>20</v>
      </c>
      <c r="D24" s="386"/>
      <c r="E24" s="386"/>
      <c r="F24" s="386"/>
      <c r="G24" s="309"/>
      <c r="H24" s="309"/>
      <c r="I24" s="309"/>
      <c r="J24" s="309"/>
      <c r="K24" s="309"/>
      <c r="L24" s="309"/>
      <c r="M24" s="411"/>
      <c r="N24" s="386"/>
      <c r="O24" s="309"/>
      <c r="P24" s="309"/>
      <c r="Q24" s="371"/>
      <c r="R24" s="309"/>
      <c r="S24" s="309"/>
      <c r="T24" s="371"/>
      <c r="U24" s="309" t="e">
        <f>+#REF!</f>
        <v>#REF!</v>
      </c>
      <c r="V24" s="309" t="e">
        <f>+U24*4</f>
        <v>#REF!</v>
      </c>
    </row>
    <row r="25" spans="1:22" ht="9" customHeight="1" x14ac:dyDescent="0.25">
      <c r="A25" s="419"/>
      <c r="B25" s="416"/>
      <c r="C25" s="416"/>
      <c r="D25" s="406"/>
      <c r="E25" s="406"/>
      <c r="F25" s="406"/>
      <c r="G25" s="381"/>
      <c r="H25" s="381"/>
      <c r="I25" s="381"/>
      <c r="J25" s="381"/>
      <c r="K25" s="381"/>
      <c r="L25" s="381"/>
      <c r="M25" s="411"/>
      <c r="N25" s="406"/>
      <c r="O25" s="381"/>
      <c r="P25" s="381"/>
      <c r="Q25" s="407"/>
      <c r="R25" s="381"/>
      <c r="S25" s="381"/>
      <c r="T25" s="407"/>
      <c r="U25" s="407"/>
      <c r="V25" s="407"/>
    </row>
    <row r="26" spans="1:22" ht="15.6" x14ac:dyDescent="0.3">
      <c r="A26" s="222"/>
      <c r="B26" s="416"/>
      <c r="C26" s="224" t="e">
        <f>SUM(C3:C24)</f>
        <v>#REF!</v>
      </c>
      <c r="D26" s="309"/>
      <c r="E26" s="309"/>
      <c r="F26" s="309"/>
      <c r="G26" s="309"/>
      <c r="H26" s="309"/>
      <c r="I26" s="309"/>
      <c r="J26" s="309"/>
      <c r="K26" s="309"/>
      <c r="L26" s="309"/>
      <c r="M26" s="420"/>
      <c r="N26" s="421">
        <f>SUM(N3:N24)</f>
        <v>6850</v>
      </c>
      <c r="O26" s="362">
        <f>SUM(O3:O23)</f>
        <v>330</v>
      </c>
      <c r="P26" s="422">
        <f>SUM(P3:P23)</f>
        <v>320</v>
      </c>
      <c r="Q26" s="371"/>
      <c r="R26" s="362">
        <f>SUM(R3:R23)</f>
        <v>190</v>
      </c>
      <c r="S26" s="362">
        <f>SUM(S3:S23)</f>
        <v>50</v>
      </c>
      <c r="T26" s="371"/>
      <c r="U26" s="309"/>
      <c r="V26" s="364" t="e">
        <f>SUM(V3:V25)</f>
        <v>#REF!</v>
      </c>
    </row>
    <row r="27" spans="1:22" ht="15.6" x14ac:dyDescent="0.25">
      <c r="N27" s="423"/>
      <c r="O27" s="423"/>
      <c r="P27" s="423"/>
      <c r="Q27" s="423"/>
      <c r="R27" s="423"/>
      <c r="T27" s="423"/>
    </row>
    <row r="28" spans="1:22" x14ac:dyDescent="0.25">
      <c r="A28" s="424" t="s">
        <v>371</v>
      </c>
      <c r="N28" s="424"/>
    </row>
    <row r="29" spans="1:22" x14ac:dyDescent="0.25">
      <c r="A29" s="330" t="s">
        <v>372</v>
      </c>
      <c r="C29" s="291">
        <v>400</v>
      </c>
    </row>
    <row r="30" spans="1:22" ht="13.8" thickBot="1" x14ac:dyDescent="0.3">
      <c r="A30" s="330" t="s">
        <v>373</v>
      </c>
      <c r="C30" s="291">
        <v>300</v>
      </c>
      <c r="N30" s="425">
        <f>+E36</f>
        <v>4600</v>
      </c>
    </row>
    <row r="31" spans="1:22" x14ac:dyDescent="0.25">
      <c r="A31" s="330" t="s">
        <v>374</v>
      </c>
      <c r="C31" s="291">
        <v>100</v>
      </c>
      <c r="N31" s="426">
        <f>SUM(N26:N30)</f>
        <v>11450</v>
      </c>
    </row>
    <row r="32" spans="1:22" x14ac:dyDescent="0.25">
      <c r="A32" s="330" t="s">
        <v>375</v>
      </c>
      <c r="C32" s="291">
        <v>250</v>
      </c>
      <c r="N32" s="427"/>
      <c r="O32" s="428">
        <v>2400</v>
      </c>
      <c r="P32" s="291" t="s">
        <v>376</v>
      </c>
    </row>
    <row r="33" spans="1:17" x14ac:dyDescent="0.25">
      <c r="A33" s="330" t="s">
        <v>377</v>
      </c>
      <c r="N33" s="426"/>
      <c r="O33" s="429">
        <v>5</v>
      </c>
      <c r="P33" s="291" t="s">
        <v>378</v>
      </c>
    </row>
    <row r="34" spans="1:17" x14ac:dyDescent="0.25">
      <c r="A34" s="330" t="s">
        <v>379</v>
      </c>
      <c r="C34" s="291">
        <v>50</v>
      </c>
      <c r="O34" s="430">
        <f>+O33*O32</f>
        <v>12000</v>
      </c>
      <c r="P34" s="291" t="s">
        <v>380</v>
      </c>
      <c r="Q34" s="291" t="s">
        <v>381</v>
      </c>
    </row>
    <row r="35" spans="1:17" x14ac:dyDescent="0.25">
      <c r="A35" s="330" t="s">
        <v>382</v>
      </c>
      <c r="C35" s="431">
        <v>50</v>
      </c>
    </row>
    <row r="36" spans="1:17" x14ac:dyDescent="0.25">
      <c r="C36" s="291">
        <f>SUM(C29:C35)</f>
        <v>1150</v>
      </c>
      <c r="D36" s="290">
        <v>4</v>
      </c>
      <c r="E36" s="309">
        <f>+D36*C36</f>
        <v>4600</v>
      </c>
    </row>
  </sheetData>
  <mergeCells count="1">
    <mergeCell ref="A1:A2"/>
  </mergeCells>
  <printOptions horizontalCentered="1" gridLines="1"/>
  <pageMargins left="0.25" right="0.25" top="1" bottom="1" header="0.5" footer="0.5"/>
  <pageSetup scale="65" orientation="landscape" r:id="rId1"/>
  <headerFooter alignWithMargins="0">
    <oddHeader>&amp;L&amp;F&amp;C&amp;A</oddHeader>
    <oddFooter>&amp;C&amp;P of &amp;N&amp;R&amp;D</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6E17-355E-4405-B341-872BD66C5125}">
  <sheetPr codeName="Sheet27"/>
  <dimension ref="A2:M24"/>
  <sheetViews>
    <sheetView workbookViewId="0">
      <selection activeCell="G22" sqref="G22"/>
    </sheetView>
  </sheetViews>
  <sheetFormatPr defaultColWidth="25.5546875" defaultRowHeight="13.2" x14ac:dyDescent="0.25"/>
  <cols>
    <col min="1" max="1" width="15.88671875" style="291" bestFit="1" customWidth="1"/>
    <col min="2" max="2" width="1.6640625" style="291" customWidth="1"/>
    <col min="3" max="3" width="9" style="291" bestFit="1" customWidth="1"/>
    <col min="4" max="4" width="13.6640625" style="291" bestFit="1" customWidth="1"/>
    <col min="5" max="5" width="10.88671875" style="291" bestFit="1" customWidth="1"/>
    <col min="6" max="6" width="8.5546875" style="291" bestFit="1" customWidth="1"/>
    <col min="7" max="8" width="9.44140625" style="291" bestFit="1" customWidth="1"/>
    <col min="9" max="9" width="23.44140625" style="368" customWidth="1"/>
    <col min="10" max="10" width="21" style="291" customWidth="1"/>
    <col min="11" max="11" width="9.44140625" style="291" bestFit="1" customWidth="1"/>
    <col min="12" max="256" width="25.5546875" style="291"/>
    <col min="257" max="257" width="15.88671875" style="291" bestFit="1" customWidth="1"/>
    <col min="258" max="258" width="1.6640625" style="291" customWidth="1"/>
    <col min="259" max="259" width="9" style="291" bestFit="1" customWidth="1"/>
    <col min="260" max="260" width="13.6640625" style="291" bestFit="1" customWidth="1"/>
    <col min="261" max="261" width="10.88671875" style="291" bestFit="1" customWidth="1"/>
    <col min="262" max="262" width="8.5546875" style="291" bestFit="1" customWidth="1"/>
    <col min="263" max="264" width="9.44140625" style="291" bestFit="1" customWidth="1"/>
    <col min="265" max="265" width="23.44140625" style="291" customWidth="1"/>
    <col min="266" max="266" width="21" style="291" customWidth="1"/>
    <col min="267" max="267" width="9.44140625" style="291" bestFit="1" customWidth="1"/>
    <col min="268" max="512" width="25.5546875" style="291"/>
    <col min="513" max="513" width="15.88671875" style="291" bestFit="1" customWidth="1"/>
    <col min="514" max="514" width="1.6640625" style="291" customWidth="1"/>
    <col min="515" max="515" width="9" style="291" bestFit="1" customWidth="1"/>
    <col min="516" max="516" width="13.6640625" style="291" bestFit="1" customWidth="1"/>
    <col min="517" max="517" width="10.88671875" style="291" bestFit="1" customWidth="1"/>
    <col min="518" max="518" width="8.5546875" style="291" bestFit="1" customWidth="1"/>
    <col min="519" max="520" width="9.44140625" style="291" bestFit="1" customWidth="1"/>
    <col min="521" max="521" width="23.44140625" style="291" customWidth="1"/>
    <col min="522" max="522" width="21" style="291" customWidth="1"/>
    <col min="523" max="523" width="9.44140625" style="291" bestFit="1" customWidth="1"/>
    <col min="524" max="768" width="25.5546875" style="291"/>
    <col min="769" max="769" width="15.88671875" style="291" bestFit="1" customWidth="1"/>
    <col min="770" max="770" width="1.6640625" style="291" customWidth="1"/>
    <col min="771" max="771" width="9" style="291" bestFit="1" customWidth="1"/>
    <col min="772" max="772" width="13.6640625" style="291" bestFit="1" customWidth="1"/>
    <col min="773" max="773" width="10.88671875" style="291" bestFit="1" customWidth="1"/>
    <col min="774" max="774" width="8.5546875" style="291" bestFit="1" customWidth="1"/>
    <col min="775" max="776" width="9.44140625" style="291" bestFit="1" customWidth="1"/>
    <col min="777" max="777" width="23.44140625" style="291" customWidth="1"/>
    <col min="778" max="778" width="21" style="291" customWidth="1"/>
    <col min="779" max="779" width="9.44140625" style="291" bestFit="1" customWidth="1"/>
    <col min="780" max="1024" width="25.5546875" style="291"/>
    <col min="1025" max="1025" width="15.88671875" style="291" bestFit="1" customWidth="1"/>
    <col min="1026" max="1026" width="1.6640625" style="291" customWidth="1"/>
    <col min="1027" max="1027" width="9" style="291" bestFit="1" customWidth="1"/>
    <col min="1028" max="1028" width="13.6640625" style="291" bestFit="1" customWidth="1"/>
    <col min="1029" max="1029" width="10.88671875" style="291" bestFit="1" customWidth="1"/>
    <col min="1030" max="1030" width="8.5546875" style="291" bestFit="1" customWidth="1"/>
    <col min="1031" max="1032" width="9.44140625" style="291" bestFit="1" customWidth="1"/>
    <col min="1033" max="1033" width="23.44140625" style="291" customWidth="1"/>
    <col min="1034" max="1034" width="21" style="291" customWidth="1"/>
    <col min="1035" max="1035" width="9.44140625" style="291" bestFit="1" customWidth="1"/>
    <col min="1036" max="1280" width="25.5546875" style="291"/>
    <col min="1281" max="1281" width="15.88671875" style="291" bestFit="1" customWidth="1"/>
    <col min="1282" max="1282" width="1.6640625" style="291" customWidth="1"/>
    <col min="1283" max="1283" width="9" style="291" bestFit="1" customWidth="1"/>
    <col min="1284" max="1284" width="13.6640625" style="291" bestFit="1" customWidth="1"/>
    <col min="1285" max="1285" width="10.88671875" style="291" bestFit="1" customWidth="1"/>
    <col min="1286" max="1286" width="8.5546875" style="291" bestFit="1" customWidth="1"/>
    <col min="1287" max="1288" width="9.44140625" style="291" bestFit="1" customWidth="1"/>
    <col min="1289" max="1289" width="23.44140625" style="291" customWidth="1"/>
    <col min="1290" max="1290" width="21" style="291" customWidth="1"/>
    <col min="1291" max="1291" width="9.44140625" style="291" bestFit="1" customWidth="1"/>
    <col min="1292" max="1536" width="25.5546875" style="291"/>
    <col min="1537" max="1537" width="15.88671875" style="291" bestFit="1" customWidth="1"/>
    <col min="1538" max="1538" width="1.6640625" style="291" customWidth="1"/>
    <col min="1539" max="1539" width="9" style="291" bestFit="1" customWidth="1"/>
    <col min="1540" max="1540" width="13.6640625" style="291" bestFit="1" customWidth="1"/>
    <col min="1541" max="1541" width="10.88671875" style="291" bestFit="1" customWidth="1"/>
    <col min="1542" max="1542" width="8.5546875" style="291" bestFit="1" customWidth="1"/>
    <col min="1543" max="1544" width="9.44140625" style="291" bestFit="1" customWidth="1"/>
    <col min="1545" max="1545" width="23.44140625" style="291" customWidth="1"/>
    <col min="1546" max="1546" width="21" style="291" customWidth="1"/>
    <col min="1547" max="1547" width="9.44140625" style="291" bestFit="1" customWidth="1"/>
    <col min="1548" max="1792" width="25.5546875" style="291"/>
    <col min="1793" max="1793" width="15.88671875" style="291" bestFit="1" customWidth="1"/>
    <col min="1794" max="1794" width="1.6640625" style="291" customWidth="1"/>
    <col min="1795" max="1795" width="9" style="291" bestFit="1" customWidth="1"/>
    <col min="1796" max="1796" width="13.6640625" style="291" bestFit="1" customWidth="1"/>
    <col min="1797" max="1797" width="10.88671875" style="291" bestFit="1" customWidth="1"/>
    <col min="1798" max="1798" width="8.5546875" style="291" bestFit="1" customWidth="1"/>
    <col min="1799" max="1800" width="9.44140625" style="291" bestFit="1" customWidth="1"/>
    <col min="1801" max="1801" width="23.44140625" style="291" customWidth="1"/>
    <col min="1802" max="1802" width="21" style="291" customWidth="1"/>
    <col min="1803" max="1803" width="9.44140625" style="291" bestFit="1" customWidth="1"/>
    <col min="1804" max="2048" width="25.5546875" style="291"/>
    <col min="2049" max="2049" width="15.88671875" style="291" bestFit="1" customWidth="1"/>
    <col min="2050" max="2050" width="1.6640625" style="291" customWidth="1"/>
    <col min="2051" max="2051" width="9" style="291" bestFit="1" customWidth="1"/>
    <col min="2052" max="2052" width="13.6640625" style="291" bestFit="1" customWidth="1"/>
    <col min="2053" max="2053" width="10.88671875" style="291" bestFit="1" customWidth="1"/>
    <col min="2054" max="2054" width="8.5546875" style="291" bestFit="1" customWidth="1"/>
    <col min="2055" max="2056" width="9.44140625" style="291" bestFit="1" customWidth="1"/>
    <col min="2057" max="2057" width="23.44140625" style="291" customWidth="1"/>
    <col min="2058" max="2058" width="21" style="291" customWidth="1"/>
    <col min="2059" max="2059" width="9.44140625" style="291" bestFit="1" customWidth="1"/>
    <col min="2060" max="2304" width="25.5546875" style="291"/>
    <col min="2305" max="2305" width="15.88671875" style="291" bestFit="1" customWidth="1"/>
    <col min="2306" max="2306" width="1.6640625" style="291" customWidth="1"/>
    <col min="2307" max="2307" width="9" style="291" bestFit="1" customWidth="1"/>
    <col min="2308" max="2308" width="13.6640625" style="291" bestFit="1" customWidth="1"/>
    <col min="2309" max="2309" width="10.88671875" style="291" bestFit="1" customWidth="1"/>
    <col min="2310" max="2310" width="8.5546875" style="291" bestFit="1" customWidth="1"/>
    <col min="2311" max="2312" width="9.44140625" style="291" bestFit="1" customWidth="1"/>
    <col min="2313" max="2313" width="23.44140625" style="291" customWidth="1"/>
    <col min="2314" max="2314" width="21" style="291" customWidth="1"/>
    <col min="2315" max="2315" width="9.44140625" style="291" bestFit="1" customWidth="1"/>
    <col min="2316" max="2560" width="25.5546875" style="291"/>
    <col min="2561" max="2561" width="15.88671875" style="291" bestFit="1" customWidth="1"/>
    <col min="2562" max="2562" width="1.6640625" style="291" customWidth="1"/>
    <col min="2563" max="2563" width="9" style="291" bestFit="1" customWidth="1"/>
    <col min="2564" max="2564" width="13.6640625" style="291" bestFit="1" customWidth="1"/>
    <col min="2565" max="2565" width="10.88671875" style="291" bestFit="1" customWidth="1"/>
    <col min="2566" max="2566" width="8.5546875" style="291" bestFit="1" customWidth="1"/>
    <col min="2567" max="2568" width="9.44140625" style="291" bestFit="1" customWidth="1"/>
    <col min="2569" max="2569" width="23.44140625" style="291" customWidth="1"/>
    <col min="2570" max="2570" width="21" style="291" customWidth="1"/>
    <col min="2571" max="2571" width="9.44140625" style="291" bestFit="1" customWidth="1"/>
    <col min="2572" max="2816" width="25.5546875" style="291"/>
    <col min="2817" max="2817" width="15.88671875" style="291" bestFit="1" customWidth="1"/>
    <col min="2818" max="2818" width="1.6640625" style="291" customWidth="1"/>
    <col min="2819" max="2819" width="9" style="291" bestFit="1" customWidth="1"/>
    <col min="2820" max="2820" width="13.6640625" style="291" bestFit="1" customWidth="1"/>
    <col min="2821" max="2821" width="10.88671875" style="291" bestFit="1" customWidth="1"/>
    <col min="2822" max="2822" width="8.5546875" style="291" bestFit="1" customWidth="1"/>
    <col min="2823" max="2824" width="9.44140625" style="291" bestFit="1" customWidth="1"/>
    <col min="2825" max="2825" width="23.44140625" style="291" customWidth="1"/>
    <col min="2826" max="2826" width="21" style="291" customWidth="1"/>
    <col min="2827" max="2827" width="9.44140625" style="291" bestFit="1" customWidth="1"/>
    <col min="2828" max="3072" width="25.5546875" style="291"/>
    <col min="3073" max="3073" width="15.88671875" style="291" bestFit="1" customWidth="1"/>
    <col min="3074" max="3074" width="1.6640625" style="291" customWidth="1"/>
    <col min="3075" max="3075" width="9" style="291" bestFit="1" customWidth="1"/>
    <col min="3076" max="3076" width="13.6640625" style="291" bestFit="1" customWidth="1"/>
    <col min="3077" max="3077" width="10.88671875" style="291" bestFit="1" customWidth="1"/>
    <col min="3078" max="3078" width="8.5546875" style="291" bestFit="1" customWidth="1"/>
    <col min="3079" max="3080" width="9.44140625" style="291" bestFit="1" customWidth="1"/>
    <col min="3081" max="3081" width="23.44140625" style="291" customWidth="1"/>
    <col min="3082" max="3082" width="21" style="291" customWidth="1"/>
    <col min="3083" max="3083" width="9.44140625" style="291" bestFit="1" customWidth="1"/>
    <col min="3084" max="3328" width="25.5546875" style="291"/>
    <col min="3329" max="3329" width="15.88671875" style="291" bestFit="1" customWidth="1"/>
    <col min="3330" max="3330" width="1.6640625" style="291" customWidth="1"/>
    <col min="3331" max="3331" width="9" style="291" bestFit="1" customWidth="1"/>
    <col min="3332" max="3332" width="13.6640625" style="291" bestFit="1" customWidth="1"/>
    <col min="3333" max="3333" width="10.88671875" style="291" bestFit="1" customWidth="1"/>
    <col min="3334" max="3334" width="8.5546875" style="291" bestFit="1" customWidth="1"/>
    <col min="3335" max="3336" width="9.44140625" style="291" bestFit="1" customWidth="1"/>
    <col min="3337" max="3337" width="23.44140625" style="291" customWidth="1"/>
    <col min="3338" max="3338" width="21" style="291" customWidth="1"/>
    <col min="3339" max="3339" width="9.44140625" style="291" bestFit="1" customWidth="1"/>
    <col min="3340" max="3584" width="25.5546875" style="291"/>
    <col min="3585" max="3585" width="15.88671875" style="291" bestFit="1" customWidth="1"/>
    <col min="3586" max="3586" width="1.6640625" style="291" customWidth="1"/>
    <col min="3587" max="3587" width="9" style="291" bestFit="1" customWidth="1"/>
    <col min="3588" max="3588" width="13.6640625" style="291" bestFit="1" customWidth="1"/>
    <col min="3589" max="3589" width="10.88671875" style="291" bestFit="1" customWidth="1"/>
    <col min="3590" max="3590" width="8.5546875" style="291" bestFit="1" customWidth="1"/>
    <col min="3591" max="3592" width="9.44140625" style="291" bestFit="1" customWidth="1"/>
    <col min="3593" max="3593" width="23.44140625" style="291" customWidth="1"/>
    <col min="3594" max="3594" width="21" style="291" customWidth="1"/>
    <col min="3595" max="3595" width="9.44140625" style="291" bestFit="1" customWidth="1"/>
    <col min="3596" max="3840" width="25.5546875" style="291"/>
    <col min="3841" max="3841" width="15.88671875" style="291" bestFit="1" customWidth="1"/>
    <col min="3842" max="3842" width="1.6640625" style="291" customWidth="1"/>
    <col min="3843" max="3843" width="9" style="291" bestFit="1" customWidth="1"/>
    <col min="3844" max="3844" width="13.6640625" style="291" bestFit="1" customWidth="1"/>
    <col min="3845" max="3845" width="10.88671875" style="291" bestFit="1" customWidth="1"/>
    <col min="3846" max="3846" width="8.5546875" style="291" bestFit="1" customWidth="1"/>
    <col min="3847" max="3848" width="9.44140625" style="291" bestFit="1" customWidth="1"/>
    <col min="3849" max="3849" width="23.44140625" style="291" customWidth="1"/>
    <col min="3850" max="3850" width="21" style="291" customWidth="1"/>
    <col min="3851" max="3851" width="9.44140625" style="291" bestFit="1" customWidth="1"/>
    <col min="3852" max="4096" width="25.5546875" style="291"/>
    <col min="4097" max="4097" width="15.88671875" style="291" bestFit="1" customWidth="1"/>
    <col min="4098" max="4098" width="1.6640625" style="291" customWidth="1"/>
    <col min="4099" max="4099" width="9" style="291" bestFit="1" customWidth="1"/>
    <col min="4100" max="4100" width="13.6640625" style="291" bestFit="1" customWidth="1"/>
    <col min="4101" max="4101" width="10.88671875" style="291" bestFit="1" customWidth="1"/>
    <col min="4102" max="4102" width="8.5546875" style="291" bestFit="1" customWidth="1"/>
    <col min="4103" max="4104" width="9.44140625" style="291" bestFit="1" customWidth="1"/>
    <col min="4105" max="4105" width="23.44140625" style="291" customWidth="1"/>
    <col min="4106" max="4106" width="21" style="291" customWidth="1"/>
    <col min="4107" max="4107" width="9.44140625" style="291" bestFit="1" customWidth="1"/>
    <col min="4108" max="4352" width="25.5546875" style="291"/>
    <col min="4353" max="4353" width="15.88671875" style="291" bestFit="1" customWidth="1"/>
    <col min="4354" max="4354" width="1.6640625" style="291" customWidth="1"/>
    <col min="4355" max="4355" width="9" style="291" bestFit="1" customWidth="1"/>
    <col min="4356" max="4356" width="13.6640625" style="291" bestFit="1" customWidth="1"/>
    <col min="4357" max="4357" width="10.88671875" style="291" bestFit="1" customWidth="1"/>
    <col min="4358" max="4358" width="8.5546875" style="291" bestFit="1" customWidth="1"/>
    <col min="4359" max="4360" width="9.44140625" style="291" bestFit="1" customWidth="1"/>
    <col min="4361" max="4361" width="23.44140625" style="291" customWidth="1"/>
    <col min="4362" max="4362" width="21" style="291" customWidth="1"/>
    <col min="4363" max="4363" width="9.44140625" style="291" bestFit="1" customWidth="1"/>
    <col min="4364" max="4608" width="25.5546875" style="291"/>
    <col min="4609" max="4609" width="15.88671875" style="291" bestFit="1" customWidth="1"/>
    <col min="4610" max="4610" width="1.6640625" style="291" customWidth="1"/>
    <col min="4611" max="4611" width="9" style="291" bestFit="1" customWidth="1"/>
    <col min="4612" max="4612" width="13.6640625" style="291" bestFit="1" customWidth="1"/>
    <col min="4613" max="4613" width="10.88671875" style="291" bestFit="1" customWidth="1"/>
    <col min="4614" max="4614" width="8.5546875" style="291" bestFit="1" customWidth="1"/>
    <col min="4615" max="4616" width="9.44140625" style="291" bestFit="1" customWidth="1"/>
    <col min="4617" max="4617" width="23.44140625" style="291" customWidth="1"/>
    <col min="4618" max="4618" width="21" style="291" customWidth="1"/>
    <col min="4619" max="4619" width="9.44140625" style="291" bestFit="1" customWidth="1"/>
    <col min="4620" max="4864" width="25.5546875" style="291"/>
    <col min="4865" max="4865" width="15.88671875" style="291" bestFit="1" customWidth="1"/>
    <col min="4866" max="4866" width="1.6640625" style="291" customWidth="1"/>
    <col min="4867" max="4867" width="9" style="291" bestFit="1" customWidth="1"/>
    <col min="4868" max="4868" width="13.6640625" style="291" bestFit="1" customWidth="1"/>
    <col min="4869" max="4869" width="10.88671875" style="291" bestFit="1" customWidth="1"/>
    <col min="4870" max="4870" width="8.5546875" style="291" bestFit="1" customWidth="1"/>
    <col min="4871" max="4872" width="9.44140625" style="291" bestFit="1" customWidth="1"/>
    <col min="4873" max="4873" width="23.44140625" style="291" customWidth="1"/>
    <col min="4874" max="4874" width="21" style="291" customWidth="1"/>
    <col min="4875" max="4875" width="9.44140625" style="291" bestFit="1" customWidth="1"/>
    <col min="4876" max="5120" width="25.5546875" style="291"/>
    <col min="5121" max="5121" width="15.88671875" style="291" bestFit="1" customWidth="1"/>
    <col min="5122" max="5122" width="1.6640625" style="291" customWidth="1"/>
    <col min="5123" max="5123" width="9" style="291" bestFit="1" customWidth="1"/>
    <col min="5124" max="5124" width="13.6640625" style="291" bestFit="1" customWidth="1"/>
    <col min="5125" max="5125" width="10.88671875" style="291" bestFit="1" customWidth="1"/>
    <col min="5126" max="5126" width="8.5546875" style="291" bestFit="1" customWidth="1"/>
    <col min="5127" max="5128" width="9.44140625" style="291" bestFit="1" customWidth="1"/>
    <col min="5129" max="5129" width="23.44140625" style="291" customWidth="1"/>
    <col min="5130" max="5130" width="21" style="291" customWidth="1"/>
    <col min="5131" max="5131" width="9.44140625" style="291" bestFit="1" customWidth="1"/>
    <col min="5132" max="5376" width="25.5546875" style="291"/>
    <col min="5377" max="5377" width="15.88671875" style="291" bestFit="1" customWidth="1"/>
    <col min="5378" max="5378" width="1.6640625" style="291" customWidth="1"/>
    <col min="5379" max="5379" width="9" style="291" bestFit="1" customWidth="1"/>
    <col min="5380" max="5380" width="13.6640625" style="291" bestFit="1" customWidth="1"/>
    <col min="5381" max="5381" width="10.88671875" style="291" bestFit="1" customWidth="1"/>
    <col min="5382" max="5382" width="8.5546875" style="291" bestFit="1" customWidth="1"/>
    <col min="5383" max="5384" width="9.44140625" style="291" bestFit="1" customWidth="1"/>
    <col min="5385" max="5385" width="23.44140625" style="291" customWidth="1"/>
    <col min="5386" max="5386" width="21" style="291" customWidth="1"/>
    <col min="5387" max="5387" width="9.44140625" style="291" bestFit="1" customWidth="1"/>
    <col min="5388" max="5632" width="25.5546875" style="291"/>
    <col min="5633" max="5633" width="15.88671875" style="291" bestFit="1" customWidth="1"/>
    <col min="5634" max="5634" width="1.6640625" style="291" customWidth="1"/>
    <col min="5635" max="5635" width="9" style="291" bestFit="1" customWidth="1"/>
    <col min="5636" max="5636" width="13.6640625" style="291" bestFit="1" customWidth="1"/>
    <col min="5637" max="5637" width="10.88671875" style="291" bestFit="1" customWidth="1"/>
    <col min="5638" max="5638" width="8.5546875" style="291" bestFit="1" customWidth="1"/>
    <col min="5639" max="5640" width="9.44140625" style="291" bestFit="1" customWidth="1"/>
    <col min="5641" max="5641" width="23.44140625" style="291" customWidth="1"/>
    <col min="5642" max="5642" width="21" style="291" customWidth="1"/>
    <col min="5643" max="5643" width="9.44140625" style="291" bestFit="1" customWidth="1"/>
    <col min="5644" max="5888" width="25.5546875" style="291"/>
    <col min="5889" max="5889" width="15.88671875" style="291" bestFit="1" customWidth="1"/>
    <col min="5890" max="5890" width="1.6640625" style="291" customWidth="1"/>
    <col min="5891" max="5891" width="9" style="291" bestFit="1" customWidth="1"/>
    <col min="5892" max="5892" width="13.6640625" style="291" bestFit="1" customWidth="1"/>
    <col min="5893" max="5893" width="10.88671875" style="291" bestFit="1" customWidth="1"/>
    <col min="5894" max="5894" width="8.5546875" style="291" bestFit="1" customWidth="1"/>
    <col min="5895" max="5896" width="9.44140625" style="291" bestFit="1" customWidth="1"/>
    <col min="5897" max="5897" width="23.44140625" style="291" customWidth="1"/>
    <col min="5898" max="5898" width="21" style="291" customWidth="1"/>
    <col min="5899" max="5899" width="9.44140625" style="291" bestFit="1" customWidth="1"/>
    <col min="5900" max="6144" width="25.5546875" style="291"/>
    <col min="6145" max="6145" width="15.88671875" style="291" bestFit="1" customWidth="1"/>
    <col min="6146" max="6146" width="1.6640625" style="291" customWidth="1"/>
    <col min="6147" max="6147" width="9" style="291" bestFit="1" customWidth="1"/>
    <col min="6148" max="6148" width="13.6640625" style="291" bestFit="1" customWidth="1"/>
    <col min="6149" max="6149" width="10.88671875" style="291" bestFit="1" customWidth="1"/>
    <col min="6150" max="6150" width="8.5546875" style="291" bestFit="1" customWidth="1"/>
    <col min="6151" max="6152" width="9.44140625" style="291" bestFit="1" customWidth="1"/>
    <col min="6153" max="6153" width="23.44140625" style="291" customWidth="1"/>
    <col min="6154" max="6154" width="21" style="291" customWidth="1"/>
    <col min="6155" max="6155" width="9.44140625" style="291" bestFit="1" customWidth="1"/>
    <col min="6156" max="6400" width="25.5546875" style="291"/>
    <col min="6401" max="6401" width="15.88671875" style="291" bestFit="1" customWidth="1"/>
    <col min="6402" max="6402" width="1.6640625" style="291" customWidth="1"/>
    <col min="6403" max="6403" width="9" style="291" bestFit="1" customWidth="1"/>
    <col min="6404" max="6404" width="13.6640625" style="291" bestFit="1" customWidth="1"/>
    <col min="6405" max="6405" width="10.88671875" style="291" bestFit="1" customWidth="1"/>
    <col min="6406" max="6406" width="8.5546875" style="291" bestFit="1" customWidth="1"/>
    <col min="6407" max="6408" width="9.44140625" style="291" bestFit="1" customWidth="1"/>
    <col min="6409" max="6409" width="23.44140625" style="291" customWidth="1"/>
    <col min="6410" max="6410" width="21" style="291" customWidth="1"/>
    <col min="6411" max="6411" width="9.44140625" style="291" bestFit="1" customWidth="1"/>
    <col min="6412" max="6656" width="25.5546875" style="291"/>
    <col min="6657" max="6657" width="15.88671875" style="291" bestFit="1" customWidth="1"/>
    <col min="6658" max="6658" width="1.6640625" style="291" customWidth="1"/>
    <col min="6659" max="6659" width="9" style="291" bestFit="1" customWidth="1"/>
    <col min="6660" max="6660" width="13.6640625" style="291" bestFit="1" customWidth="1"/>
    <col min="6661" max="6661" width="10.88671875" style="291" bestFit="1" customWidth="1"/>
    <col min="6662" max="6662" width="8.5546875" style="291" bestFit="1" customWidth="1"/>
    <col min="6663" max="6664" width="9.44140625" style="291" bestFit="1" customWidth="1"/>
    <col min="6665" max="6665" width="23.44140625" style="291" customWidth="1"/>
    <col min="6666" max="6666" width="21" style="291" customWidth="1"/>
    <col min="6667" max="6667" width="9.44140625" style="291" bestFit="1" customWidth="1"/>
    <col min="6668" max="6912" width="25.5546875" style="291"/>
    <col min="6913" max="6913" width="15.88671875" style="291" bestFit="1" customWidth="1"/>
    <col min="6914" max="6914" width="1.6640625" style="291" customWidth="1"/>
    <col min="6915" max="6915" width="9" style="291" bestFit="1" customWidth="1"/>
    <col min="6916" max="6916" width="13.6640625" style="291" bestFit="1" customWidth="1"/>
    <col min="6917" max="6917" width="10.88671875" style="291" bestFit="1" customWidth="1"/>
    <col min="6918" max="6918" width="8.5546875" style="291" bestFit="1" customWidth="1"/>
    <col min="6919" max="6920" width="9.44140625" style="291" bestFit="1" customWidth="1"/>
    <col min="6921" max="6921" width="23.44140625" style="291" customWidth="1"/>
    <col min="6922" max="6922" width="21" style="291" customWidth="1"/>
    <col min="6923" max="6923" width="9.44140625" style="291" bestFit="1" customWidth="1"/>
    <col min="6924" max="7168" width="25.5546875" style="291"/>
    <col min="7169" max="7169" width="15.88671875" style="291" bestFit="1" customWidth="1"/>
    <col min="7170" max="7170" width="1.6640625" style="291" customWidth="1"/>
    <col min="7171" max="7171" width="9" style="291" bestFit="1" customWidth="1"/>
    <col min="7172" max="7172" width="13.6640625" style="291" bestFit="1" customWidth="1"/>
    <col min="7173" max="7173" width="10.88671875" style="291" bestFit="1" customWidth="1"/>
    <col min="7174" max="7174" width="8.5546875" style="291" bestFit="1" customWidth="1"/>
    <col min="7175" max="7176" width="9.44140625" style="291" bestFit="1" customWidth="1"/>
    <col min="7177" max="7177" width="23.44140625" style="291" customWidth="1"/>
    <col min="7178" max="7178" width="21" style="291" customWidth="1"/>
    <col min="7179" max="7179" width="9.44140625" style="291" bestFit="1" customWidth="1"/>
    <col min="7180" max="7424" width="25.5546875" style="291"/>
    <col min="7425" max="7425" width="15.88671875" style="291" bestFit="1" customWidth="1"/>
    <col min="7426" max="7426" width="1.6640625" style="291" customWidth="1"/>
    <col min="7427" max="7427" width="9" style="291" bestFit="1" customWidth="1"/>
    <col min="7428" max="7428" width="13.6640625" style="291" bestFit="1" customWidth="1"/>
    <col min="7429" max="7429" width="10.88671875" style="291" bestFit="1" customWidth="1"/>
    <col min="7430" max="7430" width="8.5546875" style="291" bestFit="1" customWidth="1"/>
    <col min="7431" max="7432" width="9.44140625" style="291" bestFit="1" customWidth="1"/>
    <col min="7433" max="7433" width="23.44140625" style="291" customWidth="1"/>
    <col min="7434" max="7434" width="21" style="291" customWidth="1"/>
    <col min="7435" max="7435" width="9.44140625" style="291" bestFit="1" customWidth="1"/>
    <col min="7436" max="7680" width="25.5546875" style="291"/>
    <col min="7681" max="7681" width="15.88671875" style="291" bestFit="1" customWidth="1"/>
    <col min="7682" max="7682" width="1.6640625" style="291" customWidth="1"/>
    <col min="7683" max="7683" width="9" style="291" bestFit="1" customWidth="1"/>
    <col min="7684" max="7684" width="13.6640625" style="291" bestFit="1" customWidth="1"/>
    <col min="7685" max="7685" width="10.88671875" style="291" bestFit="1" customWidth="1"/>
    <col min="7686" max="7686" width="8.5546875" style="291" bestFit="1" customWidth="1"/>
    <col min="7687" max="7688" width="9.44140625" style="291" bestFit="1" customWidth="1"/>
    <col min="7689" max="7689" width="23.44140625" style="291" customWidth="1"/>
    <col min="7690" max="7690" width="21" style="291" customWidth="1"/>
    <col min="7691" max="7691" width="9.44140625" style="291" bestFit="1" customWidth="1"/>
    <col min="7692" max="7936" width="25.5546875" style="291"/>
    <col min="7937" max="7937" width="15.88671875" style="291" bestFit="1" customWidth="1"/>
    <col min="7938" max="7938" width="1.6640625" style="291" customWidth="1"/>
    <col min="7939" max="7939" width="9" style="291" bestFit="1" customWidth="1"/>
    <col min="7940" max="7940" width="13.6640625" style="291" bestFit="1" customWidth="1"/>
    <col min="7941" max="7941" width="10.88671875" style="291" bestFit="1" customWidth="1"/>
    <col min="7942" max="7942" width="8.5546875" style="291" bestFit="1" customWidth="1"/>
    <col min="7943" max="7944" width="9.44140625" style="291" bestFit="1" customWidth="1"/>
    <col min="7945" max="7945" width="23.44140625" style="291" customWidth="1"/>
    <col min="7946" max="7946" width="21" style="291" customWidth="1"/>
    <col min="7947" max="7947" width="9.44140625" style="291" bestFit="1" customWidth="1"/>
    <col min="7948" max="8192" width="25.5546875" style="291"/>
    <col min="8193" max="8193" width="15.88671875" style="291" bestFit="1" customWidth="1"/>
    <col min="8194" max="8194" width="1.6640625" style="291" customWidth="1"/>
    <col min="8195" max="8195" width="9" style="291" bestFit="1" customWidth="1"/>
    <col min="8196" max="8196" width="13.6640625" style="291" bestFit="1" customWidth="1"/>
    <col min="8197" max="8197" width="10.88671875" style="291" bestFit="1" customWidth="1"/>
    <col min="8198" max="8198" width="8.5546875" style="291" bestFit="1" customWidth="1"/>
    <col min="8199" max="8200" width="9.44140625" style="291" bestFit="1" customWidth="1"/>
    <col min="8201" max="8201" width="23.44140625" style="291" customWidth="1"/>
    <col min="8202" max="8202" width="21" style="291" customWidth="1"/>
    <col min="8203" max="8203" width="9.44140625" style="291" bestFit="1" customWidth="1"/>
    <col min="8204" max="8448" width="25.5546875" style="291"/>
    <col min="8449" max="8449" width="15.88671875" style="291" bestFit="1" customWidth="1"/>
    <col min="8450" max="8450" width="1.6640625" style="291" customWidth="1"/>
    <col min="8451" max="8451" width="9" style="291" bestFit="1" customWidth="1"/>
    <col min="8452" max="8452" width="13.6640625" style="291" bestFit="1" customWidth="1"/>
    <col min="8453" max="8453" width="10.88671875" style="291" bestFit="1" customWidth="1"/>
    <col min="8454" max="8454" width="8.5546875" style="291" bestFit="1" customWidth="1"/>
    <col min="8455" max="8456" width="9.44140625" style="291" bestFit="1" customWidth="1"/>
    <col min="8457" max="8457" width="23.44140625" style="291" customWidth="1"/>
    <col min="8458" max="8458" width="21" style="291" customWidth="1"/>
    <col min="8459" max="8459" width="9.44140625" style="291" bestFit="1" customWidth="1"/>
    <col min="8460" max="8704" width="25.5546875" style="291"/>
    <col min="8705" max="8705" width="15.88671875" style="291" bestFit="1" customWidth="1"/>
    <col min="8706" max="8706" width="1.6640625" style="291" customWidth="1"/>
    <col min="8707" max="8707" width="9" style="291" bestFit="1" customWidth="1"/>
    <col min="8708" max="8708" width="13.6640625" style="291" bestFit="1" customWidth="1"/>
    <col min="8709" max="8709" width="10.88671875" style="291" bestFit="1" customWidth="1"/>
    <col min="8710" max="8710" width="8.5546875" style="291" bestFit="1" customWidth="1"/>
    <col min="8711" max="8712" width="9.44140625" style="291" bestFit="1" customWidth="1"/>
    <col min="8713" max="8713" width="23.44140625" style="291" customWidth="1"/>
    <col min="8714" max="8714" width="21" style="291" customWidth="1"/>
    <col min="8715" max="8715" width="9.44140625" style="291" bestFit="1" customWidth="1"/>
    <col min="8716" max="8960" width="25.5546875" style="291"/>
    <col min="8961" max="8961" width="15.88671875" style="291" bestFit="1" customWidth="1"/>
    <col min="8962" max="8962" width="1.6640625" style="291" customWidth="1"/>
    <col min="8963" max="8963" width="9" style="291" bestFit="1" customWidth="1"/>
    <col min="8964" max="8964" width="13.6640625" style="291" bestFit="1" customWidth="1"/>
    <col min="8965" max="8965" width="10.88671875" style="291" bestFit="1" customWidth="1"/>
    <col min="8966" max="8966" width="8.5546875" style="291" bestFit="1" customWidth="1"/>
    <col min="8967" max="8968" width="9.44140625" style="291" bestFit="1" customWidth="1"/>
    <col min="8969" max="8969" width="23.44140625" style="291" customWidth="1"/>
    <col min="8970" max="8970" width="21" style="291" customWidth="1"/>
    <col min="8971" max="8971" width="9.44140625" style="291" bestFit="1" customWidth="1"/>
    <col min="8972" max="9216" width="25.5546875" style="291"/>
    <col min="9217" max="9217" width="15.88671875" style="291" bestFit="1" customWidth="1"/>
    <col min="9218" max="9218" width="1.6640625" style="291" customWidth="1"/>
    <col min="9219" max="9219" width="9" style="291" bestFit="1" customWidth="1"/>
    <col min="9220" max="9220" width="13.6640625" style="291" bestFit="1" customWidth="1"/>
    <col min="9221" max="9221" width="10.88671875" style="291" bestFit="1" customWidth="1"/>
    <col min="9222" max="9222" width="8.5546875" style="291" bestFit="1" customWidth="1"/>
    <col min="9223" max="9224" width="9.44140625" style="291" bestFit="1" customWidth="1"/>
    <col min="9225" max="9225" width="23.44140625" style="291" customWidth="1"/>
    <col min="9226" max="9226" width="21" style="291" customWidth="1"/>
    <col min="9227" max="9227" width="9.44140625" style="291" bestFit="1" customWidth="1"/>
    <col min="9228" max="9472" width="25.5546875" style="291"/>
    <col min="9473" max="9473" width="15.88671875" style="291" bestFit="1" customWidth="1"/>
    <col min="9474" max="9474" width="1.6640625" style="291" customWidth="1"/>
    <col min="9475" max="9475" width="9" style="291" bestFit="1" customWidth="1"/>
    <col min="9476" max="9476" width="13.6640625" style="291" bestFit="1" customWidth="1"/>
    <col min="9477" max="9477" width="10.88671875" style="291" bestFit="1" customWidth="1"/>
    <col min="9478" max="9478" width="8.5546875" style="291" bestFit="1" customWidth="1"/>
    <col min="9479" max="9480" width="9.44140625" style="291" bestFit="1" customWidth="1"/>
    <col min="9481" max="9481" width="23.44140625" style="291" customWidth="1"/>
    <col min="9482" max="9482" width="21" style="291" customWidth="1"/>
    <col min="9483" max="9483" width="9.44140625" style="291" bestFit="1" customWidth="1"/>
    <col min="9484" max="9728" width="25.5546875" style="291"/>
    <col min="9729" max="9729" width="15.88671875" style="291" bestFit="1" customWidth="1"/>
    <col min="9730" max="9730" width="1.6640625" style="291" customWidth="1"/>
    <col min="9731" max="9731" width="9" style="291" bestFit="1" customWidth="1"/>
    <col min="9732" max="9732" width="13.6640625" style="291" bestFit="1" customWidth="1"/>
    <col min="9733" max="9733" width="10.88671875" style="291" bestFit="1" customWidth="1"/>
    <col min="9734" max="9734" width="8.5546875" style="291" bestFit="1" customWidth="1"/>
    <col min="9735" max="9736" width="9.44140625" style="291" bestFit="1" customWidth="1"/>
    <col min="9737" max="9737" width="23.44140625" style="291" customWidth="1"/>
    <col min="9738" max="9738" width="21" style="291" customWidth="1"/>
    <col min="9739" max="9739" width="9.44140625" style="291" bestFit="1" customWidth="1"/>
    <col min="9740" max="9984" width="25.5546875" style="291"/>
    <col min="9985" max="9985" width="15.88671875" style="291" bestFit="1" customWidth="1"/>
    <col min="9986" max="9986" width="1.6640625" style="291" customWidth="1"/>
    <col min="9987" max="9987" width="9" style="291" bestFit="1" customWidth="1"/>
    <col min="9988" max="9988" width="13.6640625" style="291" bestFit="1" customWidth="1"/>
    <col min="9989" max="9989" width="10.88671875" style="291" bestFit="1" customWidth="1"/>
    <col min="9990" max="9990" width="8.5546875" style="291" bestFit="1" customWidth="1"/>
    <col min="9991" max="9992" width="9.44140625" style="291" bestFit="1" customWidth="1"/>
    <col min="9993" max="9993" width="23.44140625" style="291" customWidth="1"/>
    <col min="9994" max="9994" width="21" style="291" customWidth="1"/>
    <col min="9995" max="9995" width="9.44140625" style="291" bestFit="1" customWidth="1"/>
    <col min="9996" max="10240" width="25.5546875" style="291"/>
    <col min="10241" max="10241" width="15.88671875" style="291" bestFit="1" customWidth="1"/>
    <col min="10242" max="10242" width="1.6640625" style="291" customWidth="1"/>
    <col min="10243" max="10243" width="9" style="291" bestFit="1" customWidth="1"/>
    <col min="10244" max="10244" width="13.6640625" style="291" bestFit="1" customWidth="1"/>
    <col min="10245" max="10245" width="10.88671875" style="291" bestFit="1" customWidth="1"/>
    <col min="10246" max="10246" width="8.5546875" style="291" bestFit="1" customWidth="1"/>
    <col min="10247" max="10248" width="9.44140625" style="291" bestFit="1" customWidth="1"/>
    <col min="10249" max="10249" width="23.44140625" style="291" customWidth="1"/>
    <col min="10250" max="10250" width="21" style="291" customWidth="1"/>
    <col min="10251" max="10251" width="9.44140625" style="291" bestFit="1" customWidth="1"/>
    <col min="10252" max="10496" width="25.5546875" style="291"/>
    <col min="10497" max="10497" width="15.88671875" style="291" bestFit="1" customWidth="1"/>
    <col min="10498" max="10498" width="1.6640625" style="291" customWidth="1"/>
    <col min="10499" max="10499" width="9" style="291" bestFit="1" customWidth="1"/>
    <col min="10500" max="10500" width="13.6640625" style="291" bestFit="1" customWidth="1"/>
    <col min="10501" max="10501" width="10.88671875" style="291" bestFit="1" customWidth="1"/>
    <col min="10502" max="10502" width="8.5546875" style="291" bestFit="1" customWidth="1"/>
    <col min="10503" max="10504" width="9.44140625" style="291" bestFit="1" customWidth="1"/>
    <col min="10505" max="10505" width="23.44140625" style="291" customWidth="1"/>
    <col min="10506" max="10506" width="21" style="291" customWidth="1"/>
    <col min="10507" max="10507" width="9.44140625" style="291" bestFit="1" customWidth="1"/>
    <col min="10508" max="10752" width="25.5546875" style="291"/>
    <col min="10753" max="10753" width="15.88671875" style="291" bestFit="1" customWidth="1"/>
    <col min="10754" max="10754" width="1.6640625" style="291" customWidth="1"/>
    <col min="10755" max="10755" width="9" style="291" bestFit="1" customWidth="1"/>
    <col min="10756" max="10756" width="13.6640625" style="291" bestFit="1" customWidth="1"/>
    <col min="10757" max="10757" width="10.88671875" style="291" bestFit="1" customWidth="1"/>
    <col min="10758" max="10758" width="8.5546875" style="291" bestFit="1" customWidth="1"/>
    <col min="10759" max="10760" width="9.44140625" style="291" bestFit="1" customWidth="1"/>
    <col min="10761" max="10761" width="23.44140625" style="291" customWidth="1"/>
    <col min="10762" max="10762" width="21" style="291" customWidth="1"/>
    <col min="10763" max="10763" width="9.44140625" style="291" bestFit="1" customWidth="1"/>
    <col min="10764" max="11008" width="25.5546875" style="291"/>
    <col min="11009" max="11009" width="15.88671875" style="291" bestFit="1" customWidth="1"/>
    <col min="11010" max="11010" width="1.6640625" style="291" customWidth="1"/>
    <col min="11011" max="11011" width="9" style="291" bestFit="1" customWidth="1"/>
    <col min="11012" max="11012" width="13.6640625" style="291" bestFit="1" customWidth="1"/>
    <col min="11013" max="11013" width="10.88671875" style="291" bestFit="1" customWidth="1"/>
    <col min="11014" max="11014" width="8.5546875" style="291" bestFit="1" customWidth="1"/>
    <col min="11015" max="11016" width="9.44140625" style="291" bestFit="1" customWidth="1"/>
    <col min="11017" max="11017" width="23.44140625" style="291" customWidth="1"/>
    <col min="11018" max="11018" width="21" style="291" customWidth="1"/>
    <col min="11019" max="11019" width="9.44140625" style="291" bestFit="1" customWidth="1"/>
    <col min="11020" max="11264" width="25.5546875" style="291"/>
    <col min="11265" max="11265" width="15.88671875" style="291" bestFit="1" customWidth="1"/>
    <col min="11266" max="11266" width="1.6640625" style="291" customWidth="1"/>
    <col min="11267" max="11267" width="9" style="291" bestFit="1" customWidth="1"/>
    <col min="11268" max="11268" width="13.6640625" style="291" bestFit="1" customWidth="1"/>
    <col min="11269" max="11269" width="10.88671875" style="291" bestFit="1" customWidth="1"/>
    <col min="11270" max="11270" width="8.5546875" style="291" bestFit="1" customWidth="1"/>
    <col min="11271" max="11272" width="9.44140625" style="291" bestFit="1" customWidth="1"/>
    <col min="11273" max="11273" width="23.44140625" style="291" customWidth="1"/>
    <col min="11274" max="11274" width="21" style="291" customWidth="1"/>
    <col min="11275" max="11275" width="9.44140625" style="291" bestFit="1" customWidth="1"/>
    <col min="11276" max="11520" width="25.5546875" style="291"/>
    <col min="11521" max="11521" width="15.88671875" style="291" bestFit="1" customWidth="1"/>
    <col min="11522" max="11522" width="1.6640625" style="291" customWidth="1"/>
    <col min="11523" max="11523" width="9" style="291" bestFit="1" customWidth="1"/>
    <col min="11524" max="11524" width="13.6640625" style="291" bestFit="1" customWidth="1"/>
    <col min="11525" max="11525" width="10.88671875" style="291" bestFit="1" customWidth="1"/>
    <col min="11526" max="11526" width="8.5546875" style="291" bestFit="1" customWidth="1"/>
    <col min="11527" max="11528" width="9.44140625" style="291" bestFit="1" customWidth="1"/>
    <col min="11529" max="11529" width="23.44140625" style="291" customWidth="1"/>
    <col min="11530" max="11530" width="21" style="291" customWidth="1"/>
    <col min="11531" max="11531" width="9.44140625" style="291" bestFit="1" customWidth="1"/>
    <col min="11532" max="11776" width="25.5546875" style="291"/>
    <col min="11777" max="11777" width="15.88671875" style="291" bestFit="1" customWidth="1"/>
    <col min="11778" max="11778" width="1.6640625" style="291" customWidth="1"/>
    <col min="11779" max="11779" width="9" style="291" bestFit="1" customWidth="1"/>
    <col min="11780" max="11780" width="13.6640625" style="291" bestFit="1" customWidth="1"/>
    <col min="11781" max="11781" width="10.88671875" style="291" bestFit="1" customWidth="1"/>
    <col min="11782" max="11782" width="8.5546875" style="291" bestFit="1" customWidth="1"/>
    <col min="11783" max="11784" width="9.44140625" style="291" bestFit="1" customWidth="1"/>
    <col min="11785" max="11785" width="23.44140625" style="291" customWidth="1"/>
    <col min="11786" max="11786" width="21" style="291" customWidth="1"/>
    <col min="11787" max="11787" width="9.44140625" style="291" bestFit="1" customWidth="1"/>
    <col min="11788" max="12032" width="25.5546875" style="291"/>
    <col min="12033" max="12033" width="15.88671875" style="291" bestFit="1" customWidth="1"/>
    <col min="12034" max="12034" width="1.6640625" style="291" customWidth="1"/>
    <col min="12035" max="12035" width="9" style="291" bestFit="1" customWidth="1"/>
    <col min="12036" max="12036" width="13.6640625" style="291" bestFit="1" customWidth="1"/>
    <col min="12037" max="12037" width="10.88671875" style="291" bestFit="1" customWidth="1"/>
    <col min="12038" max="12038" width="8.5546875" style="291" bestFit="1" customWidth="1"/>
    <col min="12039" max="12040" width="9.44140625" style="291" bestFit="1" customWidth="1"/>
    <col min="12041" max="12041" width="23.44140625" style="291" customWidth="1"/>
    <col min="12042" max="12042" width="21" style="291" customWidth="1"/>
    <col min="12043" max="12043" width="9.44140625" style="291" bestFit="1" customWidth="1"/>
    <col min="12044" max="12288" width="25.5546875" style="291"/>
    <col min="12289" max="12289" width="15.88671875" style="291" bestFit="1" customWidth="1"/>
    <col min="12290" max="12290" width="1.6640625" style="291" customWidth="1"/>
    <col min="12291" max="12291" width="9" style="291" bestFit="1" customWidth="1"/>
    <col min="12292" max="12292" width="13.6640625" style="291" bestFit="1" customWidth="1"/>
    <col min="12293" max="12293" width="10.88671875" style="291" bestFit="1" customWidth="1"/>
    <col min="12294" max="12294" width="8.5546875" style="291" bestFit="1" customWidth="1"/>
    <col min="12295" max="12296" width="9.44140625" style="291" bestFit="1" customWidth="1"/>
    <col min="12297" max="12297" width="23.44140625" style="291" customWidth="1"/>
    <col min="12298" max="12298" width="21" style="291" customWidth="1"/>
    <col min="12299" max="12299" width="9.44140625" style="291" bestFit="1" customWidth="1"/>
    <col min="12300" max="12544" width="25.5546875" style="291"/>
    <col min="12545" max="12545" width="15.88671875" style="291" bestFit="1" customWidth="1"/>
    <col min="12546" max="12546" width="1.6640625" style="291" customWidth="1"/>
    <col min="12547" max="12547" width="9" style="291" bestFit="1" customWidth="1"/>
    <col min="12548" max="12548" width="13.6640625" style="291" bestFit="1" customWidth="1"/>
    <col min="12549" max="12549" width="10.88671875" style="291" bestFit="1" customWidth="1"/>
    <col min="12550" max="12550" width="8.5546875" style="291" bestFit="1" customWidth="1"/>
    <col min="12551" max="12552" width="9.44140625" style="291" bestFit="1" customWidth="1"/>
    <col min="12553" max="12553" width="23.44140625" style="291" customWidth="1"/>
    <col min="12554" max="12554" width="21" style="291" customWidth="1"/>
    <col min="12555" max="12555" width="9.44140625" style="291" bestFit="1" customWidth="1"/>
    <col min="12556" max="12800" width="25.5546875" style="291"/>
    <col min="12801" max="12801" width="15.88671875" style="291" bestFit="1" customWidth="1"/>
    <col min="12802" max="12802" width="1.6640625" style="291" customWidth="1"/>
    <col min="12803" max="12803" width="9" style="291" bestFit="1" customWidth="1"/>
    <col min="12804" max="12804" width="13.6640625" style="291" bestFit="1" customWidth="1"/>
    <col min="12805" max="12805" width="10.88671875" style="291" bestFit="1" customWidth="1"/>
    <col min="12806" max="12806" width="8.5546875" style="291" bestFit="1" customWidth="1"/>
    <col min="12807" max="12808" width="9.44140625" style="291" bestFit="1" customWidth="1"/>
    <col min="12809" max="12809" width="23.44140625" style="291" customWidth="1"/>
    <col min="12810" max="12810" width="21" style="291" customWidth="1"/>
    <col min="12811" max="12811" width="9.44140625" style="291" bestFit="1" customWidth="1"/>
    <col min="12812" max="13056" width="25.5546875" style="291"/>
    <col min="13057" max="13057" width="15.88671875" style="291" bestFit="1" customWidth="1"/>
    <col min="13058" max="13058" width="1.6640625" style="291" customWidth="1"/>
    <col min="13059" max="13059" width="9" style="291" bestFit="1" customWidth="1"/>
    <col min="13060" max="13060" width="13.6640625" style="291" bestFit="1" customWidth="1"/>
    <col min="13061" max="13061" width="10.88671875" style="291" bestFit="1" customWidth="1"/>
    <col min="13062" max="13062" width="8.5546875" style="291" bestFit="1" customWidth="1"/>
    <col min="13063" max="13064" width="9.44140625" style="291" bestFit="1" customWidth="1"/>
    <col min="13065" max="13065" width="23.44140625" style="291" customWidth="1"/>
    <col min="13066" max="13066" width="21" style="291" customWidth="1"/>
    <col min="13067" max="13067" width="9.44140625" style="291" bestFit="1" customWidth="1"/>
    <col min="13068" max="13312" width="25.5546875" style="291"/>
    <col min="13313" max="13313" width="15.88671875" style="291" bestFit="1" customWidth="1"/>
    <col min="13314" max="13314" width="1.6640625" style="291" customWidth="1"/>
    <col min="13315" max="13315" width="9" style="291" bestFit="1" customWidth="1"/>
    <col min="13316" max="13316" width="13.6640625" style="291" bestFit="1" customWidth="1"/>
    <col min="13317" max="13317" width="10.88671875" style="291" bestFit="1" customWidth="1"/>
    <col min="13318" max="13318" width="8.5546875" style="291" bestFit="1" customWidth="1"/>
    <col min="13319" max="13320" width="9.44140625" style="291" bestFit="1" customWidth="1"/>
    <col min="13321" max="13321" width="23.44140625" style="291" customWidth="1"/>
    <col min="13322" max="13322" width="21" style="291" customWidth="1"/>
    <col min="13323" max="13323" width="9.44140625" style="291" bestFit="1" customWidth="1"/>
    <col min="13324" max="13568" width="25.5546875" style="291"/>
    <col min="13569" max="13569" width="15.88671875" style="291" bestFit="1" customWidth="1"/>
    <col min="13570" max="13570" width="1.6640625" style="291" customWidth="1"/>
    <col min="13571" max="13571" width="9" style="291" bestFit="1" customWidth="1"/>
    <col min="13572" max="13572" width="13.6640625" style="291" bestFit="1" customWidth="1"/>
    <col min="13573" max="13573" width="10.88671875" style="291" bestFit="1" customWidth="1"/>
    <col min="13574" max="13574" width="8.5546875" style="291" bestFit="1" customWidth="1"/>
    <col min="13575" max="13576" width="9.44140625" style="291" bestFit="1" customWidth="1"/>
    <col min="13577" max="13577" width="23.44140625" style="291" customWidth="1"/>
    <col min="13578" max="13578" width="21" style="291" customWidth="1"/>
    <col min="13579" max="13579" width="9.44140625" style="291" bestFit="1" customWidth="1"/>
    <col min="13580" max="13824" width="25.5546875" style="291"/>
    <col min="13825" max="13825" width="15.88671875" style="291" bestFit="1" customWidth="1"/>
    <col min="13826" max="13826" width="1.6640625" style="291" customWidth="1"/>
    <col min="13827" max="13827" width="9" style="291" bestFit="1" customWidth="1"/>
    <col min="13828" max="13828" width="13.6640625" style="291" bestFit="1" customWidth="1"/>
    <col min="13829" max="13829" width="10.88671875" style="291" bestFit="1" customWidth="1"/>
    <col min="13830" max="13830" width="8.5546875" style="291" bestFit="1" customWidth="1"/>
    <col min="13831" max="13832" width="9.44140625" style="291" bestFit="1" customWidth="1"/>
    <col min="13833" max="13833" width="23.44140625" style="291" customWidth="1"/>
    <col min="13834" max="13834" width="21" style="291" customWidth="1"/>
    <col min="13835" max="13835" width="9.44140625" style="291" bestFit="1" customWidth="1"/>
    <col min="13836" max="14080" width="25.5546875" style="291"/>
    <col min="14081" max="14081" width="15.88671875" style="291" bestFit="1" customWidth="1"/>
    <col min="14082" max="14082" width="1.6640625" style="291" customWidth="1"/>
    <col min="14083" max="14083" width="9" style="291" bestFit="1" customWidth="1"/>
    <col min="14084" max="14084" width="13.6640625" style="291" bestFit="1" customWidth="1"/>
    <col min="14085" max="14085" width="10.88671875" style="291" bestFit="1" customWidth="1"/>
    <col min="14086" max="14086" width="8.5546875" style="291" bestFit="1" customWidth="1"/>
    <col min="14087" max="14088" width="9.44140625" style="291" bestFit="1" customWidth="1"/>
    <col min="14089" max="14089" width="23.44140625" style="291" customWidth="1"/>
    <col min="14090" max="14090" width="21" style="291" customWidth="1"/>
    <col min="14091" max="14091" width="9.44140625" style="291" bestFit="1" customWidth="1"/>
    <col min="14092" max="14336" width="25.5546875" style="291"/>
    <col min="14337" max="14337" width="15.88671875" style="291" bestFit="1" customWidth="1"/>
    <col min="14338" max="14338" width="1.6640625" style="291" customWidth="1"/>
    <col min="14339" max="14339" width="9" style="291" bestFit="1" customWidth="1"/>
    <col min="14340" max="14340" width="13.6640625" style="291" bestFit="1" customWidth="1"/>
    <col min="14341" max="14341" width="10.88671875" style="291" bestFit="1" customWidth="1"/>
    <col min="14342" max="14342" width="8.5546875" style="291" bestFit="1" customWidth="1"/>
    <col min="14343" max="14344" width="9.44140625" style="291" bestFit="1" customWidth="1"/>
    <col min="14345" max="14345" width="23.44140625" style="291" customWidth="1"/>
    <col min="14346" max="14346" width="21" style="291" customWidth="1"/>
    <col min="14347" max="14347" width="9.44140625" style="291" bestFit="1" customWidth="1"/>
    <col min="14348" max="14592" width="25.5546875" style="291"/>
    <col min="14593" max="14593" width="15.88671875" style="291" bestFit="1" customWidth="1"/>
    <col min="14594" max="14594" width="1.6640625" style="291" customWidth="1"/>
    <col min="14595" max="14595" width="9" style="291" bestFit="1" customWidth="1"/>
    <col min="14596" max="14596" width="13.6640625" style="291" bestFit="1" customWidth="1"/>
    <col min="14597" max="14597" width="10.88671875" style="291" bestFit="1" customWidth="1"/>
    <col min="14598" max="14598" width="8.5546875" style="291" bestFit="1" customWidth="1"/>
    <col min="14599" max="14600" width="9.44140625" style="291" bestFit="1" customWidth="1"/>
    <col min="14601" max="14601" width="23.44140625" style="291" customWidth="1"/>
    <col min="14602" max="14602" width="21" style="291" customWidth="1"/>
    <col min="14603" max="14603" width="9.44140625" style="291" bestFit="1" customWidth="1"/>
    <col min="14604" max="14848" width="25.5546875" style="291"/>
    <col min="14849" max="14849" width="15.88671875" style="291" bestFit="1" customWidth="1"/>
    <col min="14850" max="14850" width="1.6640625" style="291" customWidth="1"/>
    <col min="14851" max="14851" width="9" style="291" bestFit="1" customWidth="1"/>
    <col min="14852" max="14852" width="13.6640625" style="291" bestFit="1" customWidth="1"/>
    <col min="14853" max="14853" width="10.88671875" style="291" bestFit="1" customWidth="1"/>
    <col min="14854" max="14854" width="8.5546875" style="291" bestFit="1" customWidth="1"/>
    <col min="14855" max="14856" width="9.44140625" style="291" bestFit="1" customWidth="1"/>
    <col min="14857" max="14857" width="23.44140625" style="291" customWidth="1"/>
    <col min="14858" max="14858" width="21" style="291" customWidth="1"/>
    <col min="14859" max="14859" width="9.44140625" style="291" bestFit="1" customWidth="1"/>
    <col min="14860" max="15104" width="25.5546875" style="291"/>
    <col min="15105" max="15105" width="15.88671875" style="291" bestFit="1" customWidth="1"/>
    <col min="15106" max="15106" width="1.6640625" style="291" customWidth="1"/>
    <col min="15107" max="15107" width="9" style="291" bestFit="1" customWidth="1"/>
    <col min="15108" max="15108" width="13.6640625" style="291" bestFit="1" customWidth="1"/>
    <col min="15109" max="15109" width="10.88671875" style="291" bestFit="1" customWidth="1"/>
    <col min="15110" max="15110" width="8.5546875" style="291" bestFit="1" customWidth="1"/>
    <col min="15111" max="15112" width="9.44140625" style="291" bestFit="1" customWidth="1"/>
    <col min="15113" max="15113" width="23.44140625" style="291" customWidth="1"/>
    <col min="15114" max="15114" width="21" style="291" customWidth="1"/>
    <col min="15115" max="15115" width="9.44140625" style="291" bestFit="1" customWidth="1"/>
    <col min="15116" max="15360" width="25.5546875" style="291"/>
    <col min="15361" max="15361" width="15.88671875" style="291" bestFit="1" customWidth="1"/>
    <col min="15362" max="15362" width="1.6640625" style="291" customWidth="1"/>
    <col min="15363" max="15363" width="9" style="291" bestFit="1" customWidth="1"/>
    <col min="15364" max="15364" width="13.6640625" style="291" bestFit="1" customWidth="1"/>
    <col min="15365" max="15365" width="10.88671875" style="291" bestFit="1" customWidth="1"/>
    <col min="15366" max="15366" width="8.5546875" style="291" bestFit="1" customWidth="1"/>
    <col min="15367" max="15368" width="9.44140625" style="291" bestFit="1" customWidth="1"/>
    <col min="15369" max="15369" width="23.44140625" style="291" customWidth="1"/>
    <col min="15370" max="15370" width="21" style="291" customWidth="1"/>
    <col min="15371" max="15371" width="9.44140625" style="291" bestFit="1" customWidth="1"/>
    <col min="15372" max="15616" width="25.5546875" style="291"/>
    <col min="15617" max="15617" width="15.88671875" style="291" bestFit="1" customWidth="1"/>
    <col min="15618" max="15618" width="1.6640625" style="291" customWidth="1"/>
    <col min="15619" max="15619" width="9" style="291" bestFit="1" customWidth="1"/>
    <col min="15620" max="15620" width="13.6640625" style="291" bestFit="1" customWidth="1"/>
    <col min="15621" max="15621" width="10.88671875" style="291" bestFit="1" customWidth="1"/>
    <col min="15622" max="15622" width="8.5546875" style="291" bestFit="1" customWidth="1"/>
    <col min="15623" max="15624" width="9.44140625" style="291" bestFit="1" customWidth="1"/>
    <col min="15625" max="15625" width="23.44140625" style="291" customWidth="1"/>
    <col min="15626" max="15626" width="21" style="291" customWidth="1"/>
    <col min="15627" max="15627" width="9.44140625" style="291" bestFit="1" customWidth="1"/>
    <col min="15628" max="15872" width="25.5546875" style="291"/>
    <col min="15873" max="15873" width="15.88671875" style="291" bestFit="1" customWidth="1"/>
    <col min="15874" max="15874" width="1.6640625" style="291" customWidth="1"/>
    <col min="15875" max="15875" width="9" style="291" bestFit="1" customWidth="1"/>
    <col min="15876" max="15876" width="13.6640625" style="291" bestFit="1" customWidth="1"/>
    <col min="15877" max="15877" width="10.88671875" style="291" bestFit="1" customWidth="1"/>
    <col min="15878" max="15878" width="8.5546875" style="291" bestFit="1" customWidth="1"/>
    <col min="15879" max="15880" width="9.44140625" style="291" bestFit="1" customWidth="1"/>
    <col min="15881" max="15881" width="23.44140625" style="291" customWidth="1"/>
    <col min="15882" max="15882" width="21" style="291" customWidth="1"/>
    <col min="15883" max="15883" width="9.44140625" style="291" bestFit="1" customWidth="1"/>
    <col min="15884" max="16128" width="25.5546875" style="291"/>
    <col min="16129" max="16129" width="15.88671875" style="291" bestFit="1" customWidth="1"/>
    <col min="16130" max="16130" width="1.6640625" style="291" customWidth="1"/>
    <col min="16131" max="16131" width="9" style="291" bestFit="1" customWidth="1"/>
    <col min="16132" max="16132" width="13.6640625" style="291" bestFit="1" customWidth="1"/>
    <col min="16133" max="16133" width="10.88671875" style="291" bestFit="1" customWidth="1"/>
    <col min="16134" max="16134" width="8.5546875" style="291" bestFit="1" customWidth="1"/>
    <col min="16135" max="16136" width="9.44140625" style="291" bestFit="1" customWidth="1"/>
    <col min="16137" max="16137" width="23.44140625" style="291" customWidth="1"/>
    <col min="16138" max="16138" width="21" style="291" customWidth="1"/>
    <col min="16139" max="16139" width="9.44140625" style="291" bestFit="1" customWidth="1"/>
    <col min="16140" max="16384" width="25.5546875" style="291"/>
  </cols>
  <sheetData>
    <row r="2" spans="1:13" x14ac:dyDescent="0.25">
      <c r="A2" s="432" t="s">
        <v>712</v>
      </c>
    </row>
    <row r="3" spans="1:13" x14ac:dyDescent="0.25">
      <c r="A3" s="433" t="s">
        <v>713</v>
      </c>
      <c r="B3" s="433"/>
      <c r="C3" s="433" t="s">
        <v>714</v>
      </c>
      <c r="D3" s="433" t="s">
        <v>715</v>
      </c>
      <c r="E3" s="433" t="s">
        <v>716</v>
      </c>
      <c r="F3" s="433" t="s">
        <v>717</v>
      </c>
      <c r="G3" s="433" t="s">
        <v>718</v>
      </c>
      <c r="H3" s="433" t="s">
        <v>719</v>
      </c>
      <c r="I3" s="434"/>
      <c r="J3" s="434" t="s">
        <v>356</v>
      </c>
      <c r="K3" s="433" t="s">
        <v>720</v>
      </c>
      <c r="M3" s="368"/>
    </row>
    <row r="4" spans="1:13" ht="26.4" x14ac:dyDescent="0.25">
      <c r="A4" s="291" t="s">
        <v>721</v>
      </c>
      <c r="C4" s="291" t="s">
        <v>370</v>
      </c>
      <c r="D4" s="291" t="s">
        <v>722</v>
      </c>
      <c r="E4" s="291" t="e">
        <v>#REF!</v>
      </c>
      <c r="F4" s="291">
        <v>10</v>
      </c>
      <c r="G4" s="435">
        <v>39.75</v>
      </c>
      <c r="H4" s="435">
        <f t="shared" ref="H4:H9" si="0">+G4*F4</f>
        <v>397.5</v>
      </c>
      <c r="I4" s="368" t="s">
        <v>723</v>
      </c>
      <c r="J4" s="368" t="s">
        <v>724</v>
      </c>
      <c r="K4" s="291">
        <f>39.75/500</f>
        <v>7.9500000000000001E-2</v>
      </c>
      <c r="M4" s="368"/>
    </row>
    <row r="5" spans="1:13" ht="26.4" x14ac:dyDescent="0.25">
      <c r="A5" s="291" t="s">
        <v>725</v>
      </c>
      <c r="D5" s="291" t="s">
        <v>726</v>
      </c>
      <c r="E5" s="291" t="e">
        <v>#REF!</v>
      </c>
      <c r="F5" s="291">
        <v>10</v>
      </c>
      <c r="G5" s="435">
        <v>17.5</v>
      </c>
      <c r="H5" s="435">
        <f t="shared" si="0"/>
        <v>175</v>
      </c>
      <c r="I5" s="368" t="s">
        <v>727</v>
      </c>
      <c r="K5" s="291">
        <f>17.5/500</f>
        <v>3.5000000000000003E-2</v>
      </c>
    </row>
    <row r="6" spans="1:13" ht="26.4" x14ac:dyDescent="0.25">
      <c r="A6" s="291" t="s">
        <v>728</v>
      </c>
      <c r="D6" s="291" t="s">
        <v>729</v>
      </c>
      <c r="E6" s="291" t="e">
        <v>#REF!</v>
      </c>
      <c r="F6" s="291">
        <v>0</v>
      </c>
      <c r="G6" s="435">
        <v>24.5</v>
      </c>
      <c r="H6" s="435">
        <f t="shared" si="0"/>
        <v>0</v>
      </c>
      <c r="I6" s="368" t="s">
        <v>730</v>
      </c>
      <c r="K6" s="291">
        <f>24.5/100</f>
        <v>0.245</v>
      </c>
      <c r="L6" s="291" t="s">
        <v>731</v>
      </c>
    </row>
    <row r="7" spans="1:13" x14ac:dyDescent="0.25">
      <c r="A7" s="291" t="s">
        <v>725</v>
      </c>
      <c r="D7" s="291" t="s">
        <v>732</v>
      </c>
      <c r="G7" s="435"/>
      <c r="H7" s="435">
        <f t="shared" si="0"/>
        <v>0</v>
      </c>
    </row>
    <row r="8" spans="1:13" ht="26.4" x14ac:dyDescent="0.25">
      <c r="A8" s="291" t="s">
        <v>733</v>
      </c>
      <c r="D8" s="291" t="s">
        <v>734</v>
      </c>
      <c r="E8" s="291" t="e">
        <v>#REF!</v>
      </c>
      <c r="F8" s="291">
        <v>1</v>
      </c>
      <c r="G8" s="435">
        <v>18.5</v>
      </c>
      <c r="H8" s="435">
        <f t="shared" si="0"/>
        <v>18.5</v>
      </c>
      <c r="I8" s="368" t="s">
        <v>735</v>
      </c>
      <c r="K8" s="291">
        <f>18.5/100</f>
        <v>0.185</v>
      </c>
    </row>
    <row r="9" spans="1:13" ht="26.4" x14ac:dyDescent="0.25">
      <c r="A9" s="291" t="s">
        <v>736</v>
      </c>
      <c r="D9" s="291" t="s">
        <v>737</v>
      </c>
      <c r="E9" s="291" t="e">
        <v>#REF!</v>
      </c>
      <c r="F9" s="291">
        <v>3</v>
      </c>
      <c r="G9" s="435">
        <v>8.75</v>
      </c>
      <c r="H9" s="436">
        <f t="shared" si="0"/>
        <v>26.25</v>
      </c>
      <c r="I9" s="368" t="s">
        <v>738</v>
      </c>
      <c r="K9" s="291">
        <f>8.75/100</f>
        <v>8.7499999999999994E-2</v>
      </c>
    </row>
    <row r="10" spans="1:13" x14ac:dyDescent="0.25">
      <c r="G10" s="435"/>
      <c r="H10" s="435">
        <f>SUM(H4:H9)</f>
        <v>617.25</v>
      </c>
    </row>
    <row r="11" spans="1:13" x14ac:dyDescent="0.25">
      <c r="G11" s="435"/>
      <c r="H11" s="435"/>
    </row>
    <row r="12" spans="1:13" x14ac:dyDescent="0.25">
      <c r="A12" s="291" t="s">
        <v>739</v>
      </c>
    </row>
    <row r="13" spans="1:13" ht="52.8" x14ac:dyDescent="0.25">
      <c r="A13" s="291" t="s">
        <v>721</v>
      </c>
      <c r="C13" s="291" t="s">
        <v>370</v>
      </c>
      <c r="D13" s="291" t="s">
        <v>740</v>
      </c>
      <c r="E13" s="291" t="e">
        <v>#REF!</v>
      </c>
      <c r="F13" s="291">
        <v>10</v>
      </c>
      <c r="G13" s="435">
        <v>55</v>
      </c>
      <c r="H13" s="435">
        <f>+G13*F13</f>
        <v>550</v>
      </c>
      <c r="I13" s="368" t="s">
        <v>723</v>
      </c>
      <c r="J13" s="368" t="s">
        <v>741</v>
      </c>
      <c r="K13" s="298">
        <f>55/500</f>
        <v>0.11</v>
      </c>
      <c r="L13" s="298"/>
      <c r="M13" s="298"/>
    </row>
    <row r="15" spans="1:13" x14ac:dyDescent="0.25">
      <c r="A15" s="437"/>
      <c r="B15" s="437"/>
      <c r="C15" s="437"/>
      <c r="D15" s="437"/>
      <c r="E15" s="437"/>
      <c r="F15" s="437"/>
      <c r="G15" s="437"/>
      <c r="H15" s="437"/>
      <c r="I15" s="438"/>
      <c r="J15" s="437"/>
      <c r="K15" s="437"/>
    </row>
    <row r="16" spans="1:13" x14ac:dyDescent="0.25">
      <c r="A16" s="424" t="s">
        <v>742</v>
      </c>
    </row>
    <row r="17" spans="1:11" x14ac:dyDescent="0.25">
      <c r="A17" s="433" t="s">
        <v>713</v>
      </c>
      <c r="B17" s="433"/>
      <c r="C17" s="433"/>
      <c r="D17" s="433" t="s">
        <v>743</v>
      </c>
      <c r="E17" s="433" t="s">
        <v>716</v>
      </c>
      <c r="F17" s="433"/>
      <c r="G17" s="433" t="s">
        <v>720</v>
      </c>
      <c r="H17" s="433" t="s">
        <v>719</v>
      </c>
      <c r="I17" s="434"/>
      <c r="J17" s="434" t="s">
        <v>356</v>
      </c>
      <c r="K17" s="433" t="s">
        <v>720</v>
      </c>
    </row>
    <row r="18" spans="1:11" x14ac:dyDescent="0.25">
      <c r="A18" s="291" t="s">
        <v>721</v>
      </c>
      <c r="D18" s="291">
        <v>62</v>
      </c>
      <c r="E18" s="291" t="e">
        <f>+E4</f>
        <v>#REF!</v>
      </c>
      <c r="G18" s="291">
        <v>0.08</v>
      </c>
      <c r="H18" s="435" t="e">
        <f t="shared" ref="H18:H23" si="1">+G18*E18</f>
        <v>#REF!</v>
      </c>
      <c r="I18" s="368" t="s">
        <v>744</v>
      </c>
    </row>
    <row r="19" spans="1:11" x14ac:dyDescent="0.25">
      <c r="A19" s="291" t="s">
        <v>725</v>
      </c>
      <c r="D19" s="291">
        <v>57</v>
      </c>
      <c r="E19" s="291" t="e">
        <f>+E5</f>
        <v>#REF!</v>
      </c>
      <c r="G19" s="291">
        <v>3.7999999999999999E-2</v>
      </c>
      <c r="H19" s="435" t="e">
        <f t="shared" si="1"/>
        <v>#REF!</v>
      </c>
      <c r="I19" s="368" t="s">
        <v>745</v>
      </c>
    </row>
    <row r="20" spans="1:11" x14ac:dyDescent="0.25">
      <c r="A20" s="291" t="s">
        <v>728</v>
      </c>
      <c r="D20" s="291">
        <v>65</v>
      </c>
      <c r="E20" s="291" t="e">
        <f>+E6</f>
        <v>#REF!</v>
      </c>
      <c r="G20" s="291">
        <v>0.29599999999999999</v>
      </c>
      <c r="H20" s="435" t="e">
        <f t="shared" si="1"/>
        <v>#REF!</v>
      </c>
      <c r="I20" s="368" t="s">
        <v>746</v>
      </c>
    </row>
    <row r="21" spans="1:11" x14ac:dyDescent="0.25">
      <c r="A21" s="291" t="s">
        <v>725</v>
      </c>
      <c r="D21" s="291" t="s">
        <v>747</v>
      </c>
      <c r="H21" s="435">
        <f t="shared" si="1"/>
        <v>0</v>
      </c>
    </row>
    <row r="22" spans="1:11" x14ac:dyDescent="0.25">
      <c r="A22" s="291" t="s">
        <v>733</v>
      </c>
      <c r="D22" s="291">
        <v>99</v>
      </c>
      <c r="E22" s="291" t="e">
        <f>+E8</f>
        <v>#REF!</v>
      </c>
      <c r="G22" s="291">
        <v>0.25</v>
      </c>
      <c r="H22" s="435" t="e">
        <f t="shared" si="1"/>
        <v>#REF!</v>
      </c>
      <c r="I22" s="368" t="s">
        <v>748</v>
      </c>
    </row>
    <row r="23" spans="1:11" ht="15" x14ac:dyDescent="0.4">
      <c r="A23" s="291" t="s">
        <v>736</v>
      </c>
      <c r="D23" s="291">
        <v>135</v>
      </c>
      <c r="E23" s="291" t="e">
        <f>+E9</f>
        <v>#REF!</v>
      </c>
      <c r="G23" s="291">
        <v>9.5000000000000001E-2</v>
      </c>
      <c r="H23" s="439" t="e">
        <f t="shared" si="1"/>
        <v>#REF!</v>
      </c>
      <c r="I23" s="368" t="s">
        <v>749</v>
      </c>
    </row>
    <row r="24" spans="1:11" x14ac:dyDescent="0.25">
      <c r="H24" s="440" t="e">
        <f>SUM(H18:H23)</f>
        <v>#REF!</v>
      </c>
    </row>
  </sheetData>
  <printOptions horizontalCentered="1" gridLines="1"/>
  <pageMargins left="0.37" right="0.27" top="1.42" bottom="1" header="1.01" footer="0.5"/>
  <pageSetup scale="85" orientation="landscape" horizontalDpi="300" verticalDpi="300" r:id="rId1"/>
  <headerFooter alignWithMargins="0">
    <oddHeader>&amp;L&amp;F&amp;C&amp;A&amp;R&amp;D</oddHeader>
    <oddFooter>&amp;L&amp;A&amp;C&amp;P of &amp;N&amp;R&amp;F</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D03B-03E6-46B0-B6C3-69A0601B1FF5}">
  <sheetPr codeName="Sheet5"/>
  <dimension ref="A1:L32"/>
  <sheetViews>
    <sheetView zoomScale="85" zoomScaleNormal="85" workbookViewId="0"/>
  </sheetViews>
  <sheetFormatPr defaultColWidth="6.5546875" defaultRowHeight="13.2" x14ac:dyDescent="0.25"/>
  <cols>
    <col min="1" max="1" width="2.44140625" customWidth="1"/>
    <col min="2" max="2" width="38.33203125" style="733" customWidth="1"/>
    <col min="3" max="3" width="2.33203125" customWidth="1"/>
    <col min="4" max="5" width="14.44140625" style="734" customWidth="1"/>
    <col min="6" max="6" width="14.5546875" bestFit="1" customWidth="1"/>
    <col min="7" max="7" width="21.44140625" customWidth="1"/>
    <col min="8" max="8" width="53.44140625" customWidth="1"/>
    <col min="9" max="9" width="3.5546875" customWidth="1"/>
    <col min="10" max="15" width="15.109375" customWidth="1"/>
    <col min="239" max="239" width="22.109375" customWidth="1"/>
    <col min="240" max="240" width="2.33203125" customWidth="1"/>
    <col min="241" max="241" width="6.44140625" bestFit="1" customWidth="1"/>
    <col min="242" max="242" width="8.6640625" bestFit="1" customWidth="1"/>
    <col min="243" max="244" width="8.6640625" customWidth="1"/>
    <col min="245" max="245" width="5.88671875" customWidth="1"/>
    <col min="246" max="247" width="9.5546875" customWidth="1"/>
    <col min="248" max="248" width="9.6640625" customWidth="1"/>
    <col min="249" max="249" width="9.109375" customWidth="1"/>
    <col min="250" max="250" width="12" customWidth="1"/>
    <col min="251" max="251" width="2.5546875" customWidth="1"/>
    <col min="252" max="252" width="12" customWidth="1"/>
    <col min="253" max="254" width="12.109375" customWidth="1"/>
    <col min="255" max="255" width="10.44140625" customWidth="1"/>
    <col min="256" max="256" width="8.44140625" customWidth="1"/>
    <col min="257" max="257" width="8.5546875" customWidth="1"/>
    <col min="258" max="258" width="9" customWidth="1"/>
    <col min="259" max="259" width="11.5546875" customWidth="1"/>
    <col min="260" max="260" width="8.6640625" customWidth="1"/>
    <col min="495" max="495" width="22.109375" customWidth="1"/>
    <col min="496" max="496" width="2.33203125" customWidth="1"/>
    <col min="497" max="497" width="6.44140625" bestFit="1" customWidth="1"/>
    <col min="498" max="498" width="8.6640625" bestFit="1" customWidth="1"/>
    <col min="499" max="500" width="8.6640625" customWidth="1"/>
    <col min="501" max="501" width="5.88671875" customWidth="1"/>
    <col min="502" max="503" width="9.5546875" customWidth="1"/>
    <col min="504" max="504" width="9.6640625" customWidth="1"/>
    <col min="505" max="505" width="9.109375" customWidth="1"/>
    <col min="506" max="506" width="12" customWidth="1"/>
    <col min="507" max="507" width="2.5546875" customWidth="1"/>
    <col min="508" max="508" width="12" customWidth="1"/>
    <col min="509" max="510" width="12.109375" customWidth="1"/>
    <col min="511" max="511" width="10.44140625" customWidth="1"/>
    <col min="512" max="512" width="8.44140625" customWidth="1"/>
    <col min="513" max="513" width="8.5546875" customWidth="1"/>
    <col min="514" max="514" width="9" customWidth="1"/>
    <col min="515" max="515" width="11.5546875" customWidth="1"/>
    <col min="516" max="516" width="8.6640625" customWidth="1"/>
    <col min="751" max="751" width="22.109375" customWidth="1"/>
    <col min="752" max="752" width="2.33203125" customWidth="1"/>
    <col min="753" max="753" width="6.44140625" bestFit="1" customWidth="1"/>
    <col min="754" max="754" width="8.6640625" bestFit="1" customWidth="1"/>
    <col min="755" max="756" width="8.6640625" customWidth="1"/>
    <col min="757" max="757" width="5.88671875" customWidth="1"/>
    <col min="758" max="759" width="9.5546875" customWidth="1"/>
    <col min="760" max="760" width="9.6640625" customWidth="1"/>
    <col min="761" max="761" width="9.109375" customWidth="1"/>
    <col min="762" max="762" width="12" customWidth="1"/>
    <col min="763" max="763" width="2.5546875" customWidth="1"/>
    <col min="764" max="764" width="12" customWidth="1"/>
    <col min="765" max="766" width="12.109375" customWidth="1"/>
    <col min="767" max="767" width="10.44140625" customWidth="1"/>
    <col min="768" max="768" width="8.44140625" customWidth="1"/>
    <col min="769" max="769" width="8.5546875" customWidth="1"/>
    <col min="770" max="770" width="9" customWidth="1"/>
    <col min="771" max="771" width="11.5546875" customWidth="1"/>
    <col min="772" max="772" width="8.6640625" customWidth="1"/>
    <col min="1007" max="1007" width="22.109375" customWidth="1"/>
    <col min="1008" max="1008" width="2.33203125" customWidth="1"/>
    <col min="1009" max="1009" width="6.44140625" bestFit="1" customWidth="1"/>
    <col min="1010" max="1010" width="8.6640625" bestFit="1" customWidth="1"/>
    <col min="1011" max="1012" width="8.6640625" customWidth="1"/>
    <col min="1013" max="1013" width="5.88671875" customWidth="1"/>
    <col min="1014" max="1015" width="9.5546875" customWidth="1"/>
    <col min="1016" max="1016" width="9.6640625" customWidth="1"/>
    <col min="1017" max="1017" width="9.109375" customWidth="1"/>
    <col min="1018" max="1018" width="12" customWidth="1"/>
    <col min="1019" max="1019" width="2.5546875" customWidth="1"/>
    <col min="1020" max="1020" width="12" customWidth="1"/>
    <col min="1021" max="1022" width="12.109375" customWidth="1"/>
    <col min="1023" max="1023" width="10.44140625" customWidth="1"/>
    <col min="1024" max="1024" width="8.44140625" customWidth="1"/>
    <col min="1025" max="1025" width="8.5546875" customWidth="1"/>
    <col min="1026" max="1026" width="9" customWidth="1"/>
    <col min="1027" max="1027" width="11.5546875" customWidth="1"/>
    <col min="1028" max="1028" width="8.6640625" customWidth="1"/>
    <col min="1263" max="1263" width="22.109375" customWidth="1"/>
    <col min="1264" max="1264" width="2.33203125" customWidth="1"/>
    <col min="1265" max="1265" width="6.44140625" bestFit="1" customWidth="1"/>
    <col min="1266" max="1266" width="8.6640625" bestFit="1" customWidth="1"/>
    <col min="1267" max="1268" width="8.6640625" customWidth="1"/>
    <col min="1269" max="1269" width="5.88671875" customWidth="1"/>
    <col min="1270" max="1271" width="9.5546875" customWidth="1"/>
    <col min="1272" max="1272" width="9.6640625" customWidth="1"/>
    <col min="1273" max="1273" width="9.109375" customWidth="1"/>
    <col min="1274" max="1274" width="12" customWidth="1"/>
    <col min="1275" max="1275" width="2.5546875" customWidth="1"/>
    <col min="1276" max="1276" width="12" customWidth="1"/>
    <col min="1277" max="1278" width="12.109375" customWidth="1"/>
    <col min="1279" max="1279" width="10.44140625" customWidth="1"/>
    <col min="1280" max="1280" width="8.44140625" customWidth="1"/>
    <col min="1281" max="1281" width="8.5546875" customWidth="1"/>
    <col min="1282" max="1282" width="9" customWidth="1"/>
    <col min="1283" max="1283" width="11.5546875" customWidth="1"/>
    <col min="1284" max="1284" width="8.6640625" customWidth="1"/>
    <col min="1519" max="1519" width="22.109375" customWidth="1"/>
    <col min="1520" max="1520" width="2.33203125" customWidth="1"/>
    <col min="1521" max="1521" width="6.44140625" bestFit="1" customWidth="1"/>
    <col min="1522" max="1522" width="8.6640625" bestFit="1" customWidth="1"/>
    <col min="1523" max="1524" width="8.6640625" customWidth="1"/>
    <col min="1525" max="1525" width="5.88671875" customWidth="1"/>
    <col min="1526" max="1527" width="9.5546875" customWidth="1"/>
    <col min="1528" max="1528" width="9.6640625" customWidth="1"/>
    <col min="1529" max="1529" width="9.109375" customWidth="1"/>
    <col min="1530" max="1530" width="12" customWidth="1"/>
    <col min="1531" max="1531" width="2.5546875" customWidth="1"/>
    <col min="1532" max="1532" width="12" customWidth="1"/>
    <col min="1533" max="1534" width="12.109375" customWidth="1"/>
    <col min="1535" max="1535" width="10.44140625" customWidth="1"/>
    <col min="1536" max="1536" width="8.44140625" customWidth="1"/>
    <col min="1537" max="1537" width="8.5546875" customWidth="1"/>
    <col min="1538" max="1538" width="9" customWidth="1"/>
    <col min="1539" max="1539" width="11.5546875" customWidth="1"/>
    <col min="1540" max="1540" width="8.6640625" customWidth="1"/>
    <col min="1775" max="1775" width="22.109375" customWidth="1"/>
    <col min="1776" max="1776" width="2.33203125" customWidth="1"/>
    <col min="1777" max="1777" width="6.44140625" bestFit="1" customWidth="1"/>
    <col min="1778" max="1778" width="8.6640625" bestFit="1" customWidth="1"/>
    <col min="1779" max="1780" width="8.6640625" customWidth="1"/>
    <col min="1781" max="1781" width="5.88671875" customWidth="1"/>
    <col min="1782" max="1783" width="9.5546875" customWidth="1"/>
    <col min="1784" max="1784" width="9.6640625" customWidth="1"/>
    <col min="1785" max="1785" width="9.109375" customWidth="1"/>
    <col min="1786" max="1786" width="12" customWidth="1"/>
    <col min="1787" max="1787" width="2.5546875" customWidth="1"/>
    <col min="1788" max="1788" width="12" customWidth="1"/>
    <col min="1789" max="1790" width="12.109375" customWidth="1"/>
    <col min="1791" max="1791" width="10.44140625" customWidth="1"/>
    <col min="1792" max="1792" width="8.44140625" customWidth="1"/>
    <col min="1793" max="1793" width="8.5546875" customWidth="1"/>
    <col min="1794" max="1794" width="9" customWidth="1"/>
    <col min="1795" max="1795" width="11.5546875" customWidth="1"/>
    <col min="1796" max="1796" width="8.6640625" customWidth="1"/>
    <col min="2031" max="2031" width="22.109375" customWidth="1"/>
    <col min="2032" max="2032" width="2.33203125" customWidth="1"/>
    <col min="2033" max="2033" width="6.44140625" bestFit="1" customWidth="1"/>
    <col min="2034" max="2034" width="8.6640625" bestFit="1" customWidth="1"/>
    <col min="2035" max="2036" width="8.6640625" customWidth="1"/>
    <col min="2037" max="2037" width="5.88671875" customWidth="1"/>
    <col min="2038" max="2039" width="9.5546875" customWidth="1"/>
    <col min="2040" max="2040" width="9.6640625" customWidth="1"/>
    <col min="2041" max="2041" width="9.109375" customWidth="1"/>
    <col min="2042" max="2042" width="12" customWidth="1"/>
    <col min="2043" max="2043" width="2.5546875" customWidth="1"/>
    <col min="2044" max="2044" width="12" customWidth="1"/>
    <col min="2045" max="2046" width="12.109375" customWidth="1"/>
    <col min="2047" max="2047" width="10.44140625" customWidth="1"/>
    <col min="2048" max="2048" width="8.44140625" customWidth="1"/>
    <col min="2049" max="2049" width="8.5546875" customWidth="1"/>
    <col min="2050" max="2050" width="9" customWidth="1"/>
    <col min="2051" max="2051" width="11.5546875" customWidth="1"/>
    <col min="2052" max="2052" width="8.6640625" customWidth="1"/>
    <col min="2287" max="2287" width="22.109375" customWidth="1"/>
    <col min="2288" max="2288" width="2.33203125" customWidth="1"/>
    <col min="2289" max="2289" width="6.44140625" bestFit="1" customWidth="1"/>
    <col min="2290" max="2290" width="8.6640625" bestFit="1" customWidth="1"/>
    <col min="2291" max="2292" width="8.6640625" customWidth="1"/>
    <col min="2293" max="2293" width="5.88671875" customWidth="1"/>
    <col min="2294" max="2295" width="9.5546875" customWidth="1"/>
    <col min="2296" max="2296" width="9.6640625" customWidth="1"/>
    <col min="2297" max="2297" width="9.109375" customWidth="1"/>
    <col min="2298" max="2298" width="12" customWidth="1"/>
    <col min="2299" max="2299" width="2.5546875" customWidth="1"/>
    <col min="2300" max="2300" width="12" customWidth="1"/>
    <col min="2301" max="2302" width="12.109375" customWidth="1"/>
    <col min="2303" max="2303" width="10.44140625" customWidth="1"/>
    <col min="2304" max="2304" width="8.44140625" customWidth="1"/>
    <col min="2305" max="2305" width="8.5546875" customWidth="1"/>
    <col min="2306" max="2306" width="9" customWidth="1"/>
    <col min="2307" max="2307" width="11.5546875" customWidth="1"/>
    <col min="2308" max="2308" width="8.6640625" customWidth="1"/>
    <col min="2543" max="2543" width="22.109375" customWidth="1"/>
    <col min="2544" max="2544" width="2.33203125" customWidth="1"/>
    <col min="2545" max="2545" width="6.44140625" bestFit="1" customWidth="1"/>
    <col min="2546" max="2546" width="8.6640625" bestFit="1" customWidth="1"/>
    <col min="2547" max="2548" width="8.6640625" customWidth="1"/>
    <col min="2549" max="2549" width="5.88671875" customWidth="1"/>
    <col min="2550" max="2551" width="9.5546875" customWidth="1"/>
    <col min="2552" max="2552" width="9.6640625" customWidth="1"/>
    <col min="2553" max="2553" width="9.109375" customWidth="1"/>
    <col min="2554" max="2554" width="12" customWidth="1"/>
    <col min="2555" max="2555" width="2.5546875" customWidth="1"/>
    <col min="2556" max="2556" width="12" customWidth="1"/>
    <col min="2557" max="2558" width="12.109375" customWidth="1"/>
    <col min="2559" max="2559" width="10.44140625" customWidth="1"/>
    <col min="2560" max="2560" width="8.44140625" customWidth="1"/>
    <col min="2561" max="2561" width="8.5546875" customWidth="1"/>
    <col min="2562" max="2562" width="9" customWidth="1"/>
    <col min="2563" max="2563" width="11.5546875" customWidth="1"/>
    <col min="2564" max="2564" width="8.6640625" customWidth="1"/>
    <col min="2799" max="2799" width="22.109375" customWidth="1"/>
    <col min="2800" max="2800" width="2.33203125" customWidth="1"/>
    <col min="2801" max="2801" width="6.44140625" bestFit="1" customWidth="1"/>
    <col min="2802" max="2802" width="8.6640625" bestFit="1" customWidth="1"/>
    <col min="2803" max="2804" width="8.6640625" customWidth="1"/>
    <col min="2805" max="2805" width="5.88671875" customWidth="1"/>
    <col min="2806" max="2807" width="9.5546875" customWidth="1"/>
    <col min="2808" max="2808" width="9.6640625" customWidth="1"/>
    <col min="2809" max="2809" width="9.109375" customWidth="1"/>
    <col min="2810" max="2810" width="12" customWidth="1"/>
    <col min="2811" max="2811" width="2.5546875" customWidth="1"/>
    <col min="2812" max="2812" width="12" customWidth="1"/>
    <col min="2813" max="2814" width="12.109375" customWidth="1"/>
    <col min="2815" max="2815" width="10.44140625" customWidth="1"/>
    <col min="2816" max="2816" width="8.44140625" customWidth="1"/>
    <col min="2817" max="2817" width="8.5546875" customWidth="1"/>
    <col min="2818" max="2818" width="9" customWidth="1"/>
    <col min="2819" max="2819" width="11.5546875" customWidth="1"/>
    <col min="2820" max="2820" width="8.6640625" customWidth="1"/>
    <col min="3055" max="3055" width="22.109375" customWidth="1"/>
    <col min="3056" max="3056" width="2.33203125" customWidth="1"/>
    <col min="3057" max="3057" width="6.44140625" bestFit="1" customWidth="1"/>
    <col min="3058" max="3058" width="8.6640625" bestFit="1" customWidth="1"/>
    <col min="3059" max="3060" width="8.6640625" customWidth="1"/>
    <col min="3061" max="3061" width="5.88671875" customWidth="1"/>
    <col min="3062" max="3063" width="9.5546875" customWidth="1"/>
    <col min="3064" max="3064" width="9.6640625" customWidth="1"/>
    <col min="3065" max="3065" width="9.109375" customWidth="1"/>
    <col min="3066" max="3066" width="12" customWidth="1"/>
    <col min="3067" max="3067" width="2.5546875" customWidth="1"/>
    <col min="3068" max="3068" width="12" customWidth="1"/>
    <col min="3069" max="3070" width="12.109375" customWidth="1"/>
    <col min="3071" max="3071" width="10.44140625" customWidth="1"/>
    <col min="3072" max="3072" width="8.44140625" customWidth="1"/>
    <col min="3073" max="3073" width="8.5546875" customWidth="1"/>
    <col min="3074" max="3074" width="9" customWidth="1"/>
    <col min="3075" max="3075" width="11.5546875" customWidth="1"/>
    <col min="3076" max="3076" width="8.6640625" customWidth="1"/>
    <col min="3311" max="3311" width="22.109375" customWidth="1"/>
    <col min="3312" max="3312" width="2.33203125" customWidth="1"/>
    <col min="3313" max="3313" width="6.44140625" bestFit="1" customWidth="1"/>
    <col min="3314" max="3314" width="8.6640625" bestFit="1" customWidth="1"/>
    <col min="3315" max="3316" width="8.6640625" customWidth="1"/>
    <col min="3317" max="3317" width="5.88671875" customWidth="1"/>
    <col min="3318" max="3319" width="9.5546875" customWidth="1"/>
    <col min="3320" max="3320" width="9.6640625" customWidth="1"/>
    <col min="3321" max="3321" width="9.109375" customWidth="1"/>
    <col min="3322" max="3322" width="12" customWidth="1"/>
    <col min="3323" max="3323" width="2.5546875" customWidth="1"/>
    <col min="3324" max="3324" width="12" customWidth="1"/>
    <col min="3325" max="3326" width="12.109375" customWidth="1"/>
    <col min="3327" max="3327" width="10.44140625" customWidth="1"/>
    <col min="3328" max="3328" width="8.44140625" customWidth="1"/>
    <col min="3329" max="3329" width="8.5546875" customWidth="1"/>
    <col min="3330" max="3330" width="9" customWidth="1"/>
    <col min="3331" max="3331" width="11.5546875" customWidth="1"/>
    <col min="3332" max="3332" width="8.6640625" customWidth="1"/>
    <col min="3567" max="3567" width="22.109375" customWidth="1"/>
    <col min="3568" max="3568" width="2.33203125" customWidth="1"/>
    <col min="3569" max="3569" width="6.44140625" bestFit="1" customWidth="1"/>
    <col min="3570" max="3570" width="8.6640625" bestFit="1" customWidth="1"/>
    <col min="3571" max="3572" width="8.6640625" customWidth="1"/>
    <col min="3573" max="3573" width="5.88671875" customWidth="1"/>
    <col min="3574" max="3575" width="9.5546875" customWidth="1"/>
    <col min="3576" max="3576" width="9.6640625" customWidth="1"/>
    <col min="3577" max="3577" width="9.109375" customWidth="1"/>
    <col min="3578" max="3578" width="12" customWidth="1"/>
    <col min="3579" max="3579" width="2.5546875" customWidth="1"/>
    <col min="3580" max="3580" width="12" customWidth="1"/>
    <col min="3581" max="3582" width="12.109375" customWidth="1"/>
    <col min="3583" max="3583" width="10.44140625" customWidth="1"/>
    <col min="3584" max="3584" width="8.44140625" customWidth="1"/>
    <col min="3585" max="3585" width="8.5546875" customWidth="1"/>
    <col min="3586" max="3586" width="9" customWidth="1"/>
    <col min="3587" max="3587" width="11.5546875" customWidth="1"/>
    <col min="3588" max="3588" width="8.6640625" customWidth="1"/>
    <col min="3823" max="3823" width="22.109375" customWidth="1"/>
    <col min="3824" max="3824" width="2.33203125" customWidth="1"/>
    <col min="3825" max="3825" width="6.44140625" bestFit="1" customWidth="1"/>
    <col min="3826" max="3826" width="8.6640625" bestFit="1" customWidth="1"/>
    <col min="3827" max="3828" width="8.6640625" customWidth="1"/>
    <col min="3829" max="3829" width="5.88671875" customWidth="1"/>
    <col min="3830" max="3831" width="9.5546875" customWidth="1"/>
    <col min="3832" max="3832" width="9.6640625" customWidth="1"/>
    <col min="3833" max="3833" width="9.109375" customWidth="1"/>
    <col min="3834" max="3834" width="12" customWidth="1"/>
    <col min="3835" max="3835" width="2.5546875" customWidth="1"/>
    <col min="3836" max="3836" width="12" customWidth="1"/>
    <col min="3837" max="3838" width="12.109375" customWidth="1"/>
    <col min="3839" max="3839" width="10.44140625" customWidth="1"/>
    <col min="3840" max="3840" width="8.44140625" customWidth="1"/>
    <col min="3841" max="3841" width="8.5546875" customWidth="1"/>
    <col min="3842" max="3842" width="9" customWidth="1"/>
    <col min="3843" max="3843" width="11.5546875" customWidth="1"/>
    <col min="3844" max="3844" width="8.6640625" customWidth="1"/>
    <col min="4079" max="4079" width="22.109375" customWidth="1"/>
    <col min="4080" max="4080" width="2.33203125" customWidth="1"/>
    <col min="4081" max="4081" width="6.44140625" bestFit="1" customWidth="1"/>
    <col min="4082" max="4082" width="8.6640625" bestFit="1" customWidth="1"/>
    <col min="4083" max="4084" width="8.6640625" customWidth="1"/>
    <col min="4085" max="4085" width="5.88671875" customWidth="1"/>
    <col min="4086" max="4087" width="9.5546875" customWidth="1"/>
    <col min="4088" max="4088" width="9.6640625" customWidth="1"/>
    <col min="4089" max="4089" width="9.109375" customWidth="1"/>
    <col min="4090" max="4090" width="12" customWidth="1"/>
    <col min="4091" max="4091" width="2.5546875" customWidth="1"/>
    <col min="4092" max="4092" width="12" customWidth="1"/>
    <col min="4093" max="4094" width="12.109375" customWidth="1"/>
    <col min="4095" max="4095" width="10.44140625" customWidth="1"/>
    <col min="4096" max="4096" width="8.44140625" customWidth="1"/>
    <col min="4097" max="4097" width="8.5546875" customWidth="1"/>
    <col min="4098" max="4098" width="9" customWidth="1"/>
    <col min="4099" max="4099" width="11.5546875" customWidth="1"/>
    <col min="4100" max="4100" width="8.6640625" customWidth="1"/>
    <col min="4335" max="4335" width="22.109375" customWidth="1"/>
    <col min="4336" max="4336" width="2.33203125" customWidth="1"/>
    <col min="4337" max="4337" width="6.44140625" bestFit="1" customWidth="1"/>
    <col min="4338" max="4338" width="8.6640625" bestFit="1" customWidth="1"/>
    <col min="4339" max="4340" width="8.6640625" customWidth="1"/>
    <col min="4341" max="4341" width="5.88671875" customWidth="1"/>
    <col min="4342" max="4343" width="9.5546875" customWidth="1"/>
    <col min="4344" max="4344" width="9.6640625" customWidth="1"/>
    <col min="4345" max="4345" width="9.109375" customWidth="1"/>
    <col min="4346" max="4346" width="12" customWidth="1"/>
    <col min="4347" max="4347" width="2.5546875" customWidth="1"/>
    <col min="4348" max="4348" width="12" customWidth="1"/>
    <col min="4349" max="4350" width="12.109375" customWidth="1"/>
    <col min="4351" max="4351" width="10.44140625" customWidth="1"/>
    <col min="4352" max="4352" width="8.44140625" customWidth="1"/>
    <col min="4353" max="4353" width="8.5546875" customWidth="1"/>
    <col min="4354" max="4354" width="9" customWidth="1"/>
    <col min="4355" max="4355" width="11.5546875" customWidth="1"/>
    <col min="4356" max="4356" width="8.6640625" customWidth="1"/>
    <col min="4591" max="4591" width="22.109375" customWidth="1"/>
    <col min="4592" max="4592" width="2.33203125" customWidth="1"/>
    <col min="4593" max="4593" width="6.44140625" bestFit="1" customWidth="1"/>
    <col min="4594" max="4594" width="8.6640625" bestFit="1" customWidth="1"/>
    <col min="4595" max="4596" width="8.6640625" customWidth="1"/>
    <col min="4597" max="4597" width="5.88671875" customWidth="1"/>
    <col min="4598" max="4599" width="9.5546875" customWidth="1"/>
    <col min="4600" max="4600" width="9.6640625" customWidth="1"/>
    <col min="4601" max="4601" width="9.109375" customWidth="1"/>
    <col min="4602" max="4602" width="12" customWidth="1"/>
    <col min="4603" max="4603" width="2.5546875" customWidth="1"/>
    <col min="4604" max="4604" width="12" customWidth="1"/>
    <col min="4605" max="4606" width="12.109375" customWidth="1"/>
    <col min="4607" max="4607" width="10.44140625" customWidth="1"/>
    <col min="4608" max="4608" width="8.44140625" customWidth="1"/>
    <col min="4609" max="4609" width="8.5546875" customWidth="1"/>
    <col min="4610" max="4610" width="9" customWidth="1"/>
    <col min="4611" max="4611" width="11.5546875" customWidth="1"/>
    <col min="4612" max="4612" width="8.6640625" customWidth="1"/>
    <col min="4847" max="4847" width="22.109375" customWidth="1"/>
    <col min="4848" max="4848" width="2.33203125" customWidth="1"/>
    <col min="4849" max="4849" width="6.44140625" bestFit="1" customWidth="1"/>
    <col min="4850" max="4850" width="8.6640625" bestFit="1" customWidth="1"/>
    <col min="4851" max="4852" width="8.6640625" customWidth="1"/>
    <col min="4853" max="4853" width="5.88671875" customWidth="1"/>
    <col min="4854" max="4855" width="9.5546875" customWidth="1"/>
    <col min="4856" max="4856" width="9.6640625" customWidth="1"/>
    <col min="4857" max="4857" width="9.109375" customWidth="1"/>
    <col min="4858" max="4858" width="12" customWidth="1"/>
    <col min="4859" max="4859" width="2.5546875" customWidth="1"/>
    <col min="4860" max="4860" width="12" customWidth="1"/>
    <col min="4861" max="4862" width="12.109375" customWidth="1"/>
    <col min="4863" max="4863" width="10.44140625" customWidth="1"/>
    <col min="4864" max="4864" width="8.44140625" customWidth="1"/>
    <col min="4865" max="4865" width="8.5546875" customWidth="1"/>
    <col min="4866" max="4866" width="9" customWidth="1"/>
    <col min="4867" max="4867" width="11.5546875" customWidth="1"/>
    <col min="4868" max="4868" width="8.6640625" customWidth="1"/>
    <col min="5103" max="5103" width="22.109375" customWidth="1"/>
    <col min="5104" max="5104" width="2.33203125" customWidth="1"/>
    <col min="5105" max="5105" width="6.44140625" bestFit="1" customWidth="1"/>
    <col min="5106" max="5106" width="8.6640625" bestFit="1" customWidth="1"/>
    <col min="5107" max="5108" width="8.6640625" customWidth="1"/>
    <col min="5109" max="5109" width="5.88671875" customWidth="1"/>
    <col min="5110" max="5111" width="9.5546875" customWidth="1"/>
    <col min="5112" max="5112" width="9.6640625" customWidth="1"/>
    <col min="5113" max="5113" width="9.109375" customWidth="1"/>
    <col min="5114" max="5114" width="12" customWidth="1"/>
    <col min="5115" max="5115" width="2.5546875" customWidth="1"/>
    <col min="5116" max="5116" width="12" customWidth="1"/>
    <col min="5117" max="5118" width="12.109375" customWidth="1"/>
    <col min="5119" max="5119" width="10.44140625" customWidth="1"/>
    <col min="5120" max="5120" width="8.44140625" customWidth="1"/>
    <col min="5121" max="5121" width="8.5546875" customWidth="1"/>
    <col min="5122" max="5122" width="9" customWidth="1"/>
    <col min="5123" max="5123" width="11.5546875" customWidth="1"/>
    <col min="5124" max="5124" width="8.6640625" customWidth="1"/>
    <col min="5359" max="5359" width="22.109375" customWidth="1"/>
    <col min="5360" max="5360" width="2.33203125" customWidth="1"/>
    <col min="5361" max="5361" width="6.44140625" bestFit="1" customWidth="1"/>
    <col min="5362" max="5362" width="8.6640625" bestFit="1" customWidth="1"/>
    <col min="5363" max="5364" width="8.6640625" customWidth="1"/>
    <col min="5365" max="5365" width="5.88671875" customWidth="1"/>
    <col min="5366" max="5367" width="9.5546875" customWidth="1"/>
    <col min="5368" max="5368" width="9.6640625" customWidth="1"/>
    <col min="5369" max="5369" width="9.109375" customWidth="1"/>
    <col min="5370" max="5370" width="12" customWidth="1"/>
    <col min="5371" max="5371" width="2.5546875" customWidth="1"/>
    <col min="5372" max="5372" width="12" customWidth="1"/>
    <col min="5373" max="5374" width="12.109375" customWidth="1"/>
    <col min="5375" max="5375" width="10.44140625" customWidth="1"/>
    <col min="5376" max="5376" width="8.44140625" customWidth="1"/>
    <col min="5377" max="5377" width="8.5546875" customWidth="1"/>
    <col min="5378" max="5378" width="9" customWidth="1"/>
    <col min="5379" max="5379" width="11.5546875" customWidth="1"/>
    <col min="5380" max="5380" width="8.6640625" customWidth="1"/>
    <col min="5615" max="5615" width="22.109375" customWidth="1"/>
    <col min="5616" max="5616" width="2.33203125" customWidth="1"/>
    <col min="5617" max="5617" width="6.44140625" bestFit="1" customWidth="1"/>
    <col min="5618" max="5618" width="8.6640625" bestFit="1" customWidth="1"/>
    <col min="5619" max="5620" width="8.6640625" customWidth="1"/>
    <col min="5621" max="5621" width="5.88671875" customWidth="1"/>
    <col min="5622" max="5623" width="9.5546875" customWidth="1"/>
    <col min="5624" max="5624" width="9.6640625" customWidth="1"/>
    <col min="5625" max="5625" width="9.109375" customWidth="1"/>
    <col min="5626" max="5626" width="12" customWidth="1"/>
    <col min="5627" max="5627" width="2.5546875" customWidth="1"/>
    <col min="5628" max="5628" width="12" customWidth="1"/>
    <col min="5629" max="5630" width="12.109375" customWidth="1"/>
    <col min="5631" max="5631" width="10.44140625" customWidth="1"/>
    <col min="5632" max="5632" width="8.44140625" customWidth="1"/>
    <col min="5633" max="5633" width="8.5546875" customWidth="1"/>
    <col min="5634" max="5634" width="9" customWidth="1"/>
    <col min="5635" max="5635" width="11.5546875" customWidth="1"/>
    <col min="5636" max="5636" width="8.6640625" customWidth="1"/>
    <col min="5871" max="5871" width="22.109375" customWidth="1"/>
    <col min="5872" max="5872" width="2.33203125" customWidth="1"/>
    <col min="5873" max="5873" width="6.44140625" bestFit="1" customWidth="1"/>
    <col min="5874" max="5874" width="8.6640625" bestFit="1" customWidth="1"/>
    <col min="5875" max="5876" width="8.6640625" customWidth="1"/>
    <col min="5877" max="5877" width="5.88671875" customWidth="1"/>
    <col min="5878" max="5879" width="9.5546875" customWidth="1"/>
    <col min="5880" max="5880" width="9.6640625" customWidth="1"/>
    <col min="5881" max="5881" width="9.109375" customWidth="1"/>
    <col min="5882" max="5882" width="12" customWidth="1"/>
    <col min="5883" max="5883" width="2.5546875" customWidth="1"/>
    <col min="5884" max="5884" width="12" customWidth="1"/>
    <col min="5885" max="5886" width="12.109375" customWidth="1"/>
    <col min="5887" max="5887" width="10.44140625" customWidth="1"/>
    <col min="5888" max="5888" width="8.44140625" customWidth="1"/>
    <col min="5889" max="5889" width="8.5546875" customWidth="1"/>
    <col min="5890" max="5890" width="9" customWidth="1"/>
    <col min="5891" max="5891" width="11.5546875" customWidth="1"/>
    <col min="5892" max="5892" width="8.6640625" customWidth="1"/>
    <col min="6127" max="6127" width="22.109375" customWidth="1"/>
    <col min="6128" max="6128" width="2.33203125" customWidth="1"/>
    <col min="6129" max="6129" width="6.44140625" bestFit="1" customWidth="1"/>
    <col min="6130" max="6130" width="8.6640625" bestFit="1" customWidth="1"/>
    <col min="6131" max="6132" width="8.6640625" customWidth="1"/>
    <col min="6133" max="6133" width="5.88671875" customWidth="1"/>
    <col min="6134" max="6135" width="9.5546875" customWidth="1"/>
    <col min="6136" max="6136" width="9.6640625" customWidth="1"/>
    <col min="6137" max="6137" width="9.109375" customWidth="1"/>
    <col min="6138" max="6138" width="12" customWidth="1"/>
    <col min="6139" max="6139" width="2.5546875" customWidth="1"/>
    <col min="6140" max="6140" width="12" customWidth="1"/>
    <col min="6141" max="6142" width="12.109375" customWidth="1"/>
    <col min="6143" max="6143" width="10.44140625" customWidth="1"/>
    <col min="6144" max="6144" width="8.44140625" customWidth="1"/>
    <col min="6145" max="6145" width="8.5546875" customWidth="1"/>
    <col min="6146" max="6146" width="9" customWidth="1"/>
    <col min="6147" max="6147" width="11.5546875" customWidth="1"/>
    <col min="6148" max="6148" width="8.6640625" customWidth="1"/>
    <col min="6383" max="6383" width="22.109375" customWidth="1"/>
    <col min="6384" max="6384" width="2.33203125" customWidth="1"/>
    <col min="6385" max="6385" width="6.44140625" bestFit="1" customWidth="1"/>
    <col min="6386" max="6386" width="8.6640625" bestFit="1" customWidth="1"/>
    <col min="6387" max="6388" width="8.6640625" customWidth="1"/>
    <col min="6389" max="6389" width="5.88671875" customWidth="1"/>
    <col min="6390" max="6391" width="9.5546875" customWidth="1"/>
    <col min="6392" max="6392" width="9.6640625" customWidth="1"/>
    <col min="6393" max="6393" width="9.109375" customWidth="1"/>
    <col min="6394" max="6394" width="12" customWidth="1"/>
    <col min="6395" max="6395" width="2.5546875" customWidth="1"/>
    <col min="6396" max="6396" width="12" customWidth="1"/>
    <col min="6397" max="6398" width="12.109375" customWidth="1"/>
    <col min="6399" max="6399" width="10.44140625" customWidth="1"/>
    <col min="6400" max="6400" width="8.44140625" customWidth="1"/>
    <col min="6401" max="6401" width="8.5546875" customWidth="1"/>
    <col min="6402" max="6402" width="9" customWidth="1"/>
    <col min="6403" max="6403" width="11.5546875" customWidth="1"/>
    <col min="6404" max="6404" width="8.6640625" customWidth="1"/>
    <col min="6639" max="6639" width="22.109375" customWidth="1"/>
    <col min="6640" max="6640" width="2.33203125" customWidth="1"/>
    <col min="6641" max="6641" width="6.44140625" bestFit="1" customWidth="1"/>
    <col min="6642" max="6642" width="8.6640625" bestFit="1" customWidth="1"/>
    <col min="6643" max="6644" width="8.6640625" customWidth="1"/>
    <col min="6645" max="6645" width="5.88671875" customWidth="1"/>
    <col min="6646" max="6647" width="9.5546875" customWidth="1"/>
    <col min="6648" max="6648" width="9.6640625" customWidth="1"/>
    <col min="6649" max="6649" width="9.109375" customWidth="1"/>
    <col min="6650" max="6650" width="12" customWidth="1"/>
    <col min="6651" max="6651" width="2.5546875" customWidth="1"/>
    <col min="6652" max="6652" width="12" customWidth="1"/>
    <col min="6653" max="6654" width="12.109375" customWidth="1"/>
    <col min="6655" max="6655" width="10.44140625" customWidth="1"/>
    <col min="6656" max="6656" width="8.44140625" customWidth="1"/>
    <col min="6657" max="6657" width="8.5546875" customWidth="1"/>
    <col min="6658" max="6658" width="9" customWidth="1"/>
    <col min="6659" max="6659" width="11.5546875" customWidth="1"/>
    <col min="6660" max="6660" width="8.6640625" customWidth="1"/>
    <col min="6895" max="6895" width="22.109375" customWidth="1"/>
    <col min="6896" max="6896" width="2.33203125" customWidth="1"/>
    <col min="6897" max="6897" width="6.44140625" bestFit="1" customWidth="1"/>
    <col min="6898" max="6898" width="8.6640625" bestFit="1" customWidth="1"/>
    <col min="6899" max="6900" width="8.6640625" customWidth="1"/>
    <col min="6901" max="6901" width="5.88671875" customWidth="1"/>
    <col min="6902" max="6903" width="9.5546875" customWidth="1"/>
    <col min="6904" max="6904" width="9.6640625" customWidth="1"/>
    <col min="6905" max="6905" width="9.109375" customWidth="1"/>
    <col min="6906" max="6906" width="12" customWidth="1"/>
    <col min="6907" max="6907" width="2.5546875" customWidth="1"/>
    <col min="6908" max="6908" width="12" customWidth="1"/>
    <col min="6909" max="6910" width="12.109375" customWidth="1"/>
    <col min="6911" max="6911" width="10.44140625" customWidth="1"/>
    <col min="6912" max="6912" width="8.44140625" customWidth="1"/>
    <col min="6913" max="6913" width="8.5546875" customWidth="1"/>
    <col min="6914" max="6914" width="9" customWidth="1"/>
    <col min="6915" max="6915" width="11.5546875" customWidth="1"/>
    <col min="6916" max="6916" width="8.6640625" customWidth="1"/>
    <col min="7151" max="7151" width="22.109375" customWidth="1"/>
    <col min="7152" max="7152" width="2.33203125" customWidth="1"/>
    <col min="7153" max="7153" width="6.44140625" bestFit="1" customWidth="1"/>
    <col min="7154" max="7154" width="8.6640625" bestFit="1" customWidth="1"/>
    <col min="7155" max="7156" width="8.6640625" customWidth="1"/>
    <col min="7157" max="7157" width="5.88671875" customWidth="1"/>
    <col min="7158" max="7159" width="9.5546875" customWidth="1"/>
    <col min="7160" max="7160" width="9.6640625" customWidth="1"/>
    <col min="7161" max="7161" width="9.109375" customWidth="1"/>
    <col min="7162" max="7162" width="12" customWidth="1"/>
    <col min="7163" max="7163" width="2.5546875" customWidth="1"/>
    <col min="7164" max="7164" width="12" customWidth="1"/>
    <col min="7165" max="7166" width="12.109375" customWidth="1"/>
    <col min="7167" max="7167" width="10.44140625" customWidth="1"/>
    <col min="7168" max="7168" width="8.44140625" customWidth="1"/>
    <col min="7169" max="7169" width="8.5546875" customWidth="1"/>
    <col min="7170" max="7170" width="9" customWidth="1"/>
    <col min="7171" max="7171" width="11.5546875" customWidth="1"/>
    <col min="7172" max="7172" width="8.6640625" customWidth="1"/>
    <col min="7407" max="7407" width="22.109375" customWidth="1"/>
    <col min="7408" max="7408" width="2.33203125" customWidth="1"/>
    <col min="7409" max="7409" width="6.44140625" bestFit="1" customWidth="1"/>
    <col min="7410" max="7410" width="8.6640625" bestFit="1" customWidth="1"/>
    <col min="7411" max="7412" width="8.6640625" customWidth="1"/>
    <col min="7413" max="7413" width="5.88671875" customWidth="1"/>
    <col min="7414" max="7415" width="9.5546875" customWidth="1"/>
    <col min="7416" max="7416" width="9.6640625" customWidth="1"/>
    <col min="7417" max="7417" width="9.109375" customWidth="1"/>
    <col min="7418" max="7418" width="12" customWidth="1"/>
    <col min="7419" max="7419" width="2.5546875" customWidth="1"/>
    <col min="7420" max="7420" width="12" customWidth="1"/>
    <col min="7421" max="7422" width="12.109375" customWidth="1"/>
    <col min="7423" max="7423" width="10.44140625" customWidth="1"/>
    <col min="7424" max="7424" width="8.44140625" customWidth="1"/>
    <col min="7425" max="7425" width="8.5546875" customWidth="1"/>
    <col min="7426" max="7426" width="9" customWidth="1"/>
    <col min="7427" max="7427" width="11.5546875" customWidth="1"/>
    <col min="7428" max="7428" width="8.6640625" customWidth="1"/>
    <col min="7663" max="7663" width="22.109375" customWidth="1"/>
    <col min="7664" max="7664" width="2.33203125" customWidth="1"/>
    <col min="7665" max="7665" width="6.44140625" bestFit="1" customWidth="1"/>
    <col min="7666" max="7666" width="8.6640625" bestFit="1" customWidth="1"/>
    <col min="7667" max="7668" width="8.6640625" customWidth="1"/>
    <col min="7669" max="7669" width="5.88671875" customWidth="1"/>
    <col min="7670" max="7671" width="9.5546875" customWidth="1"/>
    <col min="7672" max="7672" width="9.6640625" customWidth="1"/>
    <col min="7673" max="7673" width="9.109375" customWidth="1"/>
    <col min="7674" max="7674" width="12" customWidth="1"/>
    <col min="7675" max="7675" width="2.5546875" customWidth="1"/>
    <col min="7676" max="7676" width="12" customWidth="1"/>
    <col min="7677" max="7678" width="12.109375" customWidth="1"/>
    <col min="7679" max="7679" width="10.44140625" customWidth="1"/>
    <col min="7680" max="7680" width="8.44140625" customWidth="1"/>
    <col min="7681" max="7681" width="8.5546875" customWidth="1"/>
    <col min="7682" max="7682" width="9" customWidth="1"/>
    <col min="7683" max="7683" width="11.5546875" customWidth="1"/>
    <col min="7684" max="7684" width="8.6640625" customWidth="1"/>
    <col min="7919" max="7919" width="22.109375" customWidth="1"/>
    <col min="7920" max="7920" width="2.33203125" customWidth="1"/>
    <col min="7921" max="7921" width="6.44140625" bestFit="1" customWidth="1"/>
    <col min="7922" max="7922" width="8.6640625" bestFit="1" customWidth="1"/>
    <col min="7923" max="7924" width="8.6640625" customWidth="1"/>
    <col min="7925" max="7925" width="5.88671875" customWidth="1"/>
    <col min="7926" max="7927" width="9.5546875" customWidth="1"/>
    <col min="7928" max="7928" width="9.6640625" customWidth="1"/>
    <col min="7929" max="7929" width="9.109375" customWidth="1"/>
    <col min="7930" max="7930" width="12" customWidth="1"/>
    <col min="7931" max="7931" width="2.5546875" customWidth="1"/>
    <col min="7932" max="7932" width="12" customWidth="1"/>
    <col min="7933" max="7934" width="12.109375" customWidth="1"/>
    <col min="7935" max="7935" width="10.44140625" customWidth="1"/>
    <col min="7936" max="7936" width="8.44140625" customWidth="1"/>
    <col min="7937" max="7937" width="8.5546875" customWidth="1"/>
    <col min="7938" max="7938" width="9" customWidth="1"/>
    <col min="7939" max="7939" width="11.5546875" customWidth="1"/>
    <col min="7940" max="7940" width="8.6640625" customWidth="1"/>
    <col min="8175" max="8175" width="22.109375" customWidth="1"/>
    <col min="8176" max="8176" width="2.33203125" customWidth="1"/>
    <col min="8177" max="8177" width="6.44140625" bestFit="1" customWidth="1"/>
    <col min="8178" max="8178" width="8.6640625" bestFit="1" customWidth="1"/>
    <col min="8179" max="8180" width="8.6640625" customWidth="1"/>
    <col min="8181" max="8181" width="5.88671875" customWidth="1"/>
    <col min="8182" max="8183" width="9.5546875" customWidth="1"/>
    <col min="8184" max="8184" width="9.6640625" customWidth="1"/>
    <col min="8185" max="8185" width="9.109375" customWidth="1"/>
    <col min="8186" max="8186" width="12" customWidth="1"/>
    <col min="8187" max="8187" width="2.5546875" customWidth="1"/>
    <col min="8188" max="8188" width="12" customWidth="1"/>
    <col min="8189" max="8190" width="12.109375" customWidth="1"/>
    <col min="8191" max="8191" width="10.44140625" customWidth="1"/>
    <col min="8192" max="8192" width="8.44140625" customWidth="1"/>
    <col min="8193" max="8193" width="8.5546875" customWidth="1"/>
    <col min="8194" max="8194" width="9" customWidth="1"/>
    <col min="8195" max="8195" width="11.5546875" customWidth="1"/>
    <col min="8196" max="8196" width="8.6640625" customWidth="1"/>
    <col min="8431" max="8431" width="22.109375" customWidth="1"/>
    <col min="8432" max="8432" width="2.33203125" customWidth="1"/>
    <col min="8433" max="8433" width="6.44140625" bestFit="1" customWidth="1"/>
    <col min="8434" max="8434" width="8.6640625" bestFit="1" customWidth="1"/>
    <col min="8435" max="8436" width="8.6640625" customWidth="1"/>
    <col min="8437" max="8437" width="5.88671875" customWidth="1"/>
    <col min="8438" max="8439" width="9.5546875" customWidth="1"/>
    <col min="8440" max="8440" width="9.6640625" customWidth="1"/>
    <col min="8441" max="8441" width="9.109375" customWidth="1"/>
    <col min="8442" max="8442" width="12" customWidth="1"/>
    <col min="8443" max="8443" width="2.5546875" customWidth="1"/>
    <col min="8444" max="8444" width="12" customWidth="1"/>
    <col min="8445" max="8446" width="12.109375" customWidth="1"/>
    <col min="8447" max="8447" width="10.44140625" customWidth="1"/>
    <col min="8448" max="8448" width="8.44140625" customWidth="1"/>
    <col min="8449" max="8449" width="8.5546875" customWidth="1"/>
    <col min="8450" max="8450" width="9" customWidth="1"/>
    <col min="8451" max="8451" width="11.5546875" customWidth="1"/>
    <col min="8452" max="8452" width="8.6640625" customWidth="1"/>
    <col min="8687" max="8687" width="22.109375" customWidth="1"/>
    <col min="8688" max="8688" width="2.33203125" customWidth="1"/>
    <col min="8689" max="8689" width="6.44140625" bestFit="1" customWidth="1"/>
    <col min="8690" max="8690" width="8.6640625" bestFit="1" customWidth="1"/>
    <col min="8691" max="8692" width="8.6640625" customWidth="1"/>
    <col min="8693" max="8693" width="5.88671875" customWidth="1"/>
    <col min="8694" max="8695" width="9.5546875" customWidth="1"/>
    <col min="8696" max="8696" width="9.6640625" customWidth="1"/>
    <col min="8697" max="8697" width="9.109375" customWidth="1"/>
    <col min="8698" max="8698" width="12" customWidth="1"/>
    <col min="8699" max="8699" width="2.5546875" customWidth="1"/>
    <col min="8700" max="8700" width="12" customWidth="1"/>
    <col min="8701" max="8702" width="12.109375" customWidth="1"/>
    <col min="8703" max="8703" width="10.44140625" customWidth="1"/>
    <col min="8704" max="8704" width="8.44140625" customWidth="1"/>
    <col min="8705" max="8705" width="8.5546875" customWidth="1"/>
    <col min="8706" max="8706" width="9" customWidth="1"/>
    <col min="8707" max="8707" width="11.5546875" customWidth="1"/>
    <col min="8708" max="8708" width="8.6640625" customWidth="1"/>
    <col min="8943" max="8943" width="22.109375" customWidth="1"/>
    <col min="8944" max="8944" width="2.33203125" customWidth="1"/>
    <col min="8945" max="8945" width="6.44140625" bestFit="1" customWidth="1"/>
    <col min="8946" max="8946" width="8.6640625" bestFit="1" customWidth="1"/>
    <col min="8947" max="8948" width="8.6640625" customWidth="1"/>
    <col min="8949" max="8949" width="5.88671875" customWidth="1"/>
    <col min="8950" max="8951" width="9.5546875" customWidth="1"/>
    <col min="8952" max="8952" width="9.6640625" customWidth="1"/>
    <col min="8953" max="8953" width="9.109375" customWidth="1"/>
    <col min="8954" max="8954" width="12" customWidth="1"/>
    <col min="8955" max="8955" width="2.5546875" customWidth="1"/>
    <col min="8956" max="8956" width="12" customWidth="1"/>
    <col min="8957" max="8958" width="12.109375" customWidth="1"/>
    <col min="8959" max="8959" width="10.44140625" customWidth="1"/>
    <col min="8960" max="8960" width="8.44140625" customWidth="1"/>
    <col min="8961" max="8961" width="8.5546875" customWidth="1"/>
    <col min="8962" max="8962" width="9" customWidth="1"/>
    <col min="8963" max="8963" width="11.5546875" customWidth="1"/>
    <col min="8964" max="8964" width="8.6640625" customWidth="1"/>
    <col min="9199" max="9199" width="22.109375" customWidth="1"/>
    <col min="9200" max="9200" width="2.33203125" customWidth="1"/>
    <col min="9201" max="9201" width="6.44140625" bestFit="1" customWidth="1"/>
    <col min="9202" max="9202" width="8.6640625" bestFit="1" customWidth="1"/>
    <col min="9203" max="9204" width="8.6640625" customWidth="1"/>
    <col min="9205" max="9205" width="5.88671875" customWidth="1"/>
    <col min="9206" max="9207" width="9.5546875" customWidth="1"/>
    <col min="9208" max="9208" width="9.6640625" customWidth="1"/>
    <col min="9209" max="9209" width="9.109375" customWidth="1"/>
    <col min="9210" max="9210" width="12" customWidth="1"/>
    <col min="9211" max="9211" width="2.5546875" customWidth="1"/>
    <col min="9212" max="9212" width="12" customWidth="1"/>
    <col min="9213" max="9214" width="12.109375" customWidth="1"/>
    <col min="9215" max="9215" width="10.44140625" customWidth="1"/>
    <col min="9216" max="9216" width="8.44140625" customWidth="1"/>
    <col min="9217" max="9217" width="8.5546875" customWidth="1"/>
    <col min="9218" max="9218" width="9" customWidth="1"/>
    <col min="9219" max="9219" width="11.5546875" customWidth="1"/>
    <col min="9220" max="9220" width="8.6640625" customWidth="1"/>
    <col min="9455" max="9455" width="22.109375" customWidth="1"/>
    <col min="9456" max="9456" width="2.33203125" customWidth="1"/>
    <col min="9457" max="9457" width="6.44140625" bestFit="1" customWidth="1"/>
    <col min="9458" max="9458" width="8.6640625" bestFit="1" customWidth="1"/>
    <col min="9459" max="9460" width="8.6640625" customWidth="1"/>
    <col min="9461" max="9461" width="5.88671875" customWidth="1"/>
    <col min="9462" max="9463" width="9.5546875" customWidth="1"/>
    <col min="9464" max="9464" width="9.6640625" customWidth="1"/>
    <col min="9465" max="9465" width="9.109375" customWidth="1"/>
    <col min="9466" max="9466" width="12" customWidth="1"/>
    <col min="9467" max="9467" width="2.5546875" customWidth="1"/>
    <col min="9468" max="9468" width="12" customWidth="1"/>
    <col min="9469" max="9470" width="12.109375" customWidth="1"/>
    <col min="9471" max="9471" width="10.44140625" customWidth="1"/>
    <col min="9472" max="9472" width="8.44140625" customWidth="1"/>
    <col min="9473" max="9473" width="8.5546875" customWidth="1"/>
    <col min="9474" max="9474" width="9" customWidth="1"/>
    <col min="9475" max="9475" width="11.5546875" customWidth="1"/>
    <col min="9476" max="9476" width="8.6640625" customWidth="1"/>
    <col min="9711" max="9711" width="22.109375" customWidth="1"/>
    <col min="9712" max="9712" width="2.33203125" customWidth="1"/>
    <col min="9713" max="9713" width="6.44140625" bestFit="1" customWidth="1"/>
    <col min="9714" max="9714" width="8.6640625" bestFit="1" customWidth="1"/>
    <col min="9715" max="9716" width="8.6640625" customWidth="1"/>
    <col min="9717" max="9717" width="5.88671875" customWidth="1"/>
    <col min="9718" max="9719" width="9.5546875" customWidth="1"/>
    <col min="9720" max="9720" width="9.6640625" customWidth="1"/>
    <col min="9721" max="9721" width="9.109375" customWidth="1"/>
    <col min="9722" max="9722" width="12" customWidth="1"/>
    <col min="9723" max="9723" width="2.5546875" customWidth="1"/>
    <col min="9724" max="9724" width="12" customWidth="1"/>
    <col min="9725" max="9726" width="12.109375" customWidth="1"/>
    <col min="9727" max="9727" width="10.44140625" customWidth="1"/>
    <col min="9728" max="9728" width="8.44140625" customWidth="1"/>
    <col min="9729" max="9729" width="8.5546875" customWidth="1"/>
    <col min="9730" max="9730" width="9" customWidth="1"/>
    <col min="9731" max="9731" width="11.5546875" customWidth="1"/>
    <col min="9732" max="9732" width="8.6640625" customWidth="1"/>
    <col min="9967" max="9967" width="22.109375" customWidth="1"/>
    <col min="9968" max="9968" width="2.33203125" customWidth="1"/>
    <col min="9969" max="9969" width="6.44140625" bestFit="1" customWidth="1"/>
    <col min="9970" max="9970" width="8.6640625" bestFit="1" customWidth="1"/>
    <col min="9971" max="9972" width="8.6640625" customWidth="1"/>
    <col min="9973" max="9973" width="5.88671875" customWidth="1"/>
    <col min="9974" max="9975" width="9.5546875" customWidth="1"/>
    <col min="9976" max="9976" width="9.6640625" customWidth="1"/>
    <col min="9977" max="9977" width="9.109375" customWidth="1"/>
    <col min="9978" max="9978" width="12" customWidth="1"/>
    <col min="9979" max="9979" width="2.5546875" customWidth="1"/>
    <col min="9980" max="9980" width="12" customWidth="1"/>
    <col min="9981" max="9982" width="12.109375" customWidth="1"/>
    <col min="9983" max="9983" width="10.44140625" customWidth="1"/>
    <col min="9984" max="9984" width="8.44140625" customWidth="1"/>
    <col min="9985" max="9985" width="8.5546875" customWidth="1"/>
    <col min="9986" max="9986" width="9" customWidth="1"/>
    <col min="9987" max="9987" width="11.5546875" customWidth="1"/>
    <col min="9988" max="9988" width="8.6640625" customWidth="1"/>
    <col min="10223" max="10223" width="22.109375" customWidth="1"/>
    <col min="10224" max="10224" width="2.33203125" customWidth="1"/>
    <col min="10225" max="10225" width="6.44140625" bestFit="1" customWidth="1"/>
    <col min="10226" max="10226" width="8.6640625" bestFit="1" customWidth="1"/>
    <col min="10227" max="10228" width="8.6640625" customWidth="1"/>
    <col min="10229" max="10229" width="5.88671875" customWidth="1"/>
    <col min="10230" max="10231" width="9.5546875" customWidth="1"/>
    <col min="10232" max="10232" width="9.6640625" customWidth="1"/>
    <col min="10233" max="10233" width="9.109375" customWidth="1"/>
    <col min="10234" max="10234" width="12" customWidth="1"/>
    <col min="10235" max="10235" width="2.5546875" customWidth="1"/>
    <col min="10236" max="10236" width="12" customWidth="1"/>
    <col min="10237" max="10238" width="12.109375" customWidth="1"/>
    <col min="10239" max="10239" width="10.44140625" customWidth="1"/>
    <col min="10240" max="10240" width="8.44140625" customWidth="1"/>
    <col min="10241" max="10241" width="8.5546875" customWidth="1"/>
    <col min="10242" max="10242" width="9" customWidth="1"/>
    <col min="10243" max="10243" width="11.5546875" customWidth="1"/>
    <col min="10244" max="10244" width="8.6640625" customWidth="1"/>
    <col min="10479" max="10479" width="22.109375" customWidth="1"/>
    <col min="10480" max="10480" width="2.33203125" customWidth="1"/>
    <col min="10481" max="10481" width="6.44140625" bestFit="1" customWidth="1"/>
    <col min="10482" max="10482" width="8.6640625" bestFit="1" customWidth="1"/>
    <col min="10483" max="10484" width="8.6640625" customWidth="1"/>
    <col min="10485" max="10485" width="5.88671875" customWidth="1"/>
    <col min="10486" max="10487" width="9.5546875" customWidth="1"/>
    <col min="10488" max="10488" width="9.6640625" customWidth="1"/>
    <col min="10489" max="10489" width="9.109375" customWidth="1"/>
    <col min="10490" max="10490" width="12" customWidth="1"/>
    <col min="10491" max="10491" width="2.5546875" customWidth="1"/>
    <col min="10492" max="10492" width="12" customWidth="1"/>
    <col min="10493" max="10494" width="12.109375" customWidth="1"/>
    <col min="10495" max="10495" width="10.44140625" customWidth="1"/>
    <col min="10496" max="10496" width="8.44140625" customWidth="1"/>
    <col min="10497" max="10497" width="8.5546875" customWidth="1"/>
    <col min="10498" max="10498" width="9" customWidth="1"/>
    <col min="10499" max="10499" width="11.5546875" customWidth="1"/>
    <col min="10500" max="10500" width="8.6640625" customWidth="1"/>
    <col min="10735" max="10735" width="22.109375" customWidth="1"/>
    <col min="10736" max="10736" width="2.33203125" customWidth="1"/>
    <col min="10737" max="10737" width="6.44140625" bestFit="1" customWidth="1"/>
    <col min="10738" max="10738" width="8.6640625" bestFit="1" customWidth="1"/>
    <col min="10739" max="10740" width="8.6640625" customWidth="1"/>
    <col min="10741" max="10741" width="5.88671875" customWidth="1"/>
    <col min="10742" max="10743" width="9.5546875" customWidth="1"/>
    <col min="10744" max="10744" width="9.6640625" customWidth="1"/>
    <col min="10745" max="10745" width="9.109375" customWidth="1"/>
    <col min="10746" max="10746" width="12" customWidth="1"/>
    <col min="10747" max="10747" width="2.5546875" customWidth="1"/>
    <col min="10748" max="10748" width="12" customWidth="1"/>
    <col min="10749" max="10750" width="12.109375" customWidth="1"/>
    <col min="10751" max="10751" width="10.44140625" customWidth="1"/>
    <col min="10752" max="10752" width="8.44140625" customWidth="1"/>
    <col min="10753" max="10753" width="8.5546875" customWidth="1"/>
    <col min="10754" max="10754" width="9" customWidth="1"/>
    <col min="10755" max="10755" width="11.5546875" customWidth="1"/>
    <col min="10756" max="10756" width="8.6640625" customWidth="1"/>
    <col min="10991" max="10991" width="22.109375" customWidth="1"/>
    <col min="10992" max="10992" width="2.33203125" customWidth="1"/>
    <col min="10993" max="10993" width="6.44140625" bestFit="1" customWidth="1"/>
    <col min="10994" max="10994" width="8.6640625" bestFit="1" customWidth="1"/>
    <col min="10995" max="10996" width="8.6640625" customWidth="1"/>
    <col min="10997" max="10997" width="5.88671875" customWidth="1"/>
    <col min="10998" max="10999" width="9.5546875" customWidth="1"/>
    <col min="11000" max="11000" width="9.6640625" customWidth="1"/>
    <col min="11001" max="11001" width="9.109375" customWidth="1"/>
    <col min="11002" max="11002" width="12" customWidth="1"/>
    <col min="11003" max="11003" width="2.5546875" customWidth="1"/>
    <col min="11004" max="11004" width="12" customWidth="1"/>
    <col min="11005" max="11006" width="12.109375" customWidth="1"/>
    <col min="11007" max="11007" width="10.44140625" customWidth="1"/>
    <col min="11008" max="11008" width="8.44140625" customWidth="1"/>
    <col min="11009" max="11009" width="8.5546875" customWidth="1"/>
    <col min="11010" max="11010" width="9" customWidth="1"/>
    <col min="11011" max="11011" width="11.5546875" customWidth="1"/>
    <col min="11012" max="11012" width="8.6640625" customWidth="1"/>
    <col min="11247" max="11247" width="22.109375" customWidth="1"/>
    <col min="11248" max="11248" width="2.33203125" customWidth="1"/>
    <col min="11249" max="11249" width="6.44140625" bestFit="1" customWidth="1"/>
    <col min="11250" max="11250" width="8.6640625" bestFit="1" customWidth="1"/>
    <col min="11251" max="11252" width="8.6640625" customWidth="1"/>
    <col min="11253" max="11253" width="5.88671875" customWidth="1"/>
    <col min="11254" max="11255" width="9.5546875" customWidth="1"/>
    <col min="11256" max="11256" width="9.6640625" customWidth="1"/>
    <col min="11257" max="11257" width="9.109375" customWidth="1"/>
    <col min="11258" max="11258" width="12" customWidth="1"/>
    <col min="11259" max="11259" width="2.5546875" customWidth="1"/>
    <col min="11260" max="11260" width="12" customWidth="1"/>
    <col min="11261" max="11262" width="12.109375" customWidth="1"/>
    <col min="11263" max="11263" width="10.44140625" customWidth="1"/>
    <col min="11264" max="11264" width="8.44140625" customWidth="1"/>
    <col min="11265" max="11265" width="8.5546875" customWidth="1"/>
    <col min="11266" max="11266" width="9" customWidth="1"/>
    <col min="11267" max="11267" width="11.5546875" customWidth="1"/>
    <col min="11268" max="11268" width="8.6640625" customWidth="1"/>
    <col min="11503" max="11503" width="22.109375" customWidth="1"/>
    <col min="11504" max="11504" width="2.33203125" customWidth="1"/>
    <col min="11505" max="11505" width="6.44140625" bestFit="1" customWidth="1"/>
    <col min="11506" max="11506" width="8.6640625" bestFit="1" customWidth="1"/>
    <col min="11507" max="11508" width="8.6640625" customWidth="1"/>
    <col min="11509" max="11509" width="5.88671875" customWidth="1"/>
    <col min="11510" max="11511" width="9.5546875" customWidth="1"/>
    <col min="11512" max="11512" width="9.6640625" customWidth="1"/>
    <col min="11513" max="11513" width="9.109375" customWidth="1"/>
    <col min="11514" max="11514" width="12" customWidth="1"/>
    <col min="11515" max="11515" width="2.5546875" customWidth="1"/>
    <col min="11516" max="11516" width="12" customWidth="1"/>
    <col min="11517" max="11518" width="12.109375" customWidth="1"/>
    <col min="11519" max="11519" width="10.44140625" customWidth="1"/>
    <col min="11520" max="11520" width="8.44140625" customWidth="1"/>
    <col min="11521" max="11521" width="8.5546875" customWidth="1"/>
    <col min="11522" max="11522" width="9" customWidth="1"/>
    <col min="11523" max="11523" width="11.5546875" customWidth="1"/>
    <col min="11524" max="11524" width="8.6640625" customWidth="1"/>
    <col min="11759" max="11759" width="22.109375" customWidth="1"/>
    <col min="11760" max="11760" width="2.33203125" customWidth="1"/>
    <col min="11761" max="11761" width="6.44140625" bestFit="1" customWidth="1"/>
    <col min="11762" max="11762" width="8.6640625" bestFit="1" customWidth="1"/>
    <col min="11763" max="11764" width="8.6640625" customWidth="1"/>
    <col min="11765" max="11765" width="5.88671875" customWidth="1"/>
    <col min="11766" max="11767" width="9.5546875" customWidth="1"/>
    <col min="11768" max="11768" width="9.6640625" customWidth="1"/>
    <col min="11769" max="11769" width="9.109375" customWidth="1"/>
    <col min="11770" max="11770" width="12" customWidth="1"/>
    <col min="11771" max="11771" width="2.5546875" customWidth="1"/>
    <col min="11772" max="11772" width="12" customWidth="1"/>
    <col min="11773" max="11774" width="12.109375" customWidth="1"/>
    <col min="11775" max="11775" width="10.44140625" customWidth="1"/>
    <col min="11776" max="11776" width="8.44140625" customWidth="1"/>
    <col min="11777" max="11777" width="8.5546875" customWidth="1"/>
    <col min="11778" max="11778" width="9" customWidth="1"/>
    <col min="11779" max="11779" width="11.5546875" customWidth="1"/>
    <col min="11780" max="11780" width="8.6640625" customWidth="1"/>
    <col min="12015" max="12015" width="22.109375" customWidth="1"/>
    <col min="12016" max="12016" width="2.33203125" customWidth="1"/>
    <col min="12017" max="12017" width="6.44140625" bestFit="1" customWidth="1"/>
    <col min="12018" max="12018" width="8.6640625" bestFit="1" customWidth="1"/>
    <col min="12019" max="12020" width="8.6640625" customWidth="1"/>
    <col min="12021" max="12021" width="5.88671875" customWidth="1"/>
    <col min="12022" max="12023" width="9.5546875" customWidth="1"/>
    <col min="12024" max="12024" width="9.6640625" customWidth="1"/>
    <col min="12025" max="12025" width="9.109375" customWidth="1"/>
    <col min="12026" max="12026" width="12" customWidth="1"/>
    <col min="12027" max="12027" width="2.5546875" customWidth="1"/>
    <col min="12028" max="12028" width="12" customWidth="1"/>
    <col min="12029" max="12030" width="12.109375" customWidth="1"/>
    <col min="12031" max="12031" width="10.44140625" customWidth="1"/>
    <col min="12032" max="12032" width="8.44140625" customWidth="1"/>
    <col min="12033" max="12033" width="8.5546875" customWidth="1"/>
    <col min="12034" max="12034" width="9" customWidth="1"/>
    <col min="12035" max="12035" width="11.5546875" customWidth="1"/>
    <col min="12036" max="12036" width="8.6640625" customWidth="1"/>
    <col min="12271" max="12271" width="22.109375" customWidth="1"/>
    <col min="12272" max="12272" width="2.33203125" customWidth="1"/>
    <col min="12273" max="12273" width="6.44140625" bestFit="1" customWidth="1"/>
    <col min="12274" max="12274" width="8.6640625" bestFit="1" customWidth="1"/>
    <col min="12275" max="12276" width="8.6640625" customWidth="1"/>
    <col min="12277" max="12277" width="5.88671875" customWidth="1"/>
    <col min="12278" max="12279" width="9.5546875" customWidth="1"/>
    <col min="12280" max="12280" width="9.6640625" customWidth="1"/>
    <col min="12281" max="12281" width="9.109375" customWidth="1"/>
    <col min="12282" max="12282" width="12" customWidth="1"/>
    <col min="12283" max="12283" width="2.5546875" customWidth="1"/>
    <col min="12284" max="12284" width="12" customWidth="1"/>
    <col min="12285" max="12286" width="12.109375" customWidth="1"/>
    <col min="12287" max="12287" width="10.44140625" customWidth="1"/>
    <col min="12288" max="12288" width="8.44140625" customWidth="1"/>
    <col min="12289" max="12289" width="8.5546875" customWidth="1"/>
    <col min="12290" max="12290" width="9" customWidth="1"/>
    <col min="12291" max="12291" width="11.5546875" customWidth="1"/>
    <col min="12292" max="12292" width="8.6640625" customWidth="1"/>
    <col min="12527" max="12527" width="22.109375" customWidth="1"/>
    <col min="12528" max="12528" width="2.33203125" customWidth="1"/>
    <col min="12529" max="12529" width="6.44140625" bestFit="1" customWidth="1"/>
    <col min="12530" max="12530" width="8.6640625" bestFit="1" customWidth="1"/>
    <col min="12531" max="12532" width="8.6640625" customWidth="1"/>
    <col min="12533" max="12533" width="5.88671875" customWidth="1"/>
    <col min="12534" max="12535" width="9.5546875" customWidth="1"/>
    <col min="12536" max="12536" width="9.6640625" customWidth="1"/>
    <col min="12537" max="12537" width="9.109375" customWidth="1"/>
    <col min="12538" max="12538" width="12" customWidth="1"/>
    <col min="12539" max="12539" width="2.5546875" customWidth="1"/>
    <col min="12540" max="12540" width="12" customWidth="1"/>
    <col min="12541" max="12542" width="12.109375" customWidth="1"/>
    <col min="12543" max="12543" width="10.44140625" customWidth="1"/>
    <col min="12544" max="12544" width="8.44140625" customWidth="1"/>
    <col min="12545" max="12545" width="8.5546875" customWidth="1"/>
    <col min="12546" max="12546" width="9" customWidth="1"/>
    <col min="12547" max="12547" width="11.5546875" customWidth="1"/>
    <col min="12548" max="12548" width="8.6640625" customWidth="1"/>
    <col min="12783" max="12783" width="22.109375" customWidth="1"/>
    <col min="12784" max="12784" width="2.33203125" customWidth="1"/>
    <col min="12785" max="12785" width="6.44140625" bestFit="1" customWidth="1"/>
    <col min="12786" max="12786" width="8.6640625" bestFit="1" customWidth="1"/>
    <col min="12787" max="12788" width="8.6640625" customWidth="1"/>
    <col min="12789" max="12789" width="5.88671875" customWidth="1"/>
    <col min="12790" max="12791" width="9.5546875" customWidth="1"/>
    <col min="12792" max="12792" width="9.6640625" customWidth="1"/>
    <col min="12793" max="12793" width="9.109375" customWidth="1"/>
    <col min="12794" max="12794" width="12" customWidth="1"/>
    <col min="12795" max="12795" width="2.5546875" customWidth="1"/>
    <col min="12796" max="12796" width="12" customWidth="1"/>
    <col min="12797" max="12798" width="12.109375" customWidth="1"/>
    <col min="12799" max="12799" width="10.44140625" customWidth="1"/>
    <col min="12800" max="12800" width="8.44140625" customWidth="1"/>
    <col min="12801" max="12801" width="8.5546875" customWidth="1"/>
    <col min="12802" max="12802" width="9" customWidth="1"/>
    <col min="12803" max="12803" width="11.5546875" customWidth="1"/>
    <col min="12804" max="12804" width="8.6640625" customWidth="1"/>
    <col min="13039" max="13039" width="22.109375" customWidth="1"/>
    <col min="13040" max="13040" width="2.33203125" customWidth="1"/>
    <col min="13041" max="13041" width="6.44140625" bestFit="1" customWidth="1"/>
    <col min="13042" max="13042" width="8.6640625" bestFit="1" customWidth="1"/>
    <col min="13043" max="13044" width="8.6640625" customWidth="1"/>
    <col min="13045" max="13045" width="5.88671875" customWidth="1"/>
    <col min="13046" max="13047" width="9.5546875" customWidth="1"/>
    <col min="13048" max="13048" width="9.6640625" customWidth="1"/>
    <col min="13049" max="13049" width="9.109375" customWidth="1"/>
    <col min="13050" max="13050" width="12" customWidth="1"/>
    <col min="13051" max="13051" width="2.5546875" customWidth="1"/>
    <col min="13052" max="13052" width="12" customWidth="1"/>
    <col min="13053" max="13054" width="12.109375" customWidth="1"/>
    <col min="13055" max="13055" width="10.44140625" customWidth="1"/>
    <col min="13056" max="13056" width="8.44140625" customWidth="1"/>
    <col min="13057" max="13057" width="8.5546875" customWidth="1"/>
    <col min="13058" max="13058" width="9" customWidth="1"/>
    <col min="13059" max="13059" width="11.5546875" customWidth="1"/>
    <col min="13060" max="13060" width="8.6640625" customWidth="1"/>
    <col min="13295" max="13295" width="22.109375" customWidth="1"/>
    <col min="13296" max="13296" width="2.33203125" customWidth="1"/>
    <col min="13297" max="13297" width="6.44140625" bestFit="1" customWidth="1"/>
    <col min="13298" max="13298" width="8.6640625" bestFit="1" customWidth="1"/>
    <col min="13299" max="13300" width="8.6640625" customWidth="1"/>
    <col min="13301" max="13301" width="5.88671875" customWidth="1"/>
    <col min="13302" max="13303" width="9.5546875" customWidth="1"/>
    <col min="13304" max="13304" width="9.6640625" customWidth="1"/>
    <col min="13305" max="13305" width="9.109375" customWidth="1"/>
    <col min="13306" max="13306" width="12" customWidth="1"/>
    <col min="13307" max="13307" width="2.5546875" customWidth="1"/>
    <col min="13308" max="13308" width="12" customWidth="1"/>
    <col min="13309" max="13310" width="12.109375" customWidth="1"/>
    <col min="13311" max="13311" width="10.44140625" customWidth="1"/>
    <col min="13312" max="13312" width="8.44140625" customWidth="1"/>
    <col min="13313" max="13313" width="8.5546875" customWidth="1"/>
    <col min="13314" max="13314" width="9" customWidth="1"/>
    <col min="13315" max="13315" width="11.5546875" customWidth="1"/>
    <col min="13316" max="13316" width="8.6640625" customWidth="1"/>
    <col min="13551" max="13551" width="22.109375" customWidth="1"/>
    <col min="13552" max="13552" width="2.33203125" customWidth="1"/>
    <col min="13553" max="13553" width="6.44140625" bestFit="1" customWidth="1"/>
    <col min="13554" max="13554" width="8.6640625" bestFit="1" customWidth="1"/>
    <col min="13555" max="13556" width="8.6640625" customWidth="1"/>
    <col min="13557" max="13557" width="5.88671875" customWidth="1"/>
    <col min="13558" max="13559" width="9.5546875" customWidth="1"/>
    <col min="13560" max="13560" width="9.6640625" customWidth="1"/>
    <col min="13561" max="13561" width="9.109375" customWidth="1"/>
    <col min="13562" max="13562" width="12" customWidth="1"/>
    <col min="13563" max="13563" width="2.5546875" customWidth="1"/>
    <col min="13564" max="13564" width="12" customWidth="1"/>
    <col min="13565" max="13566" width="12.109375" customWidth="1"/>
    <col min="13567" max="13567" width="10.44140625" customWidth="1"/>
    <col min="13568" max="13568" width="8.44140625" customWidth="1"/>
    <col min="13569" max="13569" width="8.5546875" customWidth="1"/>
    <col min="13570" max="13570" width="9" customWidth="1"/>
    <col min="13571" max="13571" width="11.5546875" customWidth="1"/>
    <col min="13572" max="13572" width="8.6640625" customWidth="1"/>
    <col min="13807" max="13807" width="22.109375" customWidth="1"/>
    <col min="13808" max="13808" width="2.33203125" customWidth="1"/>
    <col min="13809" max="13809" width="6.44140625" bestFit="1" customWidth="1"/>
    <col min="13810" max="13810" width="8.6640625" bestFit="1" customWidth="1"/>
    <col min="13811" max="13812" width="8.6640625" customWidth="1"/>
    <col min="13813" max="13813" width="5.88671875" customWidth="1"/>
    <col min="13814" max="13815" width="9.5546875" customWidth="1"/>
    <col min="13816" max="13816" width="9.6640625" customWidth="1"/>
    <col min="13817" max="13817" width="9.109375" customWidth="1"/>
    <col min="13818" max="13818" width="12" customWidth="1"/>
    <col min="13819" max="13819" width="2.5546875" customWidth="1"/>
    <col min="13820" max="13820" width="12" customWidth="1"/>
    <col min="13821" max="13822" width="12.109375" customWidth="1"/>
    <col min="13823" max="13823" width="10.44140625" customWidth="1"/>
    <col min="13824" max="13824" width="8.44140625" customWidth="1"/>
    <col min="13825" max="13825" width="8.5546875" customWidth="1"/>
    <col min="13826" max="13826" width="9" customWidth="1"/>
    <col min="13827" max="13827" width="11.5546875" customWidth="1"/>
    <col min="13828" max="13828" width="8.6640625" customWidth="1"/>
    <col min="14063" max="14063" width="22.109375" customWidth="1"/>
    <col min="14064" max="14064" width="2.33203125" customWidth="1"/>
    <col min="14065" max="14065" width="6.44140625" bestFit="1" customWidth="1"/>
    <col min="14066" max="14066" width="8.6640625" bestFit="1" customWidth="1"/>
    <col min="14067" max="14068" width="8.6640625" customWidth="1"/>
    <col min="14069" max="14069" width="5.88671875" customWidth="1"/>
    <col min="14070" max="14071" width="9.5546875" customWidth="1"/>
    <col min="14072" max="14072" width="9.6640625" customWidth="1"/>
    <col min="14073" max="14073" width="9.109375" customWidth="1"/>
    <col min="14074" max="14074" width="12" customWidth="1"/>
    <col min="14075" max="14075" width="2.5546875" customWidth="1"/>
    <col min="14076" max="14076" width="12" customWidth="1"/>
    <col min="14077" max="14078" width="12.109375" customWidth="1"/>
    <col min="14079" max="14079" width="10.44140625" customWidth="1"/>
    <col min="14080" max="14080" width="8.44140625" customWidth="1"/>
    <col min="14081" max="14081" width="8.5546875" customWidth="1"/>
    <col min="14082" max="14082" width="9" customWidth="1"/>
    <col min="14083" max="14083" width="11.5546875" customWidth="1"/>
    <col min="14084" max="14084" width="8.6640625" customWidth="1"/>
    <col min="14319" max="14319" width="22.109375" customWidth="1"/>
    <col min="14320" max="14320" width="2.33203125" customWidth="1"/>
    <col min="14321" max="14321" width="6.44140625" bestFit="1" customWidth="1"/>
    <col min="14322" max="14322" width="8.6640625" bestFit="1" customWidth="1"/>
    <col min="14323" max="14324" width="8.6640625" customWidth="1"/>
    <col min="14325" max="14325" width="5.88671875" customWidth="1"/>
    <col min="14326" max="14327" width="9.5546875" customWidth="1"/>
    <col min="14328" max="14328" width="9.6640625" customWidth="1"/>
    <col min="14329" max="14329" width="9.109375" customWidth="1"/>
    <col min="14330" max="14330" width="12" customWidth="1"/>
    <col min="14331" max="14331" width="2.5546875" customWidth="1"/>
    <col min="14332" max="14332" width="12" customWidth="1"/>
    <col min="14333" max="14334" width="12.109375" customWidth="1"/>
    <col min="14335" max="14335" width="10.44140625" customWidth="1"/>
    <col min="14336" max="14336" width="8.44140625" customWidth="1"/>
    <col min="14337" max="14337" width="8.5546875" customWidth="1"/>
    <col min="14338" max="14338" width="9" customWidth="1"/>
    <col min="14339" max="14339" width="11.5546875" customWidth="1"/>
    <col min="14340" max="14340" width="8.6640625" customWidth="1"/>
    <col min="14575" max="14575" width="22.109375" customWidth="1"/>
    <col min="14576" max="14576" width="2.33203125" customWidth="1"/>
    <col min="14577" max="14577" width="6.44140625" bestFit="1" customWidth="1"/>
    <col min="14578" max="14578" width="8.6640625" bestFit="1" customWidth="1"/>
    <col min="14579" max="14580" width="8.6640625" customWidth="1"/>
    <col min="14581" max="14581" width="5.88671875" customWidth="1"/>
    <col min="14582" max="14583" width="9.5546875" customWidth="1"/>
    <col min="14584" max="14584" width="9.6640625" customWidth="1"/>
    <col min="14585" max="14585" width="9.109375" customWidth="1"/>
    <col min="14586" max="14586" width="12" customWidth="1"/>
    <col min="14587" max="14587" width="2.5546875" customWidth="1"/>
    <col min="14588" max="14588" width="12" customWidth="1"/>
    <col min="14589" max="14590" width="12.109375" customWidth="1"/>
    <col min="14591" max="14591" width="10.44140625" customWidth="1"/>
    <col min="14592" max="14592" width="8.44140625" customWidth="1"/>
    <col min="14593" max="14593" width="8.5546875" customWidth="1"/>
    <col min="14594" max="14594" width="9" customWidth="1"/>
    <col min="14595" max="14595" width="11.5546875" customWidth="1"/>
    <col min="14596" max="14596" width="8.6640625" customWidth="1"/>
    <col min="14831" max="14831" width="22.109375" customWidth="1"/>
    <col min="14832" max="14832" width="2.33203125" customWidth="1"/>
    <col min="14833" max="14833" width="6.44140625" bestFit="1" customWidth="1"/>
    <col min="14834" max="14834" width="8.6640625" bestFit="1" customWidth="1"/>
    <col min="14835" max="14836" width="8.6640625" customWidth="1"/>
    <col min="14837" max="14837" width="5.88671875" customWidth="1"/>
    <col min="14838" max="14839" width="9.5546875" customWidth="1"/>
    <col min="14840" max="14840" width="9.6640625" customWidth="1"/>
    <col min="14841" max="14841" width="9.109375" customWidth="1"/>
    <col min="14842" max="14842" width="12" customWidth="1"/>
    <col min="14843" max="14843" width="2.5546875" customWidth="1"/>
    <col min="14844" max="14844" width="12" customWidth="1"/>
    <col min="14845" max="14846" width="12.109375" customWidth="1"/>
    <col min="14847" max="14847" width="10.44140625" customWidth="1"/>
    <col min="14848" max="14848" width="8.44140625" customWidth="1"/>
    <col min="14849" max="14849" width="8.5546875" customWidth="1"/>
    <col min="14850" max="14850" width="9" customWidth="1"/>
    <col min="14851" max="14851" width="11.5546875" customWidth="1"/>
    <col min="14852" max="14852" width="8.6640625" customWidth="1"/>
    <col min="15087" max="15087" width="22.109375" customWidth="1"/>
    <col min="15088" max="15088" width="2.33203125" customWidth="1"/>
    <col min="15089" max="15089" width="6.44140625" bestFit="1" customWidth="1"/>
    <col min="15090" max="15090" width="8.6640625" bestFit="1" customWidth="1"/>
    <col min="15091" max="15092" width="8.6640625" customWidth="1"/>
    <col min="15093" max="15093" width="5.88671875" customWidth="1"/>
    <col min="15094" max="15095" width="9.5546875" customWidth="1"/>
    <col min="15096" max="15096" width="9.6640625" customWidth="1"/>
    <col min="15097" max="15097" width="9.109375" customWidth="1"/>
    <col min="15098" max="15098" width="12" customWidth="1"/>
    <col min="15099" max="15099" width="2.5546875" customWidth="1"/>
    <col min="15100" max="15100" width="12" customWidth="1"/>
    <col min="15101" max="15102" width="12.109375" customWidth="1"/>
    <col min="15103" max="15103" width="10.44140625" customWidth="1"/>
    <col min="15104" max="15104" width="8.44140625" customWidth="1"/>
    <col min="15105" max="15105" width="8.5546875" customWidth="1"/>
    <col min="15106" max="15106" width="9" customWidth="1"/>
    <col min="15107" max="15107" width="11.5546875" customWidth="1"/>
    <col min="15108" max="15108" width="8.6640625" customWidth="1"/>
    <col min="15343" max="15343" width="22.109375" customWidth="1"/>
    <col min="15344" max="15344" width="2.33203125" customWidth="1"/>
    <col min="15345" max="15345" width="6.44140625" bestFit="1" customWidth="1"/>
    <col min="15346" max="15346" width="8.6640625" bestFit="1" customWidth="1"/>
    <col min="15347" max="15348" width="8.6640625" customWidth="1"/>
    <col min="15349" max="15349" width="5.88671875" customWidth="1"/>
    <col min="15350" max="15351" width="9.5546875" customWidth="1"/>
    <col min="15352" max="15352" width="9.6640625" customWidth="1"/>
    <col min="15353" max="15353" width="9.109375" customWidth="1"/>
    <col min="15354" max="15354" width="12" customWidth="1"/>
    <col min="15355" max="15355" width="2.5546875" customWidth="1"/>
    <col min="15356" max="15356" width="12" customWidth="1"/>
    <col min="15357" max="15358" width="12.109375" customWidth="1"/>
    <col min="15359" max="15359" width="10.44140625" customWidth="1"/>
    <col min="15360" max="15360" width="8.44140625" customWidth="1"/>
    <col min="15361" max="15361" width="8.5546875" customWidth="1"/>
    <col min="15362" max="15362" width="9" customWidth="1"/>
    <col min="15363" max="15363" width="11.5546875" customWidth="1"/>
    <col min="15364" max="15364" width="8.6640625" customWidth="1"/>
    <col min="15599" max="15599" width="22.109375" customWidth="1"/>
    <col min="15600" max="15600" width="2.33203125" customWidth="1"/>
    <col min="15601" max="15601" width="6.44140625" bestFit="1" customWidth="1"/>
    <col min="15602" max="15602" width="8.6640625" bestFit="1" customWidth="1"/>
    <col min="15603" max="15604" width="8.6640625" customWidth="1"/>
    <col min="15605" max="15605" width="5.88671875" customWidth="1"/>
    <col min="15606" max="15607" width="9.5546875" customWidth="1"/>
    <col min="15608" max="15608" width="9.6640625" customWidth="1"/>
    <col min="15609" max="15609" width="9.109375" customWidth="1"/>
    <col min="15610" max="15610" width="12" customWidth="1"/>
    <col min="15611" max="15611" width="2.5546875" customWidth="1"/>
    <col min="15612" max="15612" width="12" customWidth="1"/>
    <col min="15613" max="15614" width="12.109375" customWidth="1"/>
    <col min="15615" max="15615" width="10.44140625" customWidth="1"/>
    <col min="15616" max="15616" width="8.44140625" customWidth="1"/>
    <col min="15617" max="15617" width="8.5546875" customWidth="1"/>
    <col min="15618" max="15618" width="9" customWidth="1"/>
    <col min="15619" max="15619" width="11.5546875" customWidth="1"/>
    <col min="15620" max="15620" width="8.6640625" customWidth="1"/>
    <col min="15855" max="15855" width="22.109375" customWidth="1"/>
    <col min="15856" max="15856" width="2.33203125" customWidth="1"/>
    <col min="15857" max="15857" width="6.44140625" bestFit="1" customWidth="1"/>
    <col min="15858" max="15858" width="8.6640625" bestFit="1" customWidth="1"/>
    <col min="15859" max="15860" width="8.6640625" customWidth="1"/>
    <col min="15861" max="15861" width="5.88671875" customWidth="1"/>
    <col min="15862" max="15863" width="9.5546875" customWidth="1"/>
    <col min="15864" max="15864" width="9.6640625" customWidth="1"/>
    <col min="15865" max="15865" width="9.109375" customWidth="1"/>
    <col min="15866" max="15866" width="12" customWidth="1"/>
    <col min="15867" max="15867" width="2.5546875" customWidth="1"/>
    <col min="15868" max="15868" width="12" customWidth="1"/>
    <col min="15869" max="15870" width="12.109375" customWidth="1"/>
    <col min="15871" max="15871" width="10.44140625" customWidth="1"/>
    <col min="15872" max="15872" width="8.44140625" customWidth="1"/>
    <col min="15873" max="15873" width="8.5546875" customWidth="1"/>
    <col min="15874" max="15874" width="9" customWidth="1"/>
    <col min="15875" max="15875" width="11.5546875" customWidth="1"/>
    <col min="15876" max="15876" width="8.6640625" customWidth="1"/>
    <col min="16111" max="16111" width="22.109375" customWidth="1"/>
    <col min="16112" max="16112" width="2.33203125" customWidth="1"/>
    <col min="16113" max="16113" width="6.44140625" bestFit="1" customWidth="1"/>
    <col min="16114" max="16114" width="8.6640625" bestFit="1" customWidth="1"/>
    <col min="16115" max="16116" width="8.6640625" customWidth="1"/>
    <col min="16117" max="16117" width="5.88671875" customWidth="1"/>
    <col min="16118" max="16119" width="9.5546875" customWidth="1"/>
    <col min="16120" max="16120" width="9.6640625" customWidth="1"/>
    <col min="16121" max="16121" width="9.109375" customWidth="1"/>
    <col min="16122" max="16122" width="12" customWidth="1"/>
    <col min="16123" max="16123" width="2.5546875" customWidth="1"/>
    <col min="16124" max="16124" width="12" customWidth="1"/>
    <col min="16125" max="16126" width="12.109375" customWidth="1"/>
    <col min="16127" max="16127" width="10.44140625" customWidth="1"/>
    <col min="16128" max="16128" width="8.44140625" customWidth="1"/>
    <col min="16129" max="16129" width="8.5546875" customWidth="1"/>
    <col min="16130" max="16130" width="9" customWidth="1"/>
    <col min="16131" max="16131" width="11.5546875" customWidth="1"/>
    <col min="16132" max="16132" width="8.6640625" customWidth="1"/>
  </cols>
  <sheetData>
    <row r="1" spans="1:12" ht="27" customHeight="1" x14ac:dyDescent="0.25">
      <c r="A1" s="17"/>
      <c r="B1" s="823" t="s">
        <v>335</v>
      </c>
      <c r="C1" s="735"/>
      <c r="D1" s="736" t="s">
        <v>1677</v>
      </c>
      <c r="E1" s="736" t="s">
        <v>1710</v>
      </c>
      <c r="F1" s="737"/>
      <c r="G1" s="737" t="s">
        <v>356</v>
      </c>
      <c r="H1" s="737" t="s">
        <v>1697</v>
      </c>
      <c r="I1" s="78"/>
    </row>
    <row r="2" spans="1:12" ht="15.75" customHeight="1" x14ac:dyDescent="0.25">
      <c r="A2" s="17"/>
      <c r="B2" s="823"/>
      <c r="C2" s="738"/>
      <c r="D2" s="739"/>
      <c r="E2" s="739"/>
      <c r="F2" s="740"/>
      <c r="G2" s="740"/>
      <c r="H2" s="740"/>
      <c r="I2" s="78"/>
    </row>
    <row r="3" spans="1:12" ht="15.75" customHeight="1" x14ac:dyDescent="0.25">
      <c r="A3" s="17"/>
      <c r="B3" s="741" t="s">
        <v>1683</v>
      </c>
      <c r="C3" s="738"/>
      <c r="D3" s="742">
        <v>12000</v>
      </c>
      <c r="E3" s="742" t="s">
        <v>1711</v>
      </c>
      <c r="F3" s="43"/>
      <c r="G3" s="43"/>
      <c r="H3" s="43" t="s">
        <v>1698</v>
      </c>
      <c r="I3" s="78"/>
    </row>
    <row r="4" spans="1:12" ht="15.75" customHeight="1" x14ac:dyDescent="0.25">
      <c r="A4" s="17"/>
      <c r="B4" s="741" t="s">
        <v>1684</v>
      </c>
      <c r="C4" s="738"/>
      <c r="D4" s="743"/>
      <c r="E4" s="743"/>
      <c r="F4" s="43"/>
      <c r="G4" s="43" t="s">
        <v>1695</v>
      </c>
      <c r="H4" s="43" t="s">
        <v>1699</v>
      </c>
      <c r="I4" s="78"/>
    </row>
    <row r="5" spans="1:12" ht="15.75" customHeight="1" x14ac:dyDescent="0.25">
      <c r="A5" s="17"/>
      <c r="B5" s="741" t="s">
        <v>345</v>
      </c>
      <c r="C5" s="738"/>
      <c r="D5" s="743">
        <v>500</v>
      </c>
      <c r="E5" s="743"/>
      <c r="F5" s="43"/>
      <c r="G5" s="43" t="s">
        <v>1696</v>
      </c>
      <c r="H5" s="43" t="s">
        <v>1709</v>
      </c>
      <c r="I5" s="78"/>
    </row>
    <row r="6" spans="1:12" ht="15.75" customHeight="1" x14ac:dyDescent="0.25">
      <c r="A6" s="17"/>
      <c r="B6" s="741" t="s">
        <v>1676</v>
      </c>
      <c r="C6" s="738"/>
      <c r="D6" s="743"/>
      <c r="E6" s="743"/>
      <c r="F6" s="43"/>
      <c r="G6" s="43"/>
      <c r="H6" s="43" t="s">
        <v>1559</v>
      </c>
      <c r="I6" s="78"/>
    </row>
    <row r="7" spans="1:12" ht="15.75" customHeight="1" x14ac:dyDescent="0.25">
      <c r="A7" s="17"/>
      <c r="B7" s="741" t="s">
        <v>1689</v>
      </c>
      <c r="C7" s="738"/>
      <c r="D7" s="742">
        <v>15000</v>
      </c>
      <c r="F7" s="43" t="s">
        <v>1690</v>
      </c>
      <c r="G7" s="43"/>
      <c r="H7" s="43"/>
      <c r="I7" s="78"/>
    </row>
    <row r="8" spans="1:12" ht="15.75" customHeight="1" x14ac:dyDescent="0.25">
      <c r="A8" s="17"/>
      <c r="B8" s="744" t="s">
        <v>1681</v>
      </c>
      <c r="C8" s="738"/>
      <c r="D8" s="742"/>
      <c r="E8" s="742" t="s">
        <v>1713</v>
      </c>
      <c r="F8" s="43" t="s">
        <v>1691</v>
      </c>
      <c r="G8" s="43"/>
      <c r="H8" s="43" t="s">
        <v>1701</v>
      </c>
      <c r="I8" s="78"/>
    </row>
    <row r="9" spans="1:12" ht="15.75" customHeight="1" x14ac:dyDescent="0.25">
      <c r="A9" s="17"/>
      <c r="B9" s="744" t="s">
        <v>1678</v>
      </c>
      <c r="C9" s="738"/>
      <c r="D9" s="743"/>
      <c r="E9" s="743"/>
      <c r="F9" s="43" t="s">
        <v>1712</v>
      </c>
      <c r="G9" s="43"/>
      <c r="H9" s="43" t="s">
        <v>166</v>
      </c>
      <c r="I9" s="78"/>
    </row>
    <row r="10" spans="1:12" ht="15.75" customHeight="1" x14ac:dyDescent="0.25">
      <c r="A10" s="17"/>
      <c r="B10" s="744" t="s">
        <v>1679</v>
      </c>
      <c r="C10" s="738"/>
      <c r="D10" s="743"/>
      <c r="E10" s="743"/>
      <c r="F10" s="43" t="s">
        <v>1712</v>
      </c>
      <c r="G10" s="43"/>
      <c r="H10" s="43" t="s">
        <v>373</v>
      </c>
      <c r="I10" s="750"/>
    </row>
    <row r="11" spans="1:12" ht="15.75" customHeight="1" x14ac:dyDescent="0.25">
      <c r="A11" s="17"/>
      <c r="B11" s="744" t="s">
        <v>1680</v>
      </c>
      <c r="C11" s="738"/>
      <c r="D11" s="743"/>
      <c r="E11" s="743"/>
      <c r="F11" s="43" t="s">
        <v>1712</v>
      </c>
      <c r="G11" s="43"/>
      <c r="H11" s="43" t="s">
        <v>373</v>
      </c>
      <c r="I11" s="750"/>
    </row>
    <row r="12" spans="1:12" ht="15.75" customHeight="1" x14ac:dyDescent="0.25">
      <c r="A12" s="17"/>
      <c r="B12" s="744" t="s">
        <v>1682</v>
      </c>
      <c r="C12" s="738"/>
      <c r="D12" s="743"/>
      <c r="E12" s="743"/>
      <c r="F12" s="43" t="s">
        <v>1712</v>
      </c>
      <c r="G12" s="43"/>
      <c r="H12" s="43" t="s">
        <v>1700</v>
      </c>
      <c r="I12" s="750"/>
    </row>
    <row r="13" spans="1:12" ht="15.75" customHeight="1" x14ac:dyDescent="0.25">
      <c r="A13" s="17"/>
      <c r="B13" s="741" t="s">
        <v>1728</v>
      </c>
      <c r="C13" s="738"/>
      <c r="D13" s="743"/>
      <c r="E13" s="743"/>
      <c r="F13" s="43"/>
      <c r="G13" s="43"/>
      <c r="H13" s="43"/>
      <c r="I13" s="750"/>
      <c r="L13" s="100"/>
    </row>
    <row r="14" spans="1:12" ht="15.75" customHeight="1" x14ac:dyDescent="0.25">
      <c r="A14" s="17"/>
      <c r="B14" s="741" t="s">
        <v>1714</v>
      </c>
      <c r="C14" s="738"/>
      <c r="D14" s="743"/>
      <c r="E14" s="743"/>
      <c r="F14" s="43"/>
      <c r="G14" s="43"/>
      <c r="H14" s="43" t="s">
        <v>1718</v>
      </c>
      <c r="I14" s="750"/>
      <c r="L14" s="100"/>
    </row>
    <row r="15" spans="1:12" ht="15.75" customHeight="1" x14ac:dyDescent="0.25">
      <c r="A15" s="17"/>
      <c r="B15" s="748" t="s">
        <v>1715</v>
      </c>
      <c r="C15" s="738"/>
      <c r="D15" s="743"/>
      <c r="E15" s="743"/>
      <c r="F15" s="43"/>
      <c r="G15" s="43"/>
      <c r="H15" s="43"/>
      <c r="I15" s="750"/>
      <c r="L15" s="100"/>
    </row>
    <row r="16" spans="1:12" ht="15.75" customHeight="1" x14ac:dyDescent="0.25">
      <c r="A16" s="17"/>
      <c r="B16" s="741" t="s">
        <v>1716</v>
      </c>
      <c r="C16" s="738"/>
      <c r="D16" s="743"/>
      <c r="E16" s="743"/>
      <c r="F16" s="43"/>
      <c r="G16" s="43"/>
      <c r="H16" s="43" t="s">
        <v>125</v>
      </c>
      <c r="I16" s="750"/>
      <c r="L16" s="100"/>
    </row>
    <row r="17" spans="1:12" ht="15.75" customHeight="1" x14ac:dyDescent="0.25">
      <c r="A17" s="17"/>
      <c r="B17" s="748" t="s">
        <v>1717</v>
      </c>
      <c r="C17" s="738"/>
      <c r="D17" s="743"/>
      <c r="E17" s="743"/>
      <c r="F17" s="43"/>
      <c r="G17" s="43"/>
      <c r="H17" s="43"/>
      <c r="I17" s="750"/>
      <c r="L17" s="100"/>
    </row>
    <row r="18" spans="1:12" ht="15.75" customHeight="1" x14ac:dyDescent="0.25">
      <c r="A18" s="17"/>
      <c r="B18" s="741" t="s">
        <v>1719</v>
      </c>
      <c r="C18" s="738"/>
      <c r="D18" s="743"/>
      <c r="E18" s="743"/>
      <c r="F18" s="43"/>
      <c r="G18" s="43"/>
      <c r="I18" s="750"/>
    </row>
    <row r="19" spans="1:12" ht="15.75" customHeight="1" x14ac:dyDescent="0.25">
      <c r="A19" s="17"/>
      <c r="B19" s="749" t="s">
        <v>1720</v>
      </c>
      <c r="C19" s="738"/>
      <c r="D19" s="743" t="s">
        <v>1704</v>
      </c>
      <c r="E19" s="743"/>
      <c r="F19" s="43"/>
      <c r="G19" s="43"/>
      <c r="H19" s="43" t="s">
        <v>1723</v>
      </c>
      <c r="I19" s="78"/>
    </row>
    <row r="20" spans="1:12" ht="15.75" customHeight="1" x14ac:dyDescent="0.25">
      <c r="A20" s="17"/>
      <c r="B20" s="749" t="s">
        <v>1721</v>
      </c>
      <c r="C20" s="738"/>
      <c r="D20" s="743" t="s">
        <v>1704</v>
      </c>
      <c r="E20" s="743"/>
      <c r="F20" s="43"/>
      <c r="G20" s="43"/>
      <c r="H20" s="43" t="s">
        <v>1724</v>
      </c>
      <c r="I20" s="78"/>
    </row>
    <row r="21" spans="1:12" ht="15.75" customHeight="1" x14ac:dyDescent="0.25">
      <c r="A21" s="17"/>
      <c r="B21" s="749" t="s">
        <v>1722</v>
      </c>
      <c r="C21" s="738"/>
      <c r="D21" s="743" t="s">
        <v>1704</v>
      </c>
      <c r="E21" s="743"/>
      <c r="F21" s="43"/>
      <c r="G21" s="43"/>
      <c r="H21" s="43" t="s">
        <v>1725</v>
      </c>
      <c r="I21" s="78"/>
    </row>
    <row r="22" spans="1:12" ht="15.75" customHeight="1" x14ac:dyDescent="0.25">
      <c r="A22" s="17"/>
      <c r="B22" s="741" t="s">
        <v>1685</v>
      </c>
      <c r="C22" s="738"/>
      <c r="D22" s="743">
        <v>0</v>
      </c>
      <c r="E22" s="743">
        <v>120</v>
      </c>
      <c r="F22" s="43"/>
      <c r="G22" s="43"/>
      <c r="H22" s="43" t="s">
        <v>337</v>
      </c>
      <c r="I22" s="78"/>
    </row>
    <row r="23" spans="1:12" ht="15.75" customHeight="1" x14ac:dyDescent="0.25">
      <c r="A23" s="17"/>
      <c r="B23" s="741" t="s">
        <v>1686</v>
      </c>
      <c r="C23" s="738"/>
      <c r="D23" s="743"/>
      <c r="E23" s="743"/>
      <c r="F23" s="78" t="s">
        <v>366</v>
      </c>
      <c r="G23" s="43"/>
      <c r="H23" s="43" t="s">
        <v>119</v>
      </c>
      <c r="I23" s="78"/>
    </row>
    <row r="24" spans="1:12" ht="15.75" customHeight="1" x14ac:dyDescent="0.25">
      <c r="A24" s="17"/>
      <c r="B24" s="741" t="s">
        <v>1687</v>
      </c>
      <c r="C24" s="738"/>
      <c r="D24" s="743"/>
      <c r="E24" s="743"/>
      <c r="F24" s="78" t="s">
        <v>1688</v>
      </c>
      <c r="G24" s="43"/>
      <c r="H24" s="43" t="s">
        <v>119</v>
      </c>
      <c r="I24" s="78"/>
    </row>
    <row r="25" spans="1:12" ht="15.75" customHeight="1" x14ac:dyDescent="0.25">
      <c r="A25" s="17"/>
      <c r="B25" s="741" t="s">
        <v>1705</v>
      </c>
      <c r="C25" s="738"/>
      <c r="D25" s="743" t="s">
        <v>1726</v>
      </c>
      <c r="E25" s="743"/>
      <c r="F25" s="43"/>
      <c r="G25" s="43"/>
      <c r="H25" s="43"/>
      <c r="I25" s="78"/>
    </row>
    <row r="26" spans="1:12" ht="15.75" customHeight="1" x14ac:dyDescent="0.25">
      <c r="A26" s="17"/>
      <c r="B26" s="741" t="s">
        <v>1706</v>
      </c>
      <c r="C26" s="738"/>
      <c r="D26" s="743" t="s">
        <v>1726</v>
      </c>
      <c r="E26" s="743"/>
      <c r="F26" s="43"/>
      <c r="G26" s="43"/>
      <c r="H26" s="43"/>
      <c r="I26" s="78"/>
    </row>
    <row r="27" spans="1:12" ht="15.75" customHeight="1" x14ac:dyDescent="0.25">
      <c r="A27" s="17"/>
      <c r="B27" s="741" t="s">
        <v>1707</v>
      </c>
      <c r="C27" s="738"/>
      <c r="D27" s="743" t="s">
        <v>1726</v>
      </c>
      <c r="E27" s="743"/>
      <c r="F27" s="43"/>
      <c r="G27" s="43"/>
      <c r="H27" s="43"/>
      <c r="I27" s="78"/>
    </row>
    <row r="28" spans="1:12" ht="15.75" customHeight="1" x14ac:dyDescent="0.25">
      <c r="A28" s="17"/>
      <c r="B28" s="741" t="s">
        <v>1708</v>
      </c>
      <c r="C28" s="738"/>
      <c r="D28" s="743" t="s">
        <v>1726</v>
      </c>
      <c r="E28" s="743"/>
      <c r="F28" s="43"/>
      <c r="G28" s="43"/>
      <c r="H28" s="43"/>
      <c r="I28" s="78"/>
    </row>
    <row r="29" spans="1:12" ht="15.75" customHeight="1" x14ac:dyDescent="0.25">
      <c r="A29" s="17"/>
      <c r="B29" s="741" t="s">
        <v>667</v>
      </c>
      <c r="C29" s="738"/>
      <c r="D29" s="743">
        <v>12</v>
      </c>
      <c r="E29" s="743"/>
      <c r="F29" s="43" t="s">
        <v>1692</v>
      </c>
      <c r="G29" s="43"/>
      <c r="H29" s="43" t="s">
        <v>1702</v>
      </c>
      <c r="I29" s="78"/>
    </row>
    <row r="30" spans="1:12" ht="15.75" customHeight="1" x14ac:dyDescent="0.25">
      <c r="A30" s="17"/>
      <c r="B30" s="741" t="s">
        <v>122</v>
      </c>
      <c r="C30" s="738"/>
      <c r="D30" s="743" t="s">
        <v>1727</v>
      </c>
      <c r="E30" s="743"/>
      <c r="F30" s="43"/>
      <c r="G30" s="43"/>
      <c r="H30" s="43" t="s">
        <v>657</v>
      </c>
      <c r="I30" s="78"/>
    </row>
    <row r="31" spans="1:12" ht="15.75" customHeight="1" x14ac:dyDescent="0.25">
      <c r="A31" s="17"/>
      <c r="B31" s="741" t="s">
        <v>1668</v>
      </c>
      <c r="C31" s="738"/>
      <c r="D31" s="743" t="s">
        <v>1727</v>
      </c>
      <c r="E31" s="743"/>
      <c r="F31" s="43"/>
      <c r="G31" s="43"/>
      <c r="H31" s="43" t="s">
        <v>160</v>
      </c>
      <c r="I31" s="78"/>
    </row>
    <row r="32" spans="1:12" ht="15.75" customHeight="1" x14ac:dyDescent="0.25">
      <c r="A32" s="17"/>
      <c r="B32" s="741" t="s">
        <v>1672</v>
      </c>
      <c r="C32" s="738"/>
      <c r="D32" s="743" t="s">
        <v>1726</v>
      </c>
      <c r="E32" s="743"/>
      <c r="F32" s="43"/>
      <c r="G32" s="43"/>
      <c r="H32" s="43" t="s">
        <v>1703</v>
      </c>
      <c r="I32" s="78"/>
    </row>
  </sheetData>
  <mergeCells count="1">
    <mergeCell ref="B1:B2"/>
  </mergeCells>
  <printOptions horizontalCentered="1" gridLines="1"/>
  <pageMargins left="0.25" right="0.25" top="1" bottom="1" header="0.5" footer="0.5"/>
  <pageSetup scale="80" orientation="landscape" r:id="rId1"/>
  <headerFooter alignWithMargins="0">
    <oddHeader>&amp;L&amp;F&amp;C&amp;A</oddHeader>
    <oddFooter>&amp;C&amp;P of &amp;N&amp;R&amp;D</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B9BE2-6295-47AD-B058-7F919D27AC99}">
  <sheetPr codeName="Sheet6"/>
  <dimension ref="A1:AA42"/>
  <sheetViews>
    <sheetView zoomScale="85" zoomScaleNormal="85" workbookViewId="0">
      <selection activeCell="G22" sqref="G22"/>
    </sheetView>
  </sheetViews>
  <sheetFormatPr defaultColWidth="6.5546875" defaultRowHeight="13.2" x14ac:dyDescent="0.25"/>
  <cols>
    <col min="1" max="1" width="22.109375" customWidth="1"/>
    <col min="2" max="2" width="2.33203125" customWidth="1"/>
    <col min="3" max="3" width="9" customWidth="1"/>
    <col min="4" max="4" width="8.6640625" bestFit="1" customWidth="1"/>
    <col min="5" max="6" width="8.6640625" customWidth="1"/>
    <col min="7" max="7" width="5.88671875" customWidth="1"/>
    <col min="8" max="8" width="10.6640625" customWidth="1"/>
    <col min="9" max="9" width="9.5546875" customWidth="1"/>
    <col min="10" max="10" width="14.33203125" customWidth="1"/>
    <col min="11" max="11" width="9.109375" customWidth="1"/>
    <col min="12" max="12" width="12" customWidth="1"/>
    <col min="13" max="13" width="2.5546875" customWidth="1"/>
    <col min="14" max="14" width="12" customWidth="1"/>
    <col min="15" max="16" width="12.109375" customWidth="1"/>
    <col min="17" max="17" width="10.44140625" style="39" customWidth="1"/>
    <col min="18" max="18" width="8.44140625" customWidth="1"/>
    <col min="19" max="19" width="8.5546875" customWidth="1"/>
    <col min="20" max="24" width="11.109375" customWidth="1"/>
    <col min="25" max="25" width="9" style="39" customWidth="1"/>
    <col min="26" max="26" width="11.6640625" style="1" customWidth="1"/>
    <col min="27" max="27" width="17.33203125" bestFit="1" customWidth="1"/>
    <col min="258" max="258" width="22.109375" customWidth="1"/>
    <col min="259" max="259" width="2.33203125" customWidth="1"/>
    <col min="260" max="260" width="6.44140625" bestFit="1" customWidth="1"/>
    <col min="261" max="261" width="8.6640625" bestFit="1" customWidth="1"/>
    <col min="262" max="263" width="8.6640625" customWidth="1"/>
    <col min="264" max="264" width="5.88671875" customWidth="1"/>
    <col min="265" max="266" width="9.5546875" customWidth="1"/>
    <col min="267" max="267" width="9.6640625" customWidth="1"/>
    <col min="268" max="268" width="9.109375" customWidth="1"/>
    <col min="269" max="269" width="12" customWidth="1"/>
    <col min="270" max="270" width="2.5546875" customWidth="1"/>
    <col min="271" max="271" width="12" customWidth="1"/>
    <col min="272" max="273" width="12.109375" customWidth="1"/>
    <col min="274" max="274" width="10.44140625" customWidth="1"/>
    <col min="275" max="275" width="8.44140625" customWidth="1"/>
    <col min="276" max="276" width="8.5546875" customWidth="1"/>
    <col min="277" max="277" width="9" customWidth="1"/>
    <col min="278" max="278" width="11.5546875" customWidth="1"/>
    <col min="279" max="279" width="8.6640625" customWidth="1"/>
    <col min="514" max="514" width="22.109375" customWidth="1"/>
    <col min="515" max="515" width="2.33203125" customWidth="1"/>
    <col min="516" max="516" width="6.44140625" bestFit="1" customWidth="1"/>
    <col min="517" max="517" width="8.6640625" bestFit="1" customWidth="1"/>
    <col min="518" max="519" width="8.6640625" customWidth="1"/>
    <col min="520" max="520" width="5.88671875" customWidth="1"/>
    <col min="521" max="522" width="9.5546875" customWidth="1"/>
    <col min="523" max="523" width="9.6640625" customWidth="1"/>
    <col min="524" max="524" width="9.109375" customWidth="1"/>
    <col min="525" max="525" width="12" customWidth="1"/>
    <col min="526" max="526" width="2.5546875" customWidth="1"/>
    <col min="527" max="527" width="12" customWidth="1"/>
    <col min="528" max="529" width="12.109375" customWidth="1"/>
    <col min="530" max="530" width="10.44140625" customWidth="1"/>
    <col min="531" max="531" width="8.44140625" customWidth="1"/>
    <col min="532" max="532" width="8.5546875" customWidth="1"/>
    <col min="533" max="533" width="9" customWidth="1"/>
    <col min="534" max="534" width="11.5546875" customWidth="1"/>
    <col min="535" max="535" width="8.6640625" customWidth="1"/>
    <col min="770" max="770" width="22.109375" customWidth="1"/>
    <col min="771" max="771" width="2.33203125" customWidth="1"/>
    <col min="772" max="772" width="6.44140625" bestFit="1" customWidth="1"/>
    <col min="773" max="773" width="8.6640625" bestFit="1" customWidth="1"/>
    <col min="774" max="775" width="8.6640625" customWidth="1"/>
    <col min="776" max="776" width="5.88671875" customWidth="1"/>
    <col min="777" max="778" width="9.5546875" customWidth="1"/>
    <col min="779" max="779" width="9.6640625" customWidth="1"/>
    <col min="780" max="780" width="9.109375" customWidth="1"/>
    <col min="781" max="781" width="12" customWidth="1"/>
    <col min="782" max="782" width="2.5546875" customWidth="1"/>
    <col min="783" max="783" width="12" customWidth="1"/>
    <col min="784" max="785" width="12.109375" customWidth="1"/>
    <col min="786" max="786" width="10.44140625" customWidth="1"/>
    <col min="787" max="787" width="8.44140625" customWidth="1"/>
    <col min="788" max="788" width="8.5546875" customWidth="1"/>
    <col min="789" max="789" width="9" customWidth="1"/>
    <col min="790" max="790" width="11.5546875" customWidth="1"/>
    <col min="791" max="791" width="8.6640625" customWidth="1"/>
    <col min="1026" max="1026" width="22.109375" customWidth="1"/>
    <col min="1027" max="1027" width="2.33203125" customWidth="1"/>
    <col min="1028" max="1028" width="6.44140625" bestFit="1" customWidth="1"/>
    <col min="1029" max="1029" width="8.6640625" bestFit="1" customWidth="1"/>
    <col min="1030" max="1031" width="8.6640625" customWidth="1"/>
    <col min="1032" max="1032" width="5.88671875" customWidth="1"/>
    <col min="1033" max="1034" width="9.5546875" customWidth="1"/>
    <col min="1035" max="1035" width="9.6640625" customWidth="1"/>
    <col min="1036" max="1036" width="9.109375" customWidth="1"/>
    <col min="1037" max="1037" width="12" customWidth="1"/>
    <col min="1038" max="1038" width="2.5546875" customWidth="1"/>
    <col min="1039" max="1039" width="12" customWidth="1"/>
    <col min="1040" max="1041" width="12.109375" customWidth="1"/>
    <col min="1042" max="1042" width="10.44140625" customWidth="1"/>
    <col min="1043" max="1043" width="8.44140625" customWidth="1"/>
    <col min="1044" max="1044" width="8.5546875" customWidth="1"/>
    <col min="1045" max="1045" width="9" customWidth="1"/>
    <col min="1046" max="1046" width="11.5546875" customWidth="1"/>
    <col min="1047" max="1047" width="8.6640625" customWidth="1"/>
    <col min="1282" max="1282" width="22.109375" customWidth="1"/>
    <col min="1283" max="1283" width="2.33203125" customWidth="1"/>
    <col min="1284" max="1284" width="6.44140625" bestFit="1" customWidth="1"/>
    <col min="1285" max="1285" width="8.6640625" bestFit="1" customWidth="1"/>
    <col min="1286" max="1287" width="8.6640625" customWidth="1"/>
    <col min="1288" max="1288" width="5.88671875" customWidth="1"/>
    <col min="1289" max="1290" width="9.5546875" customWidth="1"/>
    <col min="1291" max="1291" width="9.6640625" customWidth="1"/>
    <col min="1292" max="1292" width="9.109375" customWidth="1"/>
    <col min="1293" max="1293" width="12" customWidth="1"/>
    <col min="1294" max="1294" width="2.5546875" customWidth="1"/>
    <col min="1295" max="1295" width="12" customWidth="1"/>
    <col min="1296" max="1297" width="12.109375" customWidth="1"/>
    <col min="1298" max="1298" width="10.44140625" customWidth="1"/>
    <col min="1299" max="1299" width="8.44140625" customWidth="1"/>
    <col min="1300" max="1300" width="8.5546875" customWidth="1"/>
    <col min="1301" max="1301" width="9" customWidth="1"/>
    <col min="1302" max="1302" width="11.5546875" customWidth="1"/>
    <col min="1303" max="1303" width="8.6640625" customWidth="1"/>
    <col min="1538" max="1538" width="22.109375" customWidth="1"/>
    <col min="1539" max="1539" width="2.33203125" customWidth="1"/>
    <col min="1540" max="1540" width="6.44140625" bestFit="1" customWidth="1"/>
    <col min="1541" max="1541" width="8.6640625" bestFit="1" customWidth="1"/>
    <col min="1542" max="1543" width="8.6640625" customWidth="1"/>
    <col min="1544" max="1544" width="5.88671875" customWidth="1"/>
    <col min="1545" max="1546" width="9.5546875" customWidth="1"/>
    <col min="1547" max="1547" width="9.6640625" customWidth="1"/>
    <col min="1548" max="1548" width="9.109375" customWidth="1"/>
    <col min="1549" max="1549" width="12" customWidth="1"/>
    <col min="1550" max="1550" width="2.5546875" customWidth="1"/>
    <col min="1551" max="1551" width="12" customWidth="1"/>
    <col min="1552" max="1553" width="12.109375" customWidth="1"/>
    <col min="1554" max="1554" width="10.44140625" customWidth="1"/>
    <col min="1555" max="1555" width="8.44140625" customWidth="1"/>
    <col min="1556" max="1556" width="8.5546875" customWidth="1"/>
    <col min="1557" max="1557" width="9" customWidth="1"/>
    <col min="1558" max="1558" width="11.5546875" customWidth="1"/>
    <col min="1559" max="1559" width="8.6640625" customWidth="1"/>
    <col min="1794" max="1794" width="22.109375" customWidth="1"/>
    <col min="1795" max="1795" width="2.33203125" customWidth="1"/>
    <col min="1796" max="1796" width="6.44140625" bestFit="1" customWidth="1"/>
    <col min="1797" max="1797" width="8.6640625" bestFit="1" customWidth="1"/>
    <col min="1798" max="1799" width="8.6640625" customWidth="1"/>
    <col min="1800" max="1800" width="5.88671875" customWidth="1"/>
    <col min="1801" max="1802" width="9.5546875" customWidth="1"/>
    <col min="1803" max="1803" width="9.6640625" customWidth="1"/>
    <col min="1804" max="1804" width="9.109375" customWidth="1"/>
    <col min="1805" max="1805" width="12" customWidth="1"/>
    <col min="1806" max="1806" width="2.5546875" customWidth="1"/>
    <col min="1807" max="1807" width="12" customWidth="1"/>
    <col min="1808" max="1809" width="12.109375" customWidth="1"/>
    <col min="1810" max="1810" width="10.44140625" customWidth="1"/>
    <col min="1811" max="1811" width="8.44140625" customWidth="1"/>
    <col min="1812" max="1812" width="8.5546875" customWidth="1"/>
    <col min="1813" max="1813" width="9" customWidth="1"/>
    <col min="1814" max="1814" width="11.5546875" customWidth="1"/>
    <col min="1815" max="1815" width="8.6640625" customWidth="1"/>
    <col min="2050" max="2050" width="22.109375" customWidth="1"/>
    <col min="2051" max="2051" width="2.33203125" customWidth="1"/>
    <col min="2052" max="2052" width="6.44140625" bestFit="1" customWidth="1"/>
    <col min="2053" max="2053" width="8.6640625" bestFit="1" customWidth="1"/>
    <col min="2054" max="2055" width="8.6640625" customWidth="1"/>
    <col min="2056" max="2056" width="5.88671875" customWidth="1"/>
    <col min="2057" max="2058" width="9.5546875" customWidth="1"/>
    <col min="2059" max="2059" width="9.6640625" customWidth="1"/>
    <col min="2060" max="2060" width="9.109375" customWidth="1"/>
    <col min="2061" max="2061" width="12" customWidth="1"/>
    <col min="2062" max="2062" width="2.5546875" customWidth="1"/>
    <col min="2063" max="2063" width="12" customWidth="1"/>
    <col min="2064" max="2065" width="12.109375" customWidth="1"/>
    <col min="2066" max="2066" width="10.44140625" customWidth="1"/>
    <col min="2067" max="2067" width="8.44140625" customWidth="1"/>
    <col min="2068" max="2068" width="8.5546875" customWidth="1"/>
    <col min="2069" max="2069" width="9" customWidth="1"/>
    <col min="2070" max="2070" width="11.5546875" customWidth="1"/>
    <col min="2071" max="2071" width="8.6640625" customWidth="1"/>
    <col min="2306" max="2306" width="22.109375" customWidth="1"/>
    <col min="2307" max="2307" width="2.33203125" customWidth="1"/>
    <col min="2308" max="2308" width="6.44140625" bestFit="1" customWidth="1"/>
    <col min="2309" max="2309" width="8.6640625" bestFit="1" customWidth="1"/>
    <col min="2310" max="2311" width="8.6640625" customWidth="1"/>
    <col min="2312" max="2312" width="5.88671875" customWidth="1"/>
    <col min="2313" max="2314" width="9.5546875" customWidth="1"/>
    <col min="2315" max="2315" width="9.6640625" customWidth="1"/>
    <col min="2316" max="2316" width="9.109375" customWidth="1"/>
    <col min="2317" max="2317" width="12" customWidth="1"/>
    <col min="2318" max="2318" width="2.5546875" customWidth="1"/>
    <col min="2319" max="2319" width="12" customWidth="1"/>
    <col min="2320" max="2321" width="12.109375" customWidth="1"/>
    <col min="2322" max="2322" width="10.44140625" customWidth="1"/>
    <col min="2323" max="2323" width="8.44140625" customWidth="1"/>
    <col min="2324" max="2324" width="8.5546875" customWidth="1"/>
    <col min="2325" max="2325" width="9" customWidth="1"/>
    <col min="2326" max="2326" width="11.5546875" customWidth="1"/>
    <col min="2327" max="2327" width="8.6640625" customWidth="1"/>
    <col min="2562" max="2562" width="22.109375" customWidth="1"/>
    <col min="2563" max="2563" width="2.33203125" customWidth="1"/>
    <col min="2564" max="2564" width="6.44140625" bestFit="1" customWidth="1"/>
    <col min="2565" max="2565" width="8.6640625" bestFit="1" customWidth="1"/>
    <col min="2566" max="2567" width="8.6640625" customWidth="1"/>
    <col min="2568" max="2568" width="5.88671875" customWidth="1"/>
    <col min="2569" max="2570" width="9.5546875" customWidth="1"/>
    <col min="2571" max="2571" width="9.6640625" customWidth="1"/>
    <col min="2572" max="2572" width="9.109375" customWidth="1"/>
    <col min="2573" max="2573" width="12" customWidth="1"/>
    <col min="2574" max="2574" width="2.5546875" customWidth="1"/>
    <col min="2575" max="2575" width="12" customWidth="1"/>
    <col min="2576" max="2577" width="12.109375" customWidth="1"/>
    <col min="2578" max="2578" width="10.44140625" customWidth="1"/>
    <col min="2579" max="2579" width="8.44140625" customWidth="1"/>
    <col min="2580" max="2580" width="8.5546875" customWidth="1"/>
    <col min="2581" max="2581" width="9" customWidth="1"/>
    <col min="2582" max="2582" width="11.5546875" customWidth="1"/>
    <col min="2583" max="2583" width="8.6640625" customWidth="1"/>
    <col min="2818" max="2818" width="22.109375" customWidth="1"/>
    <col min="2819" max="2819" width="2.33203125" customWidth="1"/>
    <col min="2820" max="2820" width="6.44140625" bestFit="1" customWidth="1"/>
    <col min="2821" max="2821" width="8.6640625" bestFit="1" customWidth="1"/>
    <col min="2822" max="2823" width="8.6640625" customWidth="1"/>
    <col min="2824" max="2824" width="5.88671875" customWidth="1"/>
    <col min="2825" max="2826" width="9.5546875" customWidth="1"/>
    <col min="2827" max="2827" width="9.6640625" customWidth="1"/>
    <col min="2828" max="2828" width="9.109375" customWidth="1"/>
    <col min="2829" max="2829" width="12" customWidth="1"/>
    <col min="2830" max="2830" width="2.5546875" customWidth="1"/>
    <col min="2831" max="2831" width="12" customWidth="1"/>
    <col min="2832" max="2833" width="12.109375" customWidth="1"/>
    <col min="2834" max="2834" width="10.44140625" customWidth="1"/>
    <col min="2835" max="2835" width="8.44140625" customWidth="1"/>
    <col min="2836" max="2836" width="8.5546875" customWidth="1"/>
    <col min="2837" max="2837" width="9" customWidth="1"/>
    <col min="2838" max="2838" width="11.5546875" customWidth="1"/>
    <col min="2839" max="2839" width="8.6640625" customWidth="1"/>
    <col min="3074" max="3074" width="22.109375" customWidth="1"/>
    <col min="3075" max="3075" width="2.33203125" customWidth="1"/>
    <col min="3076" max="3076" width="6.44140625" bestFit="1" customWidth="1"/>
    <col min="3077" max="3077" width="8.6640625" bestFit="1" customWidth="1"/>
    <col min="3078" max="3079" width="8.6640625" customWidth="1"/>
    <col min="3080" max="3080" width="5.88671875" customWidth="1"/>
    <col min="3081" max="3082" width="9.5546875" customWidth="1"/>
    <col min="3083" max="3083" width="9.6640625" customWidth="1"/>
    <col min="3084" max="3084" width="9.109375" customWidth="1"/>
    <col min="3085" max="3085" width="12" customWidth="1"/>
    <col min="3086" max="3086" width="2.5546875" customWidth="1"/>
    <col min="3087" max="3087" width="12" customWidth="1"/>
    <col min="3088" max="3089" width="12.109375" customWidth="1"/>
    <col min="3090" max="3090" width="10.44140625" customWidth="1"/>
    <col min="3091" max="3091" width="8.44140625" customWidth="1"/>
    <col min="3092" max="3092" width="8.5546875" customWidth="1"/>
    <col min="3093" max="3093" width="9" customWidth="1"/>
    <col min="3094" max="3094" width="11.5546875" customWidth="1"/>
    <col min="3095" max="3095" width="8.6640625" customWidth="1"/>
    <col min="3330" max="3330" width="22.109375" customWidth="1"/>
    <col min="3331" max="3331" width="2.33203125" customWidth="1"/>
    <col min="3332" max="3332" width="6.44140625" bestFit="1" customWidth="1"/>
    <col min="3333" max="3333" width="8.6640625" bestFit="1" customWidth="1"/>
    <col min="3334" max="3335" width="8.6640625" customWidth="1"/>
    <col min="3336" max="3336" width="5.88671875" customWidth="1"/>
    <col min="3337" max="3338" width="9.5546875" customWidth="1"/>
    <col min="3339" max="3339" width="9.6640625" customWidth="1"/>
    <col min="3340" max="3340" width="9.109375" customWidth="1"/>
    <col min="3341" max="3341" width="12" customWidth="1"/>
    <col min="3342" max="3342" width="2.5546875" customWidth="1"/>
    <col min="3343" max="3343" width="12" customWidth="1"/>
    <col min="3344" max="3345" width="12.109375" customWidth="1"/>
    <col min="3346" max="3346" width="10.44140625" customWidth="1"/>
    <col min="3347" max="3347" width="8.44140625" customWidth="1"/>
    <col min="3348" max="3348" width="8.5546875" customWidth="1"/>
    <col min="3349" max="3349" width="9" customWidth="1"/>
    <col min="3350" max="3350" width="11.5546875" customWidth="1"/>
    <col min="3351" max="3351" width="8.6640625" customWidth="1"/>
    <col min="3586" max="3586" width="22.109375" customWidth="1"/>
    <col min="3587" max="3587" width="2.33203125" customWidth="1"/>
    <col min="3588" max="3588" width="6.44140625" bestFit="1" customWidth="1"/>
    <col min="3589" max="3589" width="8.6640625" bestFit="1" customWidth="1"/>
    <col min="3590" max="3591" width="8.6640625" customWidth="1"/>
    <col min="3592" max="3592" width="5.88671875" customWidth="1"/>
    <col min="3593" max="3594" width="9.5546875" customWidth="1"/>
    <col min="3595" max="3595" width="9.6640625" customWidth="1"/>
    <col min="3596" max="3596" width="9.109375" customWidth="1"/>
    <col min="3597" max="3597" width="12" customWidth="1"/>
    <col min="3598" max="3598" width="2.5546875" customWidth="1"/>
    <col min="3599" max="3599" width="12" customWidth="1"/>
    <col min="3600" max="3601" width="12.109375" customWidth="1"/>
    <col min="3602" max="3602" width="10.44140625" customWidth="1"/>
    <col min="3603" max="3603" width="8.44140625" customWidth="1"/>
    <col min="3604" max="3604" width="8.5546875" customWidth="1"/>
    <col min="3605" max="3605" width="9" customWidth="1"/>
    <col min="3606" max="3606" width="11.5546875" customWidth="1"/>
    <col min="3607" max="3607" width="8.6640625" customWidth="1"/>
    <col min="3842" max="3842" width="22.109375" customWidth="1"/>
    <col min="3843" max="3843" width="2.33203125" customWidth="1"/>
    <col min="3844" max="3844" width="6.44140625" bestFit="1" customWidth="1"/>
    <col min="3845" max="3845" width="8.6640625" bestFit="1" customWidth="1"/>
    <col min="3846" max="3847" width="8.6640625" customWidth="1"/>
    <col min="3848" max="3848" width="5.88671875" customWidth="1"/>
    <col min="3849" max="3850" width="9.5546875" customWidth="1"/>
    <col min="3851" max="3851" width="9.6640625" customWidth="1"/>
    <col min="3852" max="3852" width="9.109375" customWidth="1"/>
    <col min="3853" max="3853" width="12" customWidth="1"/>
    <col min="3854" max="3854" width="2.5546875" customWidth="1"/>
    <col min="3855" max="3855" width="12" customWidth="1"/>
    <col min="3856" max="3857" width="12.109375" customWidth="1"/>
    <col min="3858" max="3858" width="10.44140625" customWidth="1"/>
    <col min="3859" max="3859" width="8.44140625" customWidth="1"/>
    <col min="3860" max="3860" width="8.5546875" customWidth="1"/>
    <col min="3861" max="3861" width="9" customWidth="1"/>
    <col min="3862" max="3862" width="11.5546875" customWidth="1"/>
    <col min="3863" max="3863" width="8.6640625" customWidth="1"/>
    <col min="4098" max="4098" width="22.109375" customWidth="1"/>
    <col min="4099" max="4099" width="2.33203125" customWidth="1"/>
    <col min="4100" max="4100" width="6.44140625" bestFit="1" customWidth="1"/>
    <col min="4101" max="4101" width="8.6640625" bestFit="1" customWidth="1"/>
    <col min="4102" max="4103" width="8.6640625" customWidth="1"/>
    <col min="4104" max="4104" width="5.88671875" customWidth="1"/>
    <col min="4105" max="4106" width="9.5546875" customWidth="1"/>
    <col min="4107" max="4107" width="9.6640625" customWidth="1"/>
    <col min="4108" max="4108" width="9.109375" customWidth="1"/>
    <col min="4109" max="4109" width="12" customWidth="1"/>
    <col min="4110" max="4110" width="2.5546875" customWidth="1"/>
    <col min="4111" max="4111" width="12" customWidth="1"/>
    <col min="4112" max="4113" width="12.109375" customWidth="1"/>
    <col min="4114" max="4114" width="10.44140625" customWidth="1"/>
    <col min="4115" max="4115" width="8.44140625" customWidth="1"/>
    <col min="4116" max="4116" width="8.5546875" customWidth="1"/>
    <col min="4117" max="4117" width="9" customWidth="1"/>
    <col min="4118" max="4118" width="11.5546875" customWidth="1"/>
    <col min="4119" max="4119" width="8.6640625" customWidth="1"/>
    <col min="4354" max="4354" width="22.109375" customWidth="1"/>
    <col min="4355" max="4355" width="2.33203125" customWidth="1"/>
    <col min="4356" max="4356" width="6.44140625" bestFit="1" customWidth="1"/>
    <col min="4357" max="4357" width="8.6640625" bestFit="1" customWidth="1"/>
    <col min="4358" max="4359" width="8.6640625" customWidth="1"/>
    <col min="4360" max="4360" width="5.88671875" customWidth="1"/>
    <col min="4361" max="4362" width="9.5546875" customWidth="1"/>
    <col min="4363" max="4363" width="9.6640625" customWidth="1"/>
    <col min="4364" max="4364" width="9.109375" customWidth="1"/>
    <col min="4365" max="4365" width="12" customWidth="1"/>
    <col min="4366" max="4366" width="2.5546875" customWidth="1"/>
    <col min="4367" max="4367" width="12" customWidth="1"/>
    <col min="4368" max="4369" width="12.109375" customWidth="1"/>
    <col min="4370" max="4370" width="10.44140625" customWidth="1"/>
    <col min="4371" max="4371" width="8.44140625" customWidth="1"/>
    <col min="4372" max="4372" width="8.5546875" customWidth="1"/>
    <col min="4373" max="4373" width="9" customWidth="1"/>
    <col min="4374" max="4374" width="11.5546875" customWidth="1"/>
    <col min="4375" max="4375" width="8.6640625" customWidth="1"/>
    <col min="4610" max="4610" width="22.109375" customWidth="1"/>
    <col min="4611" max="4611" width="2.33203125" customWidth="1"/>
    <col min="4612" max="4612" width="6.44140625" bestFit="1" customWidth="1"/>
    <col min="4613" max="4613" width="8.6640625" bestFit="1" customWidth="1"/>
    <col min="4614" max="4615" width="8.6640625" customWidth="1"/>
    <col min="4616" max="4616" width="5.88671875" customWidth="1"/>
    <col min="4617" max="4618" width="9.5546875" customWidth="1"/>
    <col min="4619" max="4619" width="9.6640625" customWidth="1"/>
    <col min="4620" max="4620" width="9.109375" customWidth="1"/>
    <col min="4621" max="4621" width="12" customWidth="1"/>
    <col min="4622" max="4622" width="2.5546875" customWidth="1"/>
    <col min="4623" max="4623" width="12" customWidth="1"/>
    <col min="4624" max="4625" width="12.109375" customWidth="1"/>
    <col min="4626" max="4626" width="10.44140625" customWidth="1"/>
    <col min="4627" max="4627" width="8.44140625" customWidth="1"/>
    <col min="4628" max="4628" width="8.5546875" customWidth="1"/>
    <col min="4629" max="4629" width="9" customWidth="1"/>
    <col min="4630" max="4630" width="11.5546875" customWidth="1"/>
    <col min="4631" max="4631" width="8.6640625" customWidth="1"/>
    <col min="4866" max="4866" width="22.109375" customWidth="1"/>
    <col min="4867" max="4867" width="2.33203125" customWidth="1"/>
    <col min="4868" max="4868" width="6.44140625" bestFit="1" customWidth="1"/>
    <col min="4869" max="4869" width="8.6640625" bestFit="1" customWidth="1"/>
    <col min="4870" max="4871" width="8.6640625" customWidth="1"/>
    <col min="4872" max="4872" width="5.88671875" customWidth="1"/>
    <col min="4873" max="4874" width="9.5546875" customWidth="1"/>
    <col min="4875" max="4875" width="9.6640625" customWidth="1"/>
    <col min="4876" max="4876" width="9.109375" customWidth="1"/>
    <col min="4877" max="4877" width="12" customWidth="1"/>
    <col min="4878" max="4878" width="2.5546875" customWidth="1"/>
    <col min="4879" max="4879" width="12" customWidth="1"/>
    <col min="4880" max="4881" width="12.109375" customWidth="1"/>
    <col min="4882" max="4882" width="10.44140625" customWidth="1"/>
    <col min="4883" max="4883" width="8.44140625" customWidth="1"/>
    <col min="4884" max="4884" width="8.5546875" customWidth="1"/>
    <col min="4885" max="4885" width="9" customWidth="1"/>
    <col min="4886" max="4886" width="11.5546875" customWidth="1"/>
    <col min="4887" max="4887" width="8.6640625" customWidth="1"/>
    <col min="5122" max="5122" width="22.109375" customWidth="1"/>
    <col min="5123" max="5123" width="2.33203125" customWidth="1"/>
    <col min="5124" max="5124" width="6.44140625" bestFit="1" customWidth="1"/>
    <col min="5125" max="5125" width="8.6640625" bestFit="1" customWidth="1"/>
    <col min="5126" max="5127" width="8.6640625" customWidth="1"/>
    <col min="5128" max="5128" width="5.88671875" customWidth="1"/>
    <col min="5129" max="5130" width="9.5546875" customWidth="1"/>
    <col min="5131" max="5131" width="9.6640625" customWidth="1"/>
    <col min="5132" max="5132" width="9.109375" customWidth="1"/>
    <col min="5133" max="5133" width="12" customWidth="1"/>
    <col min="5134" max="5134" width="2.5546875" customWidth="1"/>
    <col min="5135" max="5135" width="12" customWidth="1"/>
    <col min="5136" max="5137" width="12.109375" customWidth="1"/>
    <col min="5138" max="5138" width="10.44140625" customWidth="1"/>
    <col min="5139" max="5139" width="8.44140625" customWidth="1"/>
    <col min="5140" max="5140" width="8.5546875" customWidth="1"/>
    <col min="5141" max="5141" width="9" customWidth="1"/>
    <col min="5142" max="5142" width="11.5546875" customWidth="1"/>
    <col min="5143" max="5143" width="8.6640625" customWidth="1"/>
    <col min="5378" max="5378" width="22.109375" customWidth="1"/>
    <col min="5379" max="5379" width="2.33203125" customWidth="1"/>
    <col min="5380" max="5380" width="6.44140625" bestFit="1" customWidth="1"/>
    <col min="5381" max="5381" width="8.6640625" bestFit="1" customWidth="1"/>
    <col min="5382" max="5383" width="8.6640625" customWidth="1"/>
    <col min="5384" max="5384" width="5.88671875" customWidth="1"/>
    <col min="5385" max="5386" width="9.5546875" customWidth="1"/>
    <col min="5387" max="5387" width="9.6640625" customWidth="1"/>
    <col min="5388" max="5388" width="9.109375" customWidth="1"/>
    <col min="5389" max="5389" width="12" customWidth="1"/>
    <col min="5390" max="5390" width="2.5546875" customWidth="1"/>
    <col min="5391" max="5391" width="12" customWidth="1"/>
    <col min="5392" max="5393" width="12.109375" customWidth="1"/>
    <col min="5394" max="5394" width="10.44140625" customWidth="1"/>
    <col min="5395" max="5395" width="8.44140625" customWidth="1"/>
    <col min="5396" max="5396" width="8.5546875" customWidth="1"/>
    <col min="5397" max="5397" width="9" customWidth="1"/>
    <col min="5398" max="5398" width="11.5546875" customWidth="1"/>
    <col min="5399" max="5399" width="8.6640625" customWidth="1"/>
    <col min="5634" max="5634" width="22.109375" customWidth="1"/>
    <col min="5635" max="5635" width="2.33203125" customWidth="1"/>
    <col min="5636" max="5636" width="6.44140625" bestFit="1" customWidth="1"/>
    <col min="5637" max="5637" width="8.6640625" bestFit="1" customWidth="1"/>
    <col min="5638" max="5639" width="8.6640625" customWidth="1"/>
    <col min="5640" max="5640" width="5.88671875" customWidth="1"/>
    <col min="5641" max="5642" width="9.5546875" customWidth="1"/>
    <col min="5643" max="5643" width="9.6640625" customWidth="1"/>
    <col min="5644" max="5644" width="9.109375" customWidth="1"/>
    <col min="5645" max="5645" width="12" customWidth="1"/>
    <col min="5646" max="5646" width="2.5546875" customWidth="1"/>
    <col min="5647" max="5647" width="12" customWidth="1"/>
    <col min="5648" max="5649" width="12.109375" customWidth="1"/>
    <col min="5650" max="5650" width="10.44140625" customWidth="1"/>
    <col min="5651" max="5651" width="8.44140625" customWidth="1"/>
    <col min="5652" max="5652" width="8.5546875" customWidth="1"/>
    <col min="5653" max="5653" width="9" customWidth="1"/>
    <col min="5654" max="5654" width="11.5546875" customWidth="1"/>
    <col min="5655" max="5655" width="8.6640625" customWidth="1"/>
    <col min="5890" max="5890" width="22.109375" customWidth="1"/>
    <col min="5891" max="5891" width="2.33203125" customWidth="1"/>
    <col min="5892" max="5892" width="6.44140625" bestFit="1" customWidth="1"/>
    <col min="5893" max="5893" width="8.6640625" bestFit="1" customWidth="1"/>
    <col min="5894" max="5895" width="8.6640625" customWidth="1"/>
    <col min="5896" max="5896" width="5.88671875" customWidth="1"/>
    <col min="5897" max="5898" width="9.5546875" customWidth="1"/>
    <col min="5899" max="5899" width="9.6640625" customWidth="1"/>
    <col min="5900" max="5900" width="9.109375" customWidth="1"/>
    <col min="5901" max="5901" width="12" customWidth="1"/>
    <col min="5902" max="5902" width="2.5546875" customWidth="1"/>
    <col min="5903" max="5903" width="12" customWidth="1"/>
    <col min="5904" max="5905" width="12.109375" customWidth="1"/>
    <col min="5906" max="5906" width="10.44140625" customWidth="1"/>
    <col min="5907" max="5907" width="8.44140625" customWidth="1"/>
    <col min="5908" max="5908" width="8.5546875" customWidth="1"/>
    <col min="5909" max="5909" width="9" customWidth="1"/>
    <col min="5910" max="5910" width="11.5546875" customWidth="1"/>
    <col min="5911" max="5911" width="8.6640625" customWidth="1"/>
    <col min="6146" max="6146" width="22.109375" customWidth="1"/>
    <col min="6147" max="6147" width="2.33203125" customWidth="1"/>
    <col min="6148" max="6148" width="6.44140625" bestFit="1" customWidth="1"/>
    <col min="6149" max="6149" width="8.6640625" bestFit="1" customWidth="1"/>
    <col min="6150" max="6151" width="8.6640625" customWidth="1"/>
    <col min="6152" max="6152" width="5.88671875" customWidth="1"/>
    <col min="6153" max="6154" width="9.5546875" customWidth="1"/>
    <col min="6155" max="6155" width="9.6640625" customWidth="1"/>
    <col min="6156" max="6156" width="9.109375" customWidth="1"/>
    <col min="6157" max="6157" width="12" customWidth="1"/>
    <col min="6158" max="6158" width="2.5546875" customWidth="1"/>
    <col min="6159" max="6159" width="12" customWidth="1"/>
    <col min="6160" max="6161" width="12.109375" customWidth="1"/>
    <col min="6162" max="6162" width="10.44140625" customWidth="1"/>
    <col min="6163" max="6163" width="8.44140625" customWidth="1"/>
    <col min="6164" max="6164" width="8.5546875" customWidth="1"/>
    <col min="6165" max="6165" width="9" customWidth="1"/>
    <col min="6166" max="6166" width="11.5546875" customWidth="1"/>
    <col min="6167" max="6167" width="8.6640625" customWidth="1"/>
    <col min="6402" max="6402" width="22.109375" customWidth="1"/>
    <col min="6403" max="6403" width="2.33203125" customWidth="1"/>
    <col min="6404" max="6404" width="6.44140625" bestFit="1" customWidth="1"/>
    <col min="6405" max="6405" width="8.6640625" bestFit="1" customWidth="1"/>
    <col min="6406" max="6407" width="8.6640625" customWidth="1"/>
    <col min="6408" max="6408" width="5.88671875" customWidth="1"/>
    <col min="6409" max="6410" width="9.5546875" customWidth="1"/>
    <col min="6411" max="6411" width="9.6640625" customWidth="1"/>
    <col min="6412" max="6412" width="9.109375" customWidth="1"/>
    <col min="6413" max="6413" width="12" customWidth="1"/>
    <col min="6414" max="6414" width="2.5546875" customWidth="1"/>
    <col min="6415" max="6415" width="12" customWidth="1"/>
    <col min="6416" max="6417" width="12.109375" customWidth="1"/>
    <col min="6418" max="6418" width="10.44140625" customWidth="1"/>
    <col min="6419" max="6419" width="8.44140625" customWidth="1"/>
    <col min="6420" max="6420" width="8.5546875" customWidth="1"/>
    <col min="6421" max="6421" width="9" customWidth="1"/>
    <col min="6422" max="6422" width="11.5546875" customWidth="1"/>
    <col min="6423" max="6423" width="8.6640625" customWidth="1"/>
    <col min="6658" max="6658" width="22.109375" customWidth="1"/>
    <col min="6659" max="6659" width="2.33203125" customWidth="1"/>
    <col min="6660" max="6660" width="6.44140625" bestFit="1" customWidth="1"/>
    <col min="6661" max="6661" width="8.6640625" bestFit="1" customWidth="1"/>
    <col min="6662" max="6663" width="8.6640625" customWidth="1"/>
    <col min="6664" max="6664" width="5.88671875" customWidth="1"/>
    <col min="6665" max="6666" width="9.5546875" customWidth="1"/>
    <col min="6667" max="6667" width="9.6640625" customWidth="1"/>
    <col min="6668" max="6668" width="9.109375" customWidth="1"/>
    <col min="6669" max="6669" width="12" customWidth="1"/>
    <col min="6670" max="6670" width="2.5546875" customWidth="1"/>
    <col min="6671" max="6671" width="12" customWidth="1"/>
    <col min="6672" max="6673" width="12.109375" customWidth="1"/>
    <col min="6674" max="6674" width="10.44140625" customWidth="1"/>
    <col min="6675" max="6675" width="8.44140625" customWidth="1"/>
    <col min="6676" max="6676" width="8.5546875" customWidth="1"/>
    <col min="6677" max="6677" width="9" customWidth="1"/>
    <col min="6678" max="6678" width="11.5546875" customWidth="1"/>
    <col min="6679" max="6679" width="8.6640625" customWidth="1"/>
    <col min="6914" max="6914" width="22.109375" customWidth="1"/>
    <col min="6915" max="6915" width="2.33203125" customWidth="1"/>
    <col min="6916" max="6916" width="6.44140625" bestFit="1" customWidth="1"/>
    <col min="6917" max="6917" width="8.6640625" bestFit="1" customWidth="1"/>
    <col min="6918" max="6919" width="8.6640625" customWidth="1"/>
    <col min="6920" max="6920" width="5.88671875" customWidth="1"/>
    <col min="6921" max="6922" width="9.5546875" customWidth="1"/>
    <col min="6923" max="6923" width="9.6640625" customWidth="1"/>
    <col min="6924" max="6924" width="9.109375" customWidth="1"/>
    <col min="6925" max="6925" width="12" customWidth="1"/>
    <col min="6926" max="6926" width="2.5546875" customWidth="1"/>
    <col min="6927" max="6927" width="12" customWidth="1"/>
    <col min="6928" max="6929" width="12.109375" customWidth="1"/>
    <col min="6930" max="6930" width="10.44140625" customWidth="1"/>
    <col min="6931" max="6931" width="8.44140625" customWidth="1"/>
    <col min="6932" max="6932" width="8.5546875" customWidth="1"/>
    <col min="6933" max="6933" width="9" customWidth="1"/>
    <col min="6934" max="6934" width="11.5546875" customWidth="1"/>
    <col min="6935" max="6935" width="8.6640625" customWidth="1"/>
    <col min="7170" max="7170" width="22.109375" customWidth="1"/>
    <col min="7171" max="7171" width="2.33203125" customWidth="1"/>
    <col min="7172" max="7172" width="6.44140625" bestFit="1" customWidth="1"/>
    <col min="7173" max="7173" width="8.6640625" bestFit="1" customWidth="1"/>
    <col min="7174" max="7175" width="8.6640625" customWidth="1"/>
    <col min="7176" max="7176" width="5.88671875" customWidth="1"/>
    <col min="7177" max="7178" width="9.5546875" customWidth="1"/>
    <col min="7179" max="7179" width="9.6640625" customWidth="1"/>
    <col min="7180" max="7180" width="9.109375" customWidth="1"/>
    <col min="7181" max="7181" width="12" customWidth="1"/>
    <col min="7182" max="7182" width="2.5546875" customWidth="1"/>
    <col min="7183" max="7183" width="12" customWidth="1"/>
    <col min="7184" max="7185" width="12.109375" customWidth="1"/>
    <col min="7186" max="7186" width="10.44140625" customWidth="1"/>
    <col min="7187" max="7187" width="8.44140625" customWidth="1"/>
    <col min="7188" max="7188" width="8.5546875" customWidth="1"/>
    <col min="7189" max="7189" width="9" customWidth="1"/>
    <col min="7190" max="7190" width="11.5546875" customWidth="1"/>
    <col min="7191" max="7191" width="8.6640625" customWidth="1"/>
    <col min="7426" max="7426" width="22.109375" customWidth="1"/>
    <col min="7427" max="7427" width="2.33203125" customWidth="1"/>
    <col min="7428" max="7428" width="6.44140625" bestFit="1" customWidth="1"/>
    <col min="7429" max="7429" width="8.6640625" bestFit="1" customWidth="1"/>
    <col min="7430" max="7431" width="8.6640625" customWidth="1"/>
    <col min="7432" max="7432" width="5.88671875" customWidth="1"/>
    <col min="7433" max="7434" width="9.5546875" customWidth="1"/>
    <col min="7435" max="7435" width="9.6640625" customWidth="1"/>
    <col min="7436" max="7436" width="9.109375" customWidth="1"/>
    <col min="7437" max="7437" width="12" customWidth="1"/>
    <col min="7438" max="7438" width="2.5546875" customWidth="1"/>
    <col min="7439" max="7439" width="12" customWidth="1"/>
    <col min="7440" max="7441" width="12.109375" customWidth="1"/>
    <col min="7442" max="7442" width="10.44140625" customWidth="1"/>
    <col min="7443" max="7443" width="8.44140625" customWidth="1"/>
    <col min="7444" max="7444" width="8.5546875" customWidth="1"/>
    <col min="7445" max="7445" width="9" customWidth="1"/>
    <col min="7446" max="7446" width="11.5546875" customWidth="1"/>
    <col min="7447" max="7447" width="8.6640625" customWidth="1"/>
    <col min="7682" max="7682" width="22.109375" customWidth="1"/>
    <col min="7683" max="7683" width="2.33203125" customWidth="1"/>
    <col min="7684" max="7684" width="6.44140625" bestFit="1" customWidth="1"/>
    <col min="7685" max="7685" width="8.6640625" bestFit="1" customWidth="1"/>
    <col min="7686" max="7687" width="8.6640625" customWidth="1"/>
    <col min="7688" max="7688" width="5.88671875" customWidth="1"/>
    <col min="7689" max="7690" width="9.5546875" customWidth="1"/>
    <col min="7691" max="7691" width="9.6640625" customWidth="1"/>
    <col min="7692" max="7692" width="9.109375" customWidth="1"/>
    <col min="7693" max="7693" width="12" customWidth="1"/>
    <col min="7694" max="7694" width="2.5546875" customWidth="1"/>
    <col min="7695" max="7695" width="12" customWidth="1"/>
    <col min="7696" max="7697" width="12.109375" customWidth="1"/>
    <col min="7698" max="7698" width="10.44140625" customWidth="1"/>
    <col min="7699" max="7699" width="8.44140625" customWidth="1"/>
    <col min="7700" max="7700" width="8.5546875" customWidth="1"/>
    <col min="7701" max="7701" width="9" customWidth="1"/>
    <col min="7702" max="7702" width="11.5546875" customWidth="1"/>
    <col min="7703" max="7703" width="8.6640625" customWidth="1"/>
    <col min="7938" max="7938" width="22.109375" customWidth="1"/>
    <col min="7939" max="7939" width="2.33203125" customWidth="1"/>
    <col min="7940" max="7940" width="6.44140625" bestFit="1" customWidth="1"/>
    <col min="7941" max="7941" width="8.6640625" bestFit="1" customWidth="1"/>
    <col min="7942" max="7943" width="8.6640625" customWidth="1"/>
    <col min="7944" max="7944" width="5.88671875" customWidth="1"/>
    <col min="7945" max="7946" width="9.5546875" customWidth="1"/>
    <col min="7947" max="7947" width="9.6640625" customWidth="1"/>
    <col min="7948" max="7948" width="9.109375" customWidth="1"/>
    <col min="7949" max="7949" width="12" customWidth="1"/>
    <col min="7950" max="7950" width="2.5546875" customWidth="1"/>
    <col min="7951" max="7951" width="12" customWidth="1"/>
    <col min="7952" max="7953" width="12.109375" customWidth="1"/>
    <col min="7954" max="7954" width="10.44140625" customWidth="1"/>
    <col min="7955" max="7955" width="8.44140625" customWidth="1"/>
    <col min="7956" max="7956" width="8.5546875" customWidth="1"/>
    <col min="7957" max="7957" width="9" customWidth="1"/>
    <col min="7958" max="7958" width="11.5546875" customWidth="1"/>
    <col min="7959" max="7959" width="8.6640625" customWidth="1"/>
    <col min="8194" max="8194" width="22.109375" customWidth="1"/>
    <col min="8195" max="8195" width="2.33203125" customWidth="1"/>
    <col min="8196" max="8196" width="6.44140625" bestFit="1" customWidth="1"/>
    <col min="8197" max="8197" width="8.6640625" bestFit="1" customWidth="1"/>
    <col min="8198" max="8199" width="8.6640625" customWidth="1"/>
    <col min="8200" max="8200" width="5.88671875" customWidth="1"/>
    <col min="8201" max="8202" width="9.5546875" customWidth="1"/>
    <col min="8203" max="8203" width="9.6640625" customWidth="1"/>
    <col min="8204" max="8204" width="9.109375" customWidth="1"/>
    <col min="8205" max="8205" width="12" customWidth="1"/>
    <col min="8206" max="8206" width="2.5546875" customWidth="1"/>
    <col min="8207" max="8207" width="12" customWidth="1"/>
    <col min="8208" max="8209" width="12.109375" customWidth="1"/>
    <col min="8210" max="8210" width="10.44140625" customWidth="1"/>
    <col min="8211" max="8211" width="8.44140625" customWidth="1"/>
    <col min="8212" max="8212" width="8.5546875" customWidth="1"/>
    <col min="8213" max="8213" width="9" customWidth="1"/>
    <col min="8214" max="8214" width="11.5546875" customWidth="1"/>
    <col min="8215" max="8215" width="8.6640625" customWidth="1"/>
    <col min="8450" max="8450" width="22.109375" customWidth="1"/>
    <col min="8451" max="8451" width="2.33203125" customWidth="1"/>
    <col min="8452" max="8452" width="6.44140625" bestFit="1" customWidth="1"/>
    <col min="8453" max="8453" width="8.6640625" bestFit="1" customWidth="1"/>
    <col min="8454" max="8455" width="8.6640625" customWidth="1"/>
    <col min="8456" max="8456" width="5.88671875" customWidth="1"/>
    <col min="8457" max="8458" width="9.5546875" customWidth="1"/>
    <col min="8459" max="8459" width="9.6640625" customWidth="1"/>
    <col min="8460" max="8460" width="9.109375" customWidth="1"/>
    <col min="8461" max="8461" width="12" customWidth="1"/>
    <col min="8462" max="8462" width="2.5546875" customWidth="1"/>
    <col min="8463" max="8463" width="12" customWidth="1"/>
    <col min="8464" max="8465" width="12.109375" customWidth="1"/>
    <col min="8466" max="8466" width="10.44140625" customWidth="1"/>
    <col min="8467" max="8467" width="8.44140625" customWidth="1"/>
    <col min="8468" max="8468" width="8.5546875" customWidth="1"/>
    <col min="8469" max="8469" width="9" customWidth="1"/>
    <col min="8470" max="8470" width="11.5546875" customWidth="1"/>
    <col min="8471" max="8471" width="8.6640625" customWidth="1"/>
    <col min="8706" max="8706" width="22.109375" customWidth="1"/>
    <col min="8707" max="8707" width="2.33203125" customWidth="1"/>
    <col min="8708" max="8708" width="6.44140625" bestFit="1" customWidth="1"/>
    <col min="8709" max="8709" width="8.6640625" bestFit="1" customWidth="1"/>
    <col min="8710" max="8711" width="8.6640625" customWidth="1"/>
    <col min="8712" max="8712" width="5.88671875" customWidth="1"/>
    <col min="8713" max="8714" width="9.5546875" customWidth="1"/>
    <col min="8715" max="8715" width="9.6640625" customWidth="1"/>
    <col min="8716" max="8716" width="9.109375" customWidth="1"/>
    <col min="8717" max="8717" width="12" customWidth="1"/>
    <col min="8718" max="8718" width="2.5546875" customWidth="1"/>
    <col min="8719" max="8719" width="12" customWidth="1"/>
    <col min="8720" max="8721" width="12.109375" customWidth="1"/>
    <col min="8722" max="8722" width="10.44140625" customWidth="1"/>
    <col min="8723" max="8723" width="8.44140625" customWidth="1"/>
    <col min="8724" max="8724" width="8.5546875" customWidth="1"/>
    <col min="8725" max="8725" width="9" customWidth="1"/>
    <col min="8726" max="8726" width="11.5546875" customWidth="1"/>
    <col min="8727" max="8727" width="8.6640625" customWidth="1"/>
    <col min="8962" max="8962" width="22.109375" customWidth="1"/>
    <col min="8963" max="8963" width="2.33203125" customWidth="1"/>
    <col min="8964" max="8964" width="6.44140625" bestFit="1" customWidth="1"/>
    <col min="8965" max="8965" width="8.6640625" bestFit="1" customWidth="1"/>
    <col min="8966" max="8967" width="8.6640625" customWidth="1"/>
    <col min="8968" max="8968" width="5.88671875" customWidth="1"/>
    <col min="8969" max="8970" width="9.5546875" customWidth="1"/>
    <col min="8971" max="8971" width="9.6640625" customWidth="1"/>
    <col min="8972" max="8972" width="9.109375" customWidth="1"/>
    <col min="8973" max="8973" width="12" customWidth="1"/>
    <col min="8974" max="8974" width="2.5546875" customWidth="1"/>
    <col min="8975" max="8975" width="12" customWidth="1"/>
    <col min="8976" max="8977" width="12.109375" customWidth="1"/>
    <col min="8978" max="8978" width="10.44140625" customWidth="1"/>
    <col min="8979" max="8979" width="8.44140625" customWidth="1"/>
    <col min="8980" max="8980" width="8.5546875" customWidth="1"/>
    <col min="8981" max="8981" width="9" customWidth="1"/>
    <col min="8982" max="8982" width="11.5546875" customWidth="1"/>
    <col min="8983" max="8983" width="8.6640625" customWidth="1"/>
    <col min="9218" max="9218" width="22.109375" customWidth="1"/>
    <col min="9219" max="9219" width="2.33203125" customWidth="1"/>
    <col min="9220" max="9220" width="6.44140625" bestFit="1" customWidth="1"/>
    <col min="9221" max="9221" width="8.6640625" bestFit="1" customWidth="1"/>
    <col min="9222" max="9223" width="8.6640625" customWidth="1"/>
    <col min="9224" max="9224" width="5.88671875" customWidth="1"/>
    <col min="9225" max="9226" width="9.5546875" customWidth="1"/>
    <col min="9227" max="9227" width="9.6640625" customWidth="1"/>
    <col min="9228" max="9228" width="9.109375" customWidth="1"/>
    <col min="9229" max="9229" width="12" customWidth="1"/>
    <col min="9230" max="9230" width="2.5546875" customWidth="1"/>
    <col min="9231" max="9231" width="12" customWidth="1"/>
    <col min="9232" max="9233" width="12.109375" customWidth="1"/>
    <col min="9234" max="9234" width="10.44140625" customWidth="1"/>
    <col min="9235" max="9235" width="8.44140625" customWidth="1"/>
    <col min="9236" max="9236" width="8.5546875" customWidth="1"/>
    <col min="9237" max="9237" width="9" customWidth="1"/>
    <col min="9238" max="9238" width="11.5546875" customWidth="1"/>
    <col min="9239" max="9239" width="8.6640625" customWidth="1"/>
    <col min="9474" max="9474" width="22.109375" customWidth="1"/>
    <col min="9475" max="9475" width="2.33203125" customWidth="1"/>
    <col min="9476" max="9476" width="6.44140625" bestFit="1" customWidth="1"/>
    <col min="9477" max="9477" width="8.6640625" bestFit="1" customWidth="1"/>
    <col min="9478" max="9479" width="8.6640625" customWidth="1"/>
    <col min="9480" max="9480" width="5.88671875" customWidth="1"/>
    <col min="9481" max="9482" width="9.5546875" customWidth="1"/>
    <col min="9483" max="9483" width="9.6640625" customWidth="1"/>
    <col min="9484" max="9484" width="9.109375" customWidth="1"/>
    <col min="9485" max="9485" width="12" customWidth="1"/>
    <col min="9486" max="9486" width="2.5546875" customWidth="1"/>
    <col min="9487" max="9487" width="12" customWidth="1"/>
    <col min="9488" max="9489" width="12.109375" customWidth="1"/>
    <col min="9490" max="9490" width="10.44140625" customWidth="1"/>
    <col min="9491" max="9491" width="8.44140625" customWidth="1"/>
    <col min="9492" max="9492" width="8.5546875" customWidth="1"/>
    <col min="9493" max="9493" width="9" customWidth="1"/>
    <col min="9494" max="9494" width="11.5546875" customWidth="1"/>
    <col min="9495" max="9495" width="8.6640625" customWidth="1"/>
    <col min="9730" max="9730" width="22.109375" customWidth="1"/>
    <col min="9731" max="9731" width="2.33203125" customWidth="1"/>
    <col min="9732" max="9732" width="6.44140625" bestFit="1" customWidth="1"/>
    <col min="9733" max="9733" width="8.6640625" bestFit="1" customWidth="1"/>
    <col min="9734" max="9735" width="8.6640625" customWidth="1"/>
    <col min="9736" max="9736" width="5.88671875" customWidth="1"/>
    <col min="9737" max="9738" width="9.5546875" customWidth="1"/>
    <col min="9739" max="9739" width="9.6640625" customWidth="1"/>
    <col min="9740" max="9740" width="9.109375" customWidth="1"/>
    <col min="9741" max="9741" width="12" customWidth="1"/>
    <col min="9742" max="9742" width="2.5546875" customWidth="1"/>
    <col min="9743" max="9743" width="12" customWidth="1"/>
    <col min="9744" max="9745" width="12.109375" customWidth="1"/>
    <col min="9746" max="9746" width="10.44140625" customWidth="1"/>
    <col min="9747" max="9747" width="8.44140625" customWidth="1"/>
    <col min="9748" max="9748" width="8.5546875" customWidth="1"/>
    <col min="9749" max="9749" width="9" customWidth="1"/>
    <col min="9750" max="9750" width="11.5546875" customWidth="1"/>
    <col min="9751" max="9751" width="8.6640625" customWidth="1"/>
    <col min="9986" max="9986" width="22.109375" customWidth="1"/>
    <col min="9987" max="9987" width="2.33203125" customWidth="1"/>
    <col min="9988" max="9988" width="6.44140625" bestFit="1" customWidth="1"/>
    <col min="9989" max="9989" width="8.6640625" bestFit="1" customWidth="1"/>
    <col min="9990" max="9991" width="8.6640625" customWidth="1"/>
    <col min="9992" max="9992" width="5.88671875" customWidth="1"/>
    <col min="9993" max="9994" width="9.5546875" customWidth="1"/>
    <col min="9995" max="9995" width="9.6640625" customWidth="1"/>
    <col min="9996" max="9996" width="9.109375" customWidth="1"/>
    <col min="9997" max="9997" width="12" customWidth="1"/>
    <col min="9998" max="9998" width="2.5546875" customWidth="1"/>
    <col min="9999" max="9999" width="12" customWidth="1"/>
    <col min="10000" max="10001" width="12.109375" customWidth="1"/>
    <col min="10002" max="10002" width="10.44140625" customWidth="1"/>
    <col min="10003" max="10003" width="8.44140625" customWidth="1"/>
    <col min="10004" max="10004" width="8.5546875" customWidth="1"/>
    <col min="10005" max="10005" width="9" customWidth="1"/>
    <col min="10006" max="10006" width="11.5546875" customWidth="1"/>
    <col min="10007" max="10007" width="8.6640625" customWidth="1"/>
    <col min="10242" max="10242" width="22.109375" customWidth="1"/>
    <col min="10243" max="10243" width="2.33203125" customWidth="1"/>
    <col min="10244" max="10244" width="6.44140625" bestFit="1" customWidth="1"/>
    <col min="10245" max="10245" width="8.6640625" bestFit="1" customWidth="1"/>
    <col min="10246" max="10247" width="8.6640625" customWidth="1"/>
    <col min="10248" max="10248" width="5.88671875" customWidth="1"/>
    <col min="10249" max="10250" width="9.5546875" customWidth="1"/>
    <col min="10251" max="10251" width="9.6640625" customWidth="1"/>
    <col min="10252" max="10252" width="9.109375" customWidth="1"/>
    <col min="10253" max="10253" width="12" customWidth="1"/>
    <col min="10254" max="10254" width="2.5546875" customWidth="1"/>
    <col min="10255" max="10255" width="12" customWidth="1"/>
    <col min="10256" max="10257" width="12.109375" customWidth="1"/>
    <col min="10258" max="10258" width="10.44140625" customWidth="1"/>
    <col min="10259" max="10259" width="8.44140625" customWidth="1"/>
    <col min="10260" max="10260" width="8.5546875" customWidth="1"/>
    <col min="10261" max="10261" width="9" customWidth="1"/>
    <col min="10262" max="10262" width="11.5546875" customWidth="1"/>
    <col min="10263" max="10263" width="8.6640625" customWidth="1"/>
    <col min="10498" max="10498" width="22.109375" customWidth="1"/>
    <col min="10499" max="10499" width="2.33203125" customWidth="1"/>
    <col min="10500" max="10500" width="6.44140625" bestFit="1" customWidth="1"/>
    <col min="10501" max="10501" width="8.6640625" bestFit="1" customWidth="1"/>
    <col min="10502" max="10503" width="8.6640625" customWidth="1"/>
    <col min="10504" max="10504" width="5.88671875" customWidth="1"/>
    <col min="10505" max="10506" width="9.5546875" customWidth="1"/>
    <col min="10507" max="10507" width="9.6640625" customWidth="1"/>
    <col min="10508" max="10508" width="9.109375" customWidth="1"/>
    <col min="10509" max="10509" width="12" customWidth="1"/>
    <col min="10510" max="10510" width="2.5546875" customWidth="1"/>
    <col min="10511" max="10511" width="12" customWidth="1"/>
    <col min="10512" max="10513" width="12.109375" customWidth="1"/>
    <col min="10514" max="10514" width="10.44140625" customWidth="1"/>
    <col min="10515" max="10515" width="8.44140625" customWidth="1"/>
    <col min="10516" max="10516" width="8.5546875" customWidth="1"/>
    <col min="10517" max="10517" width="9" customWidth="1"/>
    <col min="10518" max="10518" width="11.5546875" customWidth="1"/>
    <col min="10519" max="10519" width="8.6640625" customWidth="1"/>
    <col min="10754" max="10754" width="22.109375" customWidth="1"/>
    <col min="10755" max="10755" width="2.33203125" customWidth="1"/>
    <col min="10756" max="10756" width="6.44140625" bestFit="1" customWidth="1"/>
    <col min="10757" max="10757" width="8.6640625" bestFit="1" customWidth="1"/>
    <col min="10758" max="10759" width="8.6640625" customWidth="1"/>
    <col min="10760" max="10760" width="5.88671875" customWidth="1"/>
    <col min="10761" max="10762" width="9.5546875" customWidth="1"/>
    <col min="10763" max="10763" width="9.6640625" customWidth="1"/>
    <col min="10764" max="10764" width="9.109375" customWidth="1"/>
    <col min="10765" max="10765" width="12" customWidth="1"/>
    <col min="10766" max="10766" width="2.5546875" customWidth="1"/>
    <col min="10767" max="10767" width="12" customWidth="1"/>
    <col min="10768" max="10769" width="12.109375" customWidth="1"/>
    <col min="10770" max="10770" width="10.44140625" customWidth="1"/>
    <col min="10771" max="10771" width="8.44140625" customWidth="1"/>
    <col min="10772" max="10772" width="8.5546875" customWidth="1"/>
    <col min="10773" max="10773" width="9" customWidth="1"/>
    <col min="10774" max="10774" width="11.5546875" customWidth="1"/>
    <col min="10775" max="10775" width="8.6640625" customWidth="1"/>
    <col min="11010" max="11010" width="22.109375" customWidth="1"/>
    <col min="11011" max="11011" width="2.33203125" customWidth="1"/>
    <col min="11012" max="11012" width="6.44140625" bestFit="1" customWidth="1"/>
    <col min="11013" max="11013" width="8.6640625" bestFit="1" customWidth="1"/>
    <col min="11014" max="11015" width="8.6640625" customWidth="1"/>
    <col min="11016" max="11016" width="5.88671875" customWidth="1"/>
    <col min="11017" max="11018" width="9.5546875" customWidth="1"/>
    <col min="11019" max="11019" width="9.6640625" customWidth="1"/>
    <col min="11020" max="11020" width="9.109375" customWidth="1"/>
    <col min="11021" max="11021" width="12" customWidth="1"/>
    <col min="11022" max="11022" width="2.5546875" customWidth="1"/>
    <col min="11023" max="11023" width="12" customWidth="1"/>
    <col min="11024" max="11025" width="12.109375" customWidth="1"/>
    <col min="11026" max="11026" width="10.44140625" customWidth="1"/>
    <col min="11027" max="11027" width="8.44140625" customWidth="1"/>
    <col min="11028" max="11028" width="8.5546875" customWidth="1"/>
    <col min="11029" max="11029" width="9" customWidth="1"/>
    <col min="11030" max="11030" width="11.5546875" customWidth="1"/>
    <col min="11031" max="11031" width="8.6640625" customWidth="1"/>
    <col min="11266" max="11266" width="22.109375" customWidth="1"/>
    <col min="11267" max="11267" width="2.33203125" customWidth="1"/>
    <col min="11268" max="11268" width="6.44140625" bestFit="1" customWidth="1"/>
    <col min="11269" max="11269" width="8.6640625" bestFit="1" customWidth="1"/>
    <col min="11270" max="11271" width="8.6640625" customWidth="1"/>
    <col min="11272" max="11272" width="5.88671875" customWidth="1"/>
    <col min="11273" max="11274" width="9.5546875" customWidth="1"/>
    <col min="11275" max="11275" width="9.6640625" customWidth="1"/>
    <col min="11276" max="11276" width="9.109375" customWidth="1"/>
    <col min="11277" max="11277" width="12" customWidth="1"/>
    <col min="11278" max="11278" width="2.5546875" customWidth="1"/>
    <col min="11279" max="11279" width="12" customWidth="1"/>
    <col min="11280" max="11281" width="12.109375" customWidth="1"/>
    <col min="11282" max="11282" width="10.44140625" customWidth="1"/>
    <col min="11283" max="11283" width="8.44140625" customWidth="1"/>
    <col min="11284" max="11284" width="8.5546875" customWidth="1"/>
    <col min="11285" max="11285" width="9" customWidth="1"/>
    <col min="11286" max="11286" width="11.5546875" customWidth="1"/>
    <col min="11287" max="11287" width="8.6640625" customWidth="1"/>
    <col min="11522" max="11522" width="22.109375" customWidth="1"/>
    <col min="11523" max="11523" width="2.33203125" customWidth="1"/>
    <col min="11524" max="11524" width="6.44140625" bestFit="1" customWidth="1"/>
    <col min="11525" max="11525" width="8.6640625" bestFit="1" customWidth="1"/>
    <col min="11526" max="11527" width="8.6640625" customWidth="1"/>
    <col min="11528" max="11528" width="5.88671875" customWidth="1"/>
    <col min="11529" max="11530" width="9.5546875" customWidth="1"/>
    <col min="11531" max="11531" width="9.6640625" customWidth="1"/>
    <col min="11532" max="11532" width="9.109375" customWidth="1"/>
    <col min="11533" max="11533" width="12" customWidth="1"/>
    <col min="11534" max="11534" width="2.5546875" customWidth="1"/>
    <col min="11535" max="11535" width="12" customWidth="1"/>
    <col min="11536" max="11537" width="12.109375" customWidth="1"/>
    <col min="11538" max="11538" width="10.44140625" customWidth="1"/>
    <col min="11539" max="11539" width="8.44140625" customWidth="1"/>
    <col min="11540" max="11540" width="8.5546875" customWidth="1"/>
    <col min="11541" max="11541" width="9" customWidth="1"/>
    <col min="11542" max="11542" width="11.5546875" customWidth="1"/>
    <col min="11543" max="11543" width="8.6640625" customWidth="1"/>
    <col min="11778" max="11778" width="22.109375" customWidth="1"/>
    <col min="11779" max="11779" width="2.33203125" customWidth="1"/>
    <col min="11780" max="11780" width="6.44140625" bestFit="1" customWidth="1"/>
    <col min="11781" max="11781" width="8.6640625" bestFit="1" customWidth="1"/>
    <col min="11782" max="11783" width="8.6640625" customWidth="1"/>
    <col min="11784" max="11784" width="5.88671875" customWidth="1"/>
    <col min="11785" max="11786" width="9.5546875" customWidth="1"/>
    <col min="11787" max="11787" width="9.6640625" customWidth="1"/>
    <col min="11788" max="11788" width="9.109375" customWidth="1"/>
    <col min="11789" max="11789" width="12" customWidth="1"/>
    <col min="11790" max="11790" width="2.5546875" customWidth="1"/>
    <col min="11791" max="11791" width="12" customWidth="1"/>
    <col min="11792" max="11793" width="12.109375" customWidth="1"/>
    <col min="11794" max="11794" width="10.44140625" customWidth="1"/>
    <col min="11795" max="11795" width="8.44140625" customWidth="1"/>
    <col min="11796" max="11796" width="8.5546875" customWidth="1"/>
    <col min="11797" max="11797" width="9" customWidth="1"/>
    <col min="11798" max="11798" width="11.5546875" customWidth="1"/>
    <col min="11799" max="11799" width="8.6640625" customWidth="1"/>
    <col min="12034" max="12034" width="22.109375" customWidth="1"/>
    <col min="12035" max="12035" width="2.33203125" customWidth="1"/>
    <col min="12036" max="12036" width="6.44140625" bestFit="1" customWidth="1"/>
    <col min="12037" max="12037" width="8.6640625" bestFit="1" customWidth="1"/>
    <col min="12038" max="12039" width="8.6640625" customWidth="1"/>
    <col min="12040" max="12040" width="5.88671875" customWidth="1"/>
    <col min="12041" max="12042" width="9.5546875" customWidth="1"/>
    <col min="12043" max="12043" width="9.6640625" customWidth="1"/>
    <col min="12044" max="12044" width="9.109375" customWidth="1"/>
    <col min="12045" max="12045" width="12" customWidth="1"/>
    <col min="12046" max="12046" width="2.5546875" customWidth="1"/>
    <col min="12047" max="12047" width="12" customWidth="1"/>
    <col min="12048" max="12049" width="12.109375" customWidth="1"/>
    <col min="12050" max="12050" width="10.44140625" customWidth="1"/>
    <col min="12051" max="12051" width="8.44140625" customWidth="1"/>
    <col min="12052" max="12052" width="8.5546875" customWidth="1"/>
    <col min="12053" max="12053" width="9" customWidth="1"/>
    <col min="12054" max="12054" width="11.5546875" customWidth="1"/>
    <col min="12055" max="12055" width="8.6640625" customWidth="1"/>
    <col min="12290" max="12290" width="22.109375" customWidth="1"/>
    <col min="12291" max="12291" width="2.33203125" customWidth="1"/>
    <col min="12292" max="12292" width="6.44140625" bestFit="1" customWidth="1"/>
    <col min="12293" max="12293" width="8.6640625" bestFit="1" customWidth="1"/>
    <col min="12294" max="12295" width="8.6640625" customWidth="1"/>
    <col min="12296" max="12296" width="5.88671875" customWidth="1"/>
    <col min="12297" max="12298" width="9.5546875" customWidth="1"/>
    <col min="12299" max="12299" width="9.6640625" customWidth="1"/>
    <col min="12300" max="12300" width="9.109375" customWidth="1"/>
    <col min="12301" max="12301" width="12" customWidth="1"/>
    <col min="12302" max="12302" width="2.5546875" customWidth="1"/>
    <col min="12303" max="12303" width="12" customWidth="1"/>
    <col min="12304" max="12305" width="12.109375" customWidth="1"/>
    <col min="12306" max="12306" width="10.44140625" customWidth="1"/>
    <col min="12307" max="12307" width="8.44140625" customWidth="1"/>
    <col min="12308" max="12308" width="8.5546875" customWidth="1"/>
    <col min="12309" max="12309" width="9" customWidth="1"/>
    <col min="12310" max="12310" width="11.5546875" customWidth="1"/>
    <col min="12311" max="12311" width="8.6640625" customWidth="1"/>
    <col min="12546" max="12546" width="22.109375" customWidth="1"/>
    <col min="12547" max="12547" width="2.33203125" customWidth="1"/>
    <col min="12548" max="12548" width="6.44140625" bestFit="1" customWidth="1"/>
    <col min="12549" max="12549" width="8.6640625" bestFit="1" customWidth="1"/>
    <col min="12550" max="12551" width="8.6640625" customWidth="1"/>
    <col min="12552" max="12552" width="5.88671875" customWidth="1"/>
    <col min="12553" max="12554" width="9.5546875" customWidth="1"/>
    <col min="12555" max="12555" width="9.6640625" customWidth="1"/>
    <col min="12556" max="12556" width="9.109375" customWidth="1"/>
    <col min="12557" max="12557" width="12" customWidth="1"/>
    <col min="12558" max="12558" width="2.5546875" customWidth="1"/>
    <col min="12559" max="12559" width="12" customWidth="1"/>
    <col min="12560" max="12561" width="12.109375" customWidth="1"/>
    <col min="12562" max="12562" width="10.44140625" customWidth="1"/>
    <col min="12563" max="12563" width="8.44140625" customWidth="1"/>
    <col min="12564" max="12564" width="8.5546875" customWidth="1"/>
    <col min="12565" max="12565" width="9" customWidth="1"/>
    <col min="12566" max="12566" width="11.5546875" customWidth="1"/>
    <col min="12567" max="12567" width="8.6640625" customWidth="1"/>
    <col min="12802" max="12802" width="22.109375" customWidth="1"/>
    <col min="12803" max="12803" width="2.33203125" customWidth="1"/>
    <col min="12804" max="12804" width="6.44140625" bestFit="1" customWidth="1"/>
    <col min="12805" max="12805" width="8.6640625" bestFit="1" customWidth="1"/>
    <col min="12806" max="12807" width="8.6640625" customWidth="1"/>
    <col min="12808" max="12808" width="5.88671875" customWidth="1"/>
    <col min="12809" max="12810" width="9.5546875" customWidth="1"/>
    <col min="12811" max="12811" width="9.6640625" customWidth="1"/>
    <col min="12812" max="12812" width="9.109375" customWidth="1"/>
    <col min="12813" max="12813" width="12" customWidth="1"/>
    <col min="12814" max="12814" width="2.5546875" customWidth="1"/>
    <col min="12815" max="12815" width="12" customWidth="1"/>
    <col min="12816" max="12817" width="12.109375" customWidth="1"/>
    <col min="12818" max="12818" width="10.44140625" customWidth="1"/>
    <col min="12819" max="12819" width="8.44140625" customWidth="1"/>
    <col min="12820" max="12820" width="8.5546875" customWidth="1"/>
    <col min="12821" max="12821" width="9" customWidth="1"/>
    <col min="12822" max="12822" width="11.5546875" customWidth="1"/>
    <col min="12823" max="12823" width="8.6640625" customWidth="1"/>
    <col min="13058" max="13058" width="22.109375" customWidth="1"/>
    <col min="13059" max="13059" width="2.33203125" customWidth="1"/>
    <col min="13060" max="13060" width="6.44140625" bestFit="1" customWidth="1"/>
    <col min="13061" max="13061" width="8.6640625" bestFit="1" customWidth="1"/>
    <col min="13062" max="13063" width="8.6640625" customWidth="1"/>
    <col min="13064" max="13064" width="5.88671875" customWidth="1"/>
    <col min="13065" max="13066" width="9.5546875" customWidth="1"/>
    <col min="13067" max="13067" width="9.6640625" customWidth="1"/>
    <col min="13068" max="13068" width="9.109375" customWidth="1"/>
    <col min="13069" max="13069" width="12" customWidth="1"/>
    <col min="13070" max="13070" width="2.5546875" customWidth="1"/>
    <col min="13071" max="13071" width="12" customWidth="1"/>
    <col min="13072" max="13073" width="12.109375" customWidth="1"/>
    <col min="13074" max="13074" width="10.44140625" customWidth="1"/>
    <col min="13075" max="13075" width="8.44140625" customWidth="1"/>
    <col min="13076" max="13076" width="8.5546875" customWidth="1"/>
    <col min="13077" max="13077" width="9" customWidth="1"/>
    <col min="13078" max="13078" width="11.5546875" customWidth="1"/>
    <col min="13079" max="13079" width="8.6640625" customWidth="1"/>
    <col min="13314" max="13314" width="22.109375" customWidth="1"/>
    <col min="13315" max="13315" width="2.33203125" customWidth="1"/>
    <col min="13316" max="13316" width="6.44140625" bestFit="1" customWidth="1"/>
    <col min="13317" max="13317" width="8.6640625" bestFit="1" customWidth="1"/>
    <col min="13318" max="13319" width="8.6640625" customWidth="1"/>
    <col min="13320" max="13320" width="5.88671875" customWidth="1"/>
    <col min="13321" max="13322" width="9.5546875" customWidth="1"/>
    <col min="13323" max="13323" width="9.6640625" customWidth="1"/>
    <col min="13324" max="13324" width="9.109375" customWidth="1"/>
    <col min="13325" max="13325" width="12" customWidth="1"/>
    <col min="13326" max="13326" width="2.5546875" customWidth="1"/>
    <col min="13327" max="13327" width="12" customWidth="1"/>
    <col min="13328" max="13329" width="12.109375" customWidth="1"/>
    <col min="13330" max="13330" width="10.44140625" customWidth="1"/>
    <col min="13331" max="13331" width="8.44140625" customWidth="1"/>
    <col min="13332" max="13332" width="8.5546875" customWidth="1"/>
    <col min="13333" max="13333" width="9" customWidth="1"/>
    <col min="13334" max="13334" width="11.5546875" customWidth="1"/>
    <col min="13335" max="13335" width="8.6640625" customWidth="1"/>
    <col min="13570" max="13570" width="22.109375" customWidth="1"/>
    <col min="13571" max="13571" width="2.33203125" customWidth="1"/>
    <col min="13572" max="13572" width="6.44140625" bestFit="1" customWidth="1"/>
    <col min="13573" max="13573" width="8.6640625" bestFit="1" customWidth="1"/>
    <col min="13574" max="13575" width="8.6640625" customWidth="1"/>
    <col min="13576" max="13576" width="5.88671875" customWidth="1"/>
    <col min="13577" max="13578" width="9.5546875" customWidth="1"/>
    <col min="13579" max="13579" width="9.6640625" customWidth="1"/>
    <col min="13580" max="13580" width="9.109375" customWidth="1"/>
    <col min="13581" max="13581" width="12" customWidth="1"/>
    <col min="13582" max="13582" width="2.5546875" customWidth="1"/>
    <col min="13583" max="13583" width="12" customWidth="1"/>
    <col min="13584" max="13585" width="12.109375" customWidth="1"/>
    <col min="13586" max="13586" width="10.44140625" customWidth="1"/>
    <col min="13587" max="13587" width="8.44140625" customWidth="1"/>
    <col min="13588" max="13588" width="8.5546875" customWidth="1"/>
    <col min="13589" max="13589" width="9" customWidth="1"/>
    <col min="13590" max="13590" width="11.5546875" customWidth="1"/>
    <col min="13591" max="13591" width="8.6640625" customWidth="1"/>
    <col min="13826" max="13826" width="22.109375" customWidth="1"/>
    <col min="13827" max="13827" width="2.33203125" customWidth="1"/>
    <col min="13828" max="13828" width="6.44140625" bestFit="1" customWidth="1"/>
    <col min="13829" max="13829" width="8.6640625" bestFit="1" customWidth="1"/>
    <col min="13830" max="13831" width="8.6640625" customWidth="1"/>
    <col min="13832" max="13832" width="5.88671875" customWidth="1"/>
    <col min="13833" max="13834" width="9.5546875" customWidth="1"/>
    <col min="13835" max="13835" width="9.6640625" customWidth="1"/>
    <col min="13836" max="13836" width="9.109375" customWidth="1"/>
    <col min="13837" max="13837" width="12" customWidth="1"/>
    <col min="13838" max="13838" width="2.5546875" customWidth="1"/>
    <col min="13839" max="13839" width="12" customWidth="1"/>
    <col min="13840" max="13841" width="12.109375" customWidth="1"/>
    <col min="13842" max="13842" width="10.44140625" customWidth="1"/>
    <col min="13843" max="13843" width="8.44140625" customWidth="1"/>
    <col min="13844" max="13844" width="8.5546875" customWidth="1"/>
    <col min="13845" max="13845" width="9" customWidth="1"/>
    <col min="13846" max="13846" width="11.5546875" customWidth="1"/>
    <col min="13847" max="13847" width="8.6640625" customWidth="1"/>
    <col min="14082" max="14082" width="22.109375" customWidth="1"/>
    <col min="14083" max="14083" width="2.33203125" customWidth="1"/>
    <col min="14084" max="14084" width="6.44140625" bestFit="1" customWidth="1"/>
    <col min="14085" max="14085" width="8.6640625" bestFit="1" customWidth="1"/>
    <col min="14086" max="14087" width="8.6640625" customWidth="1"/>
    <col min="14088" max="14088" width="5.88671875" customWidth="1"/>
    <col min="14089" max="14090" width="9.5546875" customWidth="1"/>
    <col min="14091" max="14091" width="9.6640625" customWidth="1"/>
    <col min="14092" max="14092" width="9.109375" customWidth="1"/>
    <col min="14093" max="14093" width="12" customWidth="1"/>
    <col min="14094" max="14094" width="2.5546875" customWidth="1"/>
    <col min="14095" max="14095" width="12" customWidth="1"/>
    <col min="14096" max="14097" width="12.109375" customWidth="1"/>
    <col min="14098" max="14098" width="10.44140625" customWidth="1"/>
    <col min="14099" max="14099" width="8.44140625" customWidth="1"/>
    <col min="14100" max="14100" width="8.5546875" customWidth="1"/>
    <col min="14101" max="14101" width="9" customWidth="1"/>
    <col min="14102" max="14102" width="11.5546875" customWidth="1"/>
    <col min="14103" max="14103" width="8.6640625" customWidth="1"/>
    <col min="14338" max="14338" width="22.109375" customWidth="1"/>
    <col min="14339" max="14339" width="2.33203125" customWidth="1"/>
    <col min="14340" max="14340" width="6.44140625" bestFit="1" customWidth="1"/>
    <col min="14341" max="14341" width="8.6640625" bestFit="1" customWidth="1"/>
    <col min="14342" max="14343" width="8.6640625" customWidth="1"/>
    <col min="14344" max="14344" width="5.88671875" customWidth="1"/>
    <col min="14345" max="14346" width="9.5546875" customWidth="1"/>
    <col min="14347" max="14347" width="9.6640625" customWidth="1"/>
    <col min="14348" max="14348" width="9.109375" customWidth="1"/>
    <col min="14349" max="14349" width="12" customWidth="1"/>
    <col min="14350" max="14350" width="2.5546875" customWidth="1"/>
    <col min="14351" max="14351" width="12" customWidth="1"/>
    <col min="14352" max="14353" width="12.109375" customWidth="1"/>
    <col min="14354" max="14354" width="10.44140625" customWidth="1"/>
    <col min="14355" max="14355" width="8.44140625" customWidth="1"/>
    <col min="14356" max="14356" width="8.5546875" customWidth="1"/>
    <col min="14357" max="14357" width="9" customWidth="1"/>
    <col min="14358" max="14358" width="11.5546875" customWidth="1"/>
    <col min="14359" max="14359" width="8.6640625" customWidth="1"/>
    <col min="14594" max="14594" width="22.109375" customWidth="1"/>
    <col min="14595" max="14595" width="2.33203125" customWidth="1"/>
    <col min="14596" max="14596" width="6.44140625" bestFit="1" customWidth="1"/>
    <col min="14597" max="14597" width="8.6640625" bestFit="1" customWidth="1"/>
    <col min="14598" max="14599" width="8.6640625" customWidth="1"/>
    <col min="14600" max="14600" width="5.88671875" customWidth="1"/>
    <col min="14601" max="14602" width="9.5546875" customWidth="1"/>
    <col min="14603" max="14603" width="9.6640625" customWidth="1"/>
    <col min="14604" max="14604" width="9.109375" customWidth="1"/>
    <col min="14605" max="14605" width="12" customWidth="1"/>
    <col min="14606" max="14606" width="2.5546875" customWidth="1"/>
    <col min="14607" max="14607" width="12" customWidth="1"/>
    <col min="14608" max="14609" width="12.109375" customWidth="1"/>
    <col min="14610" max="14610" width="10.44140625" customWidth="1"/>
    <col min="14611" max="14611" width="8.44140625" customWidth="1"/>
    <col min="14612" max="14612" width="8.5546875" customWidth="1"/>
    <col min="14613" max="14613" width="9" customWidth="1"/>
    <col min="14614" max="14614" width="11.5546875" customWidth="1"/>
    <col min="14615" max="14615" width="8.6640625" customWidth="1"/>
    <col min="14850" max="14850" width="22.109375" customWidth="1"/>
    <col min="14851" max="14851" width="2.33203125" customWidth="1"/>
    <col min="14852" max="14852" width="6.44140625" bestFit="1" customWidth="1"/>
    <col min="14853" max="14853" width="8.6640625" bestFit="1" customWidth="1"/>
    <col min="14854" max="14855" width="8.6640625" customWidth="1"/>
    <col min="14856" max="14856" width="5.88671875" customWidth="1"/>
    <col min="14857" max="14858" width="9.5546875" customWidth="1"/>
    <col min="14859" max="14859" width="9.6640625" customWidth="1"/>
    <col min="14860" max="14860" width="9.109375" customWidth="1"/>
    <col min="14861" max="14861" width="12" customWidth="1"/>
    <col min="14862" max="14862" width="2.5546875" customWidth="1"/>
    <col min="14863" max="14863" width="12" customWidth="1"/>
    <col min="14864" max="14865" width="12.109375" customWidth="1"/>
    <col min="14866" max="14866" width="10.44140625" customWidth="1"/>
    <col min="14867" max="14867" width="8.44140625" customWidth="1"/>
    <col min="14868" max="14868" width="8.5546875" customWidth="1"/>
    <col min="14869" max="14869" width="9" customWidth="1"/>
    <col min="14870" max="14870" width="11.5546875" customWidth="1"/>
    <col min="14871" max="14871" width="8.6640625" customWidth="1"/>
    <col min="15106" max="15106" width="22.109375" customWidth="1"/>
    <col min="15107" max="15107" width="2.33203125" customWidth="1"/>
    <col min="15108" max="15108" width="6.44140625" bestFit="1" customWidth="1"/>
    <col min="15109" max="15109" width="8.6640625" bestFit="1" customWidth="1"/>
    <col min="15110" max="15111" width="8.6640625" customWidth="1"/>
    <col min="15112" max="15112" width="5.88671875" customWidth="1"/>
    <col min="15113" max="15114" width="9.5546875" customWidth="1"/>
    <col min="15115" max="15115" width="9.6640625" customWidth="1"/>
    <col min="15116" max="15116" width="9.109375" customWidth="1"/>
    <col min="15117" max="15117" width="12" customWidth="1"/>
    <col min="15118" max="15118" width="2.5546875" customWidth="1"/>
    <col min="15119" max="15119" width="12" customWidth="1"/>
    <col min="15120" max="15121" width="12.109375" customWidth="1"/>
    <col min="15122" max="15122" width="10.44140625" customWidth="1"/>
    <col min="15123" max="15123" width="8.44140625" customWidth="1"/>
    <col min="15124" max="15124" width="8.5546875" customWidth="1"/>
    <col min="15125" max="15125" width="9" customWidth="1"/>
    <col min="15126" max="15126" width="11.5546875" customWidth="1"/>
    <col min="15127" max="15127" width="8.6640625" customWidth="1"/>
    <col min="15362" max="15362" width="22.109375" customWidth="1"/>
    <col min="15363" max="15363" width="2.33203125" customWidth="1"/>
    <col min="15364" max="15364" width="6.44140625" bestFit="1" customWidth="1"/>
    <col min="15365" max="15365" width="8.6640625" bestFit="1" customWidth="1"/>
    <col min="15366" max="15367" width="8.6640625" customWidth="1"/>
    <col min="15368" max="15368" width="5.88671875" customWidth="1"/>
    <col min="15369" max="15370" width="9.5546875" customWidth="1"/>
    <col min="15371" max="15371" width="9.6640625" customWidth="1"/>
    <col min="15372" max="15372" width="9.109375" customWidth="1"/>
    <col min="15373" max="15373" width="12" customWidth="1"/>
    <col min="15374" max="15374" width="2.5546875" customWidth="1"/>
    <col min="15375" max="15375" width="12" customWidth="1"/>
    <col min="15376" max="15377" width="12.109375" customWidth="1"/>
    <col min="15378" max="15378" width="10.44140625" customWidth="1"/>
    <col min="15379" max="15379" width="8.44140625" customWidth="1"/>
    <col min="15380" max="15380" width="8.5546875" customWidth="1"/>
    <col min="15381" max="15381" width="9" customWidth="1"/>
    <col min="15382" max="15382" width="11.5546875" customWidth="1"/>
    <col min="15383" max="15383" width="8.6640625" customWidth="1"/>
    <col min="15618" max="15618" width="22.109375" customWidth="1"/>
    <col min="15619" max="15619" width="2.33203125" customWidth="1"/>
    <col min="15620" max="15620" width="6.44140625" bestFit="1" customWidth="1"/>
    <col min="15621" max="15621" width="8.6640625" bestFit="1" customWidth="1"/>
    <col min="15622" max="15623" width="8.6640625" customWidth="1"/>
    <col min="15624" max="15624" width="5.88671875" customWidth="1"/>
    <col min="15625" max="15626" width="9.5546875" customWidth="1"/>
    <col min="15627" max="15627" width="9.6640625" customWidth="1"/>
    <col min="15628" max="15628" width="9.109375" customWidth="1"/>
    <col min="15629" max="15629" width="12" customWidth="1"/>
    <col min="15630" max="15630" width="2.5546875" customWidth="1"/>
    <col min="15631" max="15631" width="12" customWidth="1"/>
    <col min="15632" max="15633" width="12.109375" customWidth="1"/>
    <col min="15634" max="15634" width="10.44140625" customWidth="1"/>
    <col min="15635" max="15635" width="8.44140625" customWidth="1"/>
    <col min="15636" max="15636" width="8.5546875" customWidth="1"/>
    <col min="15637" max="15637" width="9" customWidth="1"/>
    <col min="15638" max="15638" width="11.5546875" customWidth="1"/>
    <col min="15639" max="15639" width="8.6640625" customWidth="1"/>
    <col min="15874" max="15874" width="22.109375" customWidth="1"/>
    <col min="15875" max="15875" width="2.33203125" customWidth="1"/>
    <col min="15876" max="15876" width="6.44140625" bestFit="1" customWidth="1"/>
    <col min="15877" max="15877" width="8.6640625" bestFit="1" customWidth="1"/>
    <col min="15878" max="15879" width="8.6640625" customWidth="1"/>
    <col min="15880" max="15880" width="5.88671875" customWidth="1"/>
    <col min="15881" max="15882" width="9.5546875" customWidth="1"/>
    <col min="15883" max="15883" width="9.6640625" customWidth="1"/>
    <col min="15884" max="15884" width="9.109375" customWidth="1"/>
    <col min="15885" max="15885" width="12" customWidth="1"/>
    <col min="15886" max="15886" width="2.5546875" customWidth="1"/>
    <col min="15887" max="15887" width="12" customWidth="1"/>
    <col min="15888" max="15889" width="12.109375" customWidth="1"/>
    <col min="15890" max="15890" width="10.44140625" customWidth="1"/>
    <col min="15891" max="15891" width="8.44140625" customWidth="1"/>
    <col min="15892" max="15892" width="8.5546875" customWidth="1"/>
    <col min="15893" max="15893" width="9" customWidth="1"/>
    <col min="15894" max="15894" width="11.5546875" customWidth="1"/>
    <col min="15895" max="15895" width="8.6640625" customWidth="1"/>
    <col min="16130" max="16130" width="22.109375" customWidth="1"/>
    <col min="16131" max="16131" width="2.33203125" customWidth="1"/>
    <col min="16132" max="16132" width="6.44140625" bestFit="1" customWidth="1"/>
    <col min="16133" max="16133" width="8.6640625" bestFit="1" customWidth="1"/>
    <col min="16134" max="16135" width="8.6640625" customWidth="1"/>
    <col min="16136" max="16136" width="5.88671875" customWidth="1"/>
    <col min="16137" max="16138" width="9.5546875" customWidth="1"/>
    <col min="16139" max="16139" width="9.6640625" customWidth="1"/>
    <col min="16140" max="16140" width="9.109375" customWidth="1"/>
    <col min="16141" max="16141" width="12" customWidth="1"/>
    <col min="16142" max="16142" width="2.5546875" customWidth="1"/>
    <col min="16143" max="16143" width="12" customWidth="1"/>
    <col min="16144" max="16145" width="12.109375" customWidth="1"/>
    <col min="16146" max="16146" width="10.44140625" customWidth="1"/>
    <col min="16147" max="16147" width="8.44140625" customWidth="1"/>
    <col min="16148" max="16148" width="8.5546875" customWidth="1"/>
    <col min="16149" max="16149" width="9" customWidth="1"/>
    <col min="16150" max="16150" width="11.5546875" customWidth="1"/>
    <col min="16151" max="16151" width="8.6640625" customWidth="1"/>
  </cols>
  <sheetData>
    <row r="1" spans="1:27" ht="45" x14ac:dyDescent="0.25">
      <c r="A1" s="824" t="s">
        <v>335</v>
      </c>
      <c r="B1" s="233"/>
      <c r="C1" s="234" t="s">
        <v>1666</v>
      </c>
      <c r="D1" s="235" t="s">
        <v>344</v>
      </c>
      <c r="E1" s="235" t="s">
        <v>345</v>
      </c>
      <c r="F1" s="235" t="s">
        <v>346</v>
      </c>
      <c r="G1" s="235" t="s">
        <v>347</v>
      </c>
      <c r="H1" s="235" t="s">
        <v>348</v>
      </c>
      <c r="I1" s="235" t="s">
        <v>349</v>
      </c>
      <c r="J1" s="235" t="s">
        <v>350</v>
      </c>
      <c r="K1" s="235" t="s">
        <v>351</v>
      </c>
      <c r="L1" s="235" t="s">
        <v>352</v>
      </c>
      <c r="M1" s="236"/>
      <c r="N1" s="235" t="s">
        <v>353</v>
      </c>
      <c r="O1" s="235" t="s">
        <v>354</v>
      </c>
      <c r="P1" s="235" t="s">
        <v>355</v>
      </c>
      <c r="Q1" s="235" t="s">
        <v>356</v>
      </c>
      <c r="R1" s="235" t="s">
        <v>357</v>
      </c>
      <c r="S1" s="235" t="s">
        <v>358</v>
      </c>
      <c r="T1" s="235" t="s">
        <v>667</v>
      </c>
      <c r="U1" s="258" t="s">
        <v>122</v>
      </c>
      <c r="V1" s="235" t="s">
        <v>1668</v>
      </c>
      <c r="W1" s="235" t="s">
        <v>1672</v>
      </c>
      <c r="X1" s="235" t="s">
        <v>1693</v>
      </c>
      <c r="Y1" s="235" t="s">
        <v>359</v>
      </c>
      <c r="Z1" s="235" t="s">
        <v>405</v>
      </c>
      <c r="AA1" s="258"/>
    </row>
    <row r="2" spans="1:27" ht="9.75" customHeight="1" x14ac:dyDescent="0.25">
      <c r="A2" s="824"/>
      <c r="B2" s="237"/>
      <c r="C2" s="238"/>
      <c r="D2" s="238"/>
      <c r="E2" s="238"/>
      <c r="F2" s="238"/>
      <c r="G2" s="239"/>
      <c r="H2" s="238"/>
      <c r="I2" s="238"/>
      <c r="J2" s="238"/>
      <c r="K2" s="238"/>
      <c r="L2" s="238"/>
      <c r="M2" s="238"/>
      <c r="N2" s="238"/>
      <c r="O2" s="238"/>
      <c r="P2" s="238"/>
      <c r="Q2" s="240"/>
      <c r="R2" s="238"/>
      <c r="S2" s="238"/>
      <c r="T2" s="238"/>
      <c r="U2" s="238"/>
      <c r="V2" s="238"/>
      <c r="W2" s="238"/>
      <c r="X2" s="238"/>
      <c r="Y2" s="240"/>
      <c r="Z2" s="18"/>
      <c r="AA2" s="242"/>
    </row>
    <row r="3" spans="1:27" ht="31.2" x14ac:dyDescent="0.3">
      <c r="A3" s="216" t="s">
        <v>383</v>
      </c>
      <c r="B3" s="241"/>
      <c r="C3" s="259">
        <f>+'Toy Count Summary 2024'!E3</f>
        <v>100</v>
      </c>
      <c r="D3" s="260"/>
      <c r="E3" s="260"/>
      <c r="F3" s="260"/>
      <c r="G3" s="260">
        <v>1</v>
      </c>
      <c r="H3" s="261"/>
      <c r="I3" s="261" t="s">
        <v>360</v>
      </c>
      <c r="J3" s="261" t="s">
        <v>361</v>
      </c>
      <c r="K3" s="261"/>
      <c r="L3" s="261"/>
      <c r="M3" s="262"/>
      <c r="N3" s="260"/>
      <c r="O3" s="261"/>
      <c r="P3" s="261"/>
      <c r="R3" s="260">
        <f>+C3*G3</f>
        <v>100</v>
      </c>
      <c r="S3" s="263" t="s">
        <v>362</v>
      </c>
      <c r="T3" s="261"/>
      <c r="U3" s="261"/>
      <c r="V3" s="261"/>
      <c r="W3" s="261"/>
      <c r="X3" s="261"/>
      <c r="Y3" s="264"/>
      <c r="Z3" s="265"/>
      <c r="AA3" s="731"/>
    </row>
    <row r="4" spans="1:27" ht="31.2" x14ac:dyDescent="0.3">
      <c r="A4" s="216" t="s">
        <v>384</v>
      </c>
      <c r="B4" s="241"/>
      <c r="C4" s="259">
        <f>+'Toy Count Summary 2024'!E4</f>
        <v>40</v>
      </c>
      <c r="D4" s="260"/>
      <c r="E4" s="260"/>
      <c r="F4" s="260"/>
      <c r="G4" s="261"/>
      <c r="H4" s="261"/>
      <c r="I4" s="261"/>
      <c r="J4" s="261"/>
      <c r="K4" s="261"/>
      <c r="L4" s="261"/>
      <c r="M4" s="262"/>
      <c r="N4" s="260"/>
      <c r="O4" s="261"/>
      <c r="P4" s="261"/>
      <c r="Q4" s="264"/>
      <c r="R4" s="261"/>
      <c r="S4" s="261"/>
      <c r="T4" s="261"/>
      <c r="U4" s="261"/>
      <c r="V4" s="261"/>
      <c r="W4" s="261"/>
      <c r="X4" s="261"/>
      <c r="Y4" s="264"/>
      <c r="Z4" s="265"/>
      <c r="AA4" s="731"/>
    </row>
    <row r="5" spans="1:27" ht="31.2" x14ac:dyDescent="0.3">
      <c r="A5" s="216" t="s">
        <v>385</v>
      </c>
      <c r="B5" s="241"/>
      <c r="C5" s="259">
        <f>+'Toy Count Summary 2024'!E5</f>
        <v>130</v>
      </c>
      <c r="D5" s="260"/>
      <c r="E5" s="260"/>
      <c r="F5" s="260"/>
      <c r="G5" s="261"/>
      <c r="H5" s="261"/>
      <c r="I5" s="261" t="s">
        <v>363</v>
      </c>
      <c r="J5" s="261" t="s">
        <v>364</v>
      </c>
      <c r="K5" s="261"/>
      <c r="L5" s="261"/>
      <c r="M5" s="262"/>
      <c r="N5" s="260"/>
      <c r="O5" s="261"/>
      <c r="P5" s="261"/>
      <c r="Q5" s="264"/>
      <c r="R5" s="261"/>
      <c r="S5" s="261"/>
      <c r="T5" s="261"/>
      <c r="U5" s="261"/>
      <c r="V5" s="261"/>
      <c r="W5" s="261"/>
      <c r="X5" s="261"/>
      <c r="Y5" s="264"/>
      <c r="Z5" s="265"/>
      <c r="AA5" s="731"/>
    </row>
    <row r="6" spans="1:27" ht="31.2" x14ac:dyDescent="0.3">
      <c r="A6" s="216" t="s">
        <v>386</v>
      </c>
      <c r="B6" s="241"/>
      <c r="C6" s="259">
        <f>+'Toy Count Summary 2024'!E6</f>
        <v>330</v>
      </c>
      <c r="D6" s="260">
        <v>4</v>
      </c>
      <c r="E6" s="260">
        <v>4</v>
      </c>
      <c r="F6" s="260"/>
      <c r="G6" s="261"/>
      <c r="H6" s="261"/>
      <c r="I6" s="261"/>
      <c r="J6" s="261"/>
      <c r="K6" s="261"/>
      <c r="L6" s="261"/>
      <c r="M6" s="262"/>
      <c r="N6" s="260">
        <f t="shared" ref="N6:N11" si="0">+C6*D6</f>
        <v>1320</v>
      </c>
      <c r="O6" s="261">
        <f>4*100</f>
        <v>400</v>
      </c>
      <c r="P6" s="261"/>
      <c r="Q6" s="264"/>
      <c r="R6" s="261"/>
      <c r="S6" s="261"/>
      <c r="T6" s="261"/>
      <c r="U6" s="261"/>
      <c r="V6" s="261"/>
      <c r="W6" s="261"/>
      <c r="X6" s="261"/>
      <c r="Y6" s="264"/>
      <c r="Z6" s="265"/>
      <c r="AA6" s="731"/>
    </row>
    <row r="7" spans="1:27" ht="31.2" x14ac:dyDescent="0.3">
      <c r="A7" s="216" t="s">
        <v>387</v>
      </c>
      <c r="B7" s="241"/>
      <c r="C7" s="259">
        <f>+'Toy Count Summary 2024'!E7</f>
        <v>165</v>
      </c>
      <c r="D7" s="260">
        <v>4</v>
      </c>
      <c r="E7" s="260"/>
      <c r="F7" s="260"/>
      <c r="G7" s="261"/>
      <c r="H7" s="261"/>
      <c r="I7" s="261"/>
      <c r="J7" s="261"/>
      <c r="K7" s="261"/>
      <c r="L7" s="261"/>
      <c r="M7" s="262"/>
      <c r="N7" s="260">
        <f t="shared" si="0"/>
        <v>660</v>
      </c>
      <c r="O7" s="261"/>
      <c r="P7" s="261"/>
      <c r="Q7" s="264"/>
      <c r="R7" s="261"/>
      <c r="S7" s="261"/>
      <c r="T7" s="261"/>
      <c r="U7" s="261"/>
      <c r="V7" s="261"/>
      <c r="W7" s="261"/>
      <c r="X7" s="261"/>
      <c r="Y7" s="264"/>
      <c r="Z7" s="265"/>
      <c r="AA7" s="731"/>
    </row>
    <row r="8" spans="1:27" ht="31.2" x14ac:dyDescent="0.3">
      <c r="A8" s="216" t="s">
        <v>388</v>
      </c>
      <c r="B8" s="241"/>
      <c r="C8" s="259">
        <f>+'Toy Count Summary 2024'!E8</f>
        <v>215</v>
      </c>
      <c r="D8" s="260">
        <v>4</v>
      </c>
      <c r="E8" s="260"/>
      <c r="F8" s="260"/>
      <c r="G8" s="261"/>
      <c r="H8" s="261"/>
      <c r="I8" s="261"/>
      <c r="J8" s="261"/>
      <c r="K8" s="261"/>
      <c r="L8" s="261"/>
      <c r="M8" s="262"/>
      <c r="N8" s="260">
        <f t="shared" si="0"/>
        <v>860</v>
      </c>
      <c r="O8" s="261"/>
      <c r="P8" s="261"/>
      <c r="Q8" s="264"/>
      <c r="R8" s="261"/>
      <c r="S8" s="261"/>
      <c r="T8" s="261"/>
      <c r="U8" s="261"/>
      <c r="V8" s="261"/>
      <c r="W8" s="261"/>
      <c r="X8" s="261">
        <f>+C8</f>
        <v>215</v>
      </c>
      <c r="Y8" s="264"/>
      <c r="Z8" s="265"/>
      <c r="AA8" s="731"/>
    </row>
    <row r="9" spans="1:27" ht="31.2" x14ac:dyDescent="0.3">
      <c r="A9" s="216" t="s">
        <v>336</v>
      </c>
      <c r="B9" s="241"/>
      <c r="C9" s="259">
        <f>+'Toy Count Summary 2024'!E9</f>
        <v>300</v>
      </c>
      <c r="D9" s="260">
        <v>4</v>
      </c>
      <c r="E9" s="260"/>
      <c r="F9" s="260"/>
      <c r="G9" s="261"/>
      <c r="H9" s="261"/>
      <c r="I9" s="261"/>
      <c r="J9" s="261"/>
      <c r="K9" s="261"/>
      <c r="L9" s="261"/>
      <c r="M9" s="262"/>
      <c r="N9" s="260">
        <f t="shared" si="0"/>
        <v>1200</v>
      </c>
      <c r="O9" s="261"/>
      <c r="P9" s="261"/>
      <c r="Q9" s="264"/>
      <c r="R9" s="261"/>
      <c r="S9" s="261"/>
      <c r="T9" s="261"/>
      <c r="U9" s="261"/>
      <c r="V9" s="261"/>
      <c r="W9" s="261"/>
      <c r="X9" s="261"/>
      <c r="Y9" s="264"/>
      <c r="Z9" s="265"/>
      <c r="AA9" s="731"/>
    </row>
    <row r="10" spans="1:27" ht="31.2" x14ac:dyDescent="0.3">
      <c r="A10" s="216" t="s">
        <v>389</v>
      </c>
      <c r="B10" s="241"/>
      <c r="C10" s="259">
        <f>+'Toy Count Summary 2024'!E10</f>
        <v>25</v>
      </c>
      <c r="D10" s="260">
        <v>4</v>
      </c>
      <c r="E10" s="260"/>
      <c r="F10" s="260"/>
      <c r="G10" s="261"/>
      <c r="H10" s="261"/>
      <c r="I10" s="261"/>
      <c r="J10" s="261"/>
      <c r="K10" s="261"/>
      <c r="L10" s="261"/>
      <c r="M10" s="262"/>
      <c r="N10" s="260">
        <f t="shared" si="0"/>
        <v>100</v>
      </c>
      <c r="O10" s="261"/>
      <c r="P10" s="261"/>
      <c r="Q10" s="264"/>
      <c r="R10" s="261"/>
      <c r="S10" s="261"/>
      <c r="T10" s="261"/>
      <c r="U10" s="261"/>
      <c r="V10" s="261"/>
      <c r="W10" s="261"/>
      <c r="X10" s="261"/>
      <c r="Y10" s="264"/>
      <c r="Z10" s="265"/>
      <c r="AA10" s="731"/>
    </row>
    <row r="11" spans="1:27" ht="31.2" x14ac:dyDescent="0.3">
      <c r="A11" s="216" t="s">
        <v>390</v>
      </c>
      <c r="B11" s="241"/>
      <c r="C11" s="259">
        <f>+'Toy Count Summary 2024'!E11</f>
        <v>120</v>
      </c>
      <c r="D11" s="260">
        <v>4</v>
      </c>
      <c r="E11" s="260"/>
      <c r="F11" s="260"/>
      <c r="G11" s="261"/>
      <c r="H11" s="261"/>
      <c r="I11" s="261"/>
      <c r="J11" s="261"/>
      <c r="K11" s="261"/>
      <c r="L11" s="261"/>
      <c r="M11" s="262"/>
      <c r="N11" s="260">
        <f t="shared" si="0"/>
        <v>480</v>
      </c>
      <c r="O11" s="261"/>
      <c r="P11" s="260">
        <f>+C11*F11</f>
        <v>0</v>
      </c>
      <c r="Q11" s="263"/>
      <c r="R11" s="261"/>
      <c r="S11" s="261"/>
      <c r="T11" s="261"/>
      <c r="U11" s="261"/>
      <c r="V11" s="261"/>
      <c r="W11" s="261"/>
      <c r="X11" s="261">
        <f>+C11</f>
        <v>120</v>
      </c>
      <c r="Y11" s="264"/>
      <c r="Z11" s="265"/>
      <c r="AA11" s="731"/>
    </row>
    <row r="12" spans="1:27" ht="31.2" x14ac:dyDescent="0.3">
      <c r="A12" s="216" t="s">
        <v>391</v>
      </c>
      <c r="B12" s="241"/>
      <c r="C12" s="259">
        <f>+'Toy Count Summary 2024'!E12</f>
        <v>80</v>
      </c>
      <c r="D12" s="260"/>
      <c r="E12" s="260"/>
      <c r="F12" s="260"/>
      <c r="G12" s="261"/>
      <c r="H12" s="261"/>
      <c r="I12" s="261"/>
      <c r="J12" s="261"/>
      <c r="K12" s="261"/>
      <c r="L12" s="261"/>
      <c r="M12" s="262"/>
      <c r="N12" s="260"/>
      <c r="O12" s="260"/>
      <c r="P12" s="260"/>
      <c r="Q12" s="264"/>
      <c r="R12" s="261"/>
      <c r="S12" s="261"/>
      <c r="T12" s="261"/>
      <c r="U12" s="261"/>
      <c r="V12" s="261"/>
      <c r="W12" s="261"/>
      <c r="X12" s="261"/>
      <c r="Y12" s="264"/>
      <c r="Z12" s="265"/>
      <c r="AA12" s="731"/>
    </row>
    <row r="13" spans="1:27" ht="31.2" x14ac:dyDescent="0.3">
      <c r="A13" s="216" t="s">
        <v>392</v>
      </c>
      <c r="B13" s="241"/>
      <c r="C13" s="259">
        <f>+'Toy Count Summary 2024'!E13</f>
        <v>100</v>
      </c>
      <c r="D13" s="260">
        <v>2</v>
      </c>
      <c r="E13" s="260">
        <v>2</v>
      </c>
      <c r="F13" s="260"/>
      <c r="G13" s="261"/>
      <c r="H13" s="261"/>
      <c r="I13" s="261" t="s">
        <v>1675</v>
      </c>
      <c r="J13" s="261"/>
      <c r="K13" s="261"/>
      <c r="L13" s="261"/>
      <c r="M13" s="262"/>
      <c r="N13" s="260">
        <f>+C13*D13</f>
        <v>200</v>
      </c>
      <c r="O13" s="260">
        <f>+C13*E13</f>
        <v>200</v>
      </c>
      <c r="P13" s="260"/>
      <c r="Q13" s="264"/>
      <c r="R13" s="261"/>
      <c r="S13" s="261"/>
      <c r="T13" s="261"/>
      <c r="U13" s="261"/>
      <c r="V13" s="261"/>
      <c r="W13" s="261"/>
      <c r="X13" s="261"/>
      <c r="Y13" s="264"/>
      <c r="Z13" s="265"/>
      <c r="AA13" s="731"/>
    </row>
    <row r="14" spans="1:27" ht="31.2" x14ac:dyDescent="0.3">
      <c r="A14" s="216" t="s">
        <v>393</v>
      </c>
      <c r="B14" s="241"/>
      <c r="C14" s="259">
        <f>+'Toy Count Summary 2024'!E14</f>
        <v>50</v>
      </c>
      <c r="D14" s="260"/>
      <c r="E14" s="260"/>
      <c r="F14" s="260"/>
      <c r="G14" s="261"/>
      <c r="H14" s="261"/>
      <c r="I14" s="261"/>
      <c r="J14" s="261"/>
      <c r="K14" s="261" t="s">
        <v>365</v>
      </c>
      <c r="L14" s="261" t="s">
        <v>366</v>
      </c>
      <c r="M14" s="262"/>
      <c r="N14" s="260"/>
      <c r="O14" s="260"/>
      <c r="P14" s="260"/>
      <c r="Q14" s="264"/>
      <c r="R14" s="261"/>
      <c r="S14" s="261"/>
      <c r="T14" s="261"/>
      <c r="U14" s="261"/>
      <c r="V14" s="261"/>
      <c r="W14" s="261"/>
      <c r="X14" s="261"/>
      <c r="Y14" s="264"/>
      <c r="Z14" s="265"/>
      <c r="AA14" s="731" t="s">
        <v>352</v>
      </c>
    </row>
    <row r="15" spans="1:27" ht="31.2" x14ac:dyDescent="0.3">
      <c r="A15" s="216" t="s">
        <v>394</v>
      </c>
      <c r="B15" s="241"/>
      <c r="C15" s="259">
        <f>+'Toy Count Summary 2024'!E15</f>
        <v>100</v>
      </c>
      <c r="D15" s="260">
        <v>1</v>
      </c>
      <c r="E15" s="260"/>
      <c r="F15" s="260"/>
      <c r="G15" s="261"/>
      <c r="H15" s="261"/>
      <c r="I15" s="261"/>
      <c r="J15" s="261"/>
      <c r="K15" s="261"/>
      <c r="L15" s="261"/>
      <c r="M15" s="262"/>
      <c r="N15" s="260"/>
      <c r="O15" s="260"/>
      <c r="P15" s="260"/>
      <c r="Q15" s="264"/>
      <c r="R15" s="261"/>
      <c r="S15" s="261"/>
      <c r="T15" s="261"/>
      <c r="U15" s="261">
        <f>+C15*D15</f>
        <v>100</v>
      </c>
      <c r="V15" s="261"/>
      <c r="W15" s="261"/>
      <c r="X15" s="261"/>
      <c r="Y15" s="264"/>
      <c r="Z15" s="265"/>
      <c r="AA15" s="731" t="s">
        <v>122</v>
      </c>
    </row>
    <row r="16" spans="1:27" ht="31.2" x14ac:dyDescent="0.3">
      <c r="A16" s="216" t="s">
        <v>395</v>
      </c>
      <c r="B16" s="241"/>
      <c r="C16" s="259">
        <f>+'Toy Count Summary 2024'!E16</f>
        <v>210</v>
      </c>
      <c r="D16" s="260"/>
      <c r="E16" s="260"/>
      <c r="F16" s="260"/>
      <c r="G16" s="261"/>
      <c r="H16" s="260"/>
      <c r="I16" s="260"/>
      <c r="J16" s="261"/>
      <c r="K16" s="261"/>
      <c r="L16" s="261"/>
      <c r="M16" s="262"/>
      <c r="N16" s="260"/>
      <c r="O16" s="260"/>
      <c r="P16" s="260"/>
      <c r="Q16" s="243"/>
      <c r="S16" s="260"/>
      <c r="T16" s="260"/>
      <c r="U16" s="260"/>
      <c r="V16" s="260"/>
      <c r="W16" s="260"/>
      <c r="X16" s="260"/>
      <c r="Y16" s="264"/>
      <c r="Z16" s="265"/>
    </row>
    <row r="17" spans="1:27" ht="54" customHeight="1" x14ac:dyDescent="0.3">
      <c r="A17" s="55" t="s">
        <v>125</v>
      </c>
      <c r="B17" s="241"/>
      <c r="C17" s="259">
        <f>+'2024 -TOY PROGRAM MGT SYS'!J133</f>
        <v>50</v>
      </c>
      <c r="D17" s="260"/>
      <c r="E17" s="260"/>
      <c r="F17" s="260"/>
      <c r="G17" s="261"/>
      <c r="H17" s="260">
        <v>1</v>
      </c>
      <c r="I17" s="260"/>
      <c r="J17" s="261"/>
      <c r="K17" s="261"/>
      <c r="L17" s="261"/>
      <c r="M17" s="262"/>
      <c r="N17" s="260"/>
      <c r="O17" s="260"/>
      <c r="P17" s="260"/>
      <c r="R17" s="263"/>
      <c r="S17" s="263">
        <f>+C17*H17</f>
        <v>50</v>
      </c>
      <c r="T17" s="263" t="s">
        <v>367</v>
      </c>
      <c r="U17" s="260"/>
      <c r="V17" s="260"/>
      <c r="W17" s="260"/>
      <c r="X17" s="260"/>
      <c r="Y17" s="264"/>
      <c r="Z17" s="265"/>
      <c r="AA17" s="731" t="s">
        <v>1669</v>
      </c>
    </row>
    <row r="18" spans="1:27" ht="17.399999999999999" x14ac:dyDescent="0.3">
      <c r="A18" s="55" t="s">
        <v>165</v>
      </c>
      <c r="B18" s="241"/>
      <c r="C18" s="259">
        <f>+'2024 -TOY PROGRAM MGT SYS'!J134</f>
        <v>40</v>
      </c>
      <c r="D18" s="260"/>
      <c r="E18" s="260"/>
      <c r="F18" s="260"/>
      <c r="G18" s="261">
        <v>1</v>
      </c>
      <c r="H18" s="260"/>
      <c r="I18" s="260"/>
      <c r="J18" s="261"/>
      <c r="K18" s="261"/>
      <c r="L18" s="261"/>
      <c r="M18" s="262"/>
      <c r="N18" s="260"/>
      <c r="O18" s="260"/>
      <c r="P18" s="260"/>
      <c r="Q18" s="263"/>
      <c r="R18" s="263">
        <f>+G18*C18</f>
        <v>40</v>
      </c>
      <c r="S18" s="235" t="s">
        <v>357</v>
      </c>
      <c r="T18" s="260"/>
      <c r="U18" s="260"/>
      <c r="V18" s="260"/>
      <c r="W18" s="260"/>
      <c r="X18" s="260"/>
      <c r="Y18" s="264"/>
      <c r="Z18" s="265"/>
      <c r="AA18" s="731" t="s">
        <v>1670</v>
      </c>
    </row>
    <row r="19" spans="1:27" ht="17.399999999999999" x14ac:dyDescent="0.3">
      <c r="A19" s="55" t="s">
        <v>185</v>
      </c>
      <c r="B19" s="241"/>
      <c r="C19" s="259">
        <f>+'2024 -TOY PROGRAM MGT SYS'!J135</f>
        <v>30</v>
      </c>
      <c r="D19" s="260"/>
      <c r="E19" s="260"/>
      <c r="F19" s="260"/>
      <c r="G19" s="261"/>
      <c r="H19" s="260"/>
      <c r="I19" s="260"/>
      <c r="J19" s="261"/>
      <c r="K19" s="261"/>
      <c r="L19" s="261"/>
      <c r="M19" s="262"/>
      <c r="N19" s="260"/>
      <c r="O19" s="260"/>
      <c r="P19" s="260"/>
      <c r="Q19" s="263"/>
      <c r="R19" s="263"/>
      <c r="S19" s="235"/>
      <c r="T19" s="260"/>
      <c r="U19" s="260"/>
      <c r="V19" s="260"/>
      <c r="W19" s="260"/>
      <c r="X19" s="260"/>
      <c r="Y19" s="264"/>
      <c r="Z19" s="265"/>
      <c r="AA19" s="731"/>
    </row>
    <row r="20" spans="1:27" ht="17.399999999999999" x14ac:dyDescent="0.3">
      <c r="A20" s="55" t="s">
        <v>151</v>
      </c>
      <c r="B20" s="241"/>
      <c r="C20" s="259">
        <f>+'2024 -TOY PROGRAM MGT SYS'!J136</f>
        <v>40</v>
      </c>
      <c r="D20" s="260"/>
      <c r="E20" s="260"/>
      <c r="F20" s="260"/>
      <c r="G20" s="261">
        <v>1</v>
      </c>
      <c r="H20" s="260"/>
      <c r="I20" s="260"/>
      <c r="J20" s="261"/>
      <c r="K20" s="261"/>
      <c r="L20" s="261"/>
      <c r="M20" s="262"/>
      <c r="N20" s="260"/>
      <c r="O20" s="260"/>
      <c r="P20" s="260"/>
      <c r="Q20" s="263"/>
      <c r="R20" s="263">
        <f t="shared" ref="R20" si="1">+G20*C20</f>
        <v>40</v>
      </c>
      <c r="S20" s="235" t="s">
        <v>357</v>
      </c>
      <c r="T20" s="260"/>
      <c r="U20" s="260"/>
      <c r="V20" s="260"/>
      <c r="W20" s="260"/>
      <c r="X20" s="260"/>
      <c r="Y20" s="264"/>
      <c r="Z20" s="265"/>
      <c r="AA20" s="731" t="s">
        <v>1670</v>
      </c>
    </row>
    <row r="21" spans="1:27" ht="17.399999999999999" x14ac:dyDescent="0.3">
      <c r="A21" s="55" t="s">
        <v>173</v>
      </c>
      <c r="B21" s="241"/>
      <c r="C21" s="259">
        <f>+'2024 -TOY PROGRAM MGT SYS'!J137</f>
        <v>50</v>
      </c>
      <c r="D21" s="260"/>
      <c r="E21" s="260"/>
      <c r="F21" s="260"/>
      <c r="G21" s="261"/>
      <c r="H21" s="260"/>
      <c r="I21" s="260"/>
      <c r="J21" s="261"/>
      <c r="K21" s="261"/>
      <c r="L21" s="261"/>
      <c r="M21" s="262"/>
      <c r="N21" s="260"/>
      <c r="O21" s="260"/>
      <c r="P21" s="260"/>
      <c r="Q21" s="263"/>
      <c r="R21" s="263"/>
      <c r="S21" s="235"/>
      <c r="T21" s="260"/>
      <c r="U21" s="260"/>
      <c r="V21" s="260"/>
      <c r="W21" s="260"/>
      <c r="X21" s="260"/>
      <c r="Y21" s="264"/>
      <c r="Z21" s="265"/>
      <c r="AA21" s="731"/>
    </row>
    <row r="22" spans="1:27" ht="31.2" x14ac:dyDescent="0.3">
      <c r="A22" s="216" t="s">
        <v>396</v>
      </c>
      <c r="B22" s="241"/>
      <c r="C22" s="259">
        <f>+'Toy Count Summary 2024'!E17</f>
        <v>305</v>
      </c>
      <c r="D22" s="260">
        <v>4</v>
      </c>
      <c r="E22" s="260"/>
      <c r="F22" s="260"/>
      <c r="G22" s="260">
        <v>1</v>
      </c>
      <c r="H22" s="260"/>
      <c r="I22" s="260"/>
      <c r="J22" s="260"/>
      <c r="K22" s="260"/>
      <c r="L22" s="260"/>
      <c r="M22" s="266"/>
      <c r="N22" s="260">
        <f t="shared" ref="N22:N28" si="2">+C22*D22</f>
        <v>1220</v>
      </c>
      <c r="O22" s="261"/>
      <c r="P22" s="261"/>
      <c r="Q22" s="263"/>
      <c r="R22" s="260"/>
      <c r="S22" s="235"/>
      <c r="T22" s="261"/>
      <c r="U22" s="261"/>
      <c r="V22" s="261"/>
      <c r="W22" s="261"/>
      <c r="X22" s="261"/>
      <c r="Y22" s="264"/>
      <c r="Z22" s="265"/>
      <c r="AA22" s="731"/>
    </row>
    <row r="23" spans="1:27" ht="31.2" x14ac:dyDescent="0.3">
      <c r="A23" s="216" t="s">
        <v>397</v>
      </c>
      <c r="B23" s="241"/>
      <c r="C23" s="259">
        <f>+'Toy Count Summary 2024'!E18</f>
        <v>325</v>
      </c>
      <c r="D23" s="260">
        <v>4</v>
      </c>
      <c r="E23" s="260"/>
      <c r="F23" s="260"/>
      <c r="G23" s="260">
        <v>1</v>
      </c>
      <c r="H23" s="260"/>
      <c r="I23" s="260"/>
      <c r="J23" s="260"/>
      <c r="K23" s="260"/>
      <c r="L23" s="260"/>
      <c r="M23" s="266"/>
      <c r="N23" s="260">
        <f t="shared" si="2"/>
        <v>1300</v>
      </c>
      <c r="O23" s="261"/>
      <c r="P23" s="261"/>
      <c r="Q23" s="264"/>
      <c r="R23" s="260"/>
      <c r="S23" s="261"/>
      <c r="T23" s="261"/>
      <c r="U23" s="261"/>
      <c r="V23" s="261"/>
      <c r="W23" s="261"/>
      <c r="X23" s="261"/>
      <c r="Y23" s="264"/>
      <c r="Z23" s="265"/>
      <c r="AA23" s="731"/>
    </row>
    <row r="24" spans="1:27" ht="31.2" x14ac:dyDescent="0.3">
      <c r="A24" s="216" t="s">
        <v>398</v>
      </c>
      <c r="B24" s="244"/>
      <c r="C24" s="259">
        <f>+'Toy Count Summary 2024'!E19</f>
        <v>225</v>
      </c>
      <c r="D24" s="260">
        <v>2</v>
      </c>
      <c r="E24" s="260"/>
      <c r="F24" s="260"/>
      <c r="G24" s="261"/>
      <c r="H24" s="261"/>
      <c r="I24" s="261"/>
      <c r="J24" s="261"/>
      <c r="K24" s="261"/>
      <c r="L24" s="261"/>
      <c r="M24" s="262"/>
      <c r="N24" s="260">
        <f t="shared" si="2"/>
        <v>450</v>
      </c>
      <c r="O24" s="260"/>
      <c r="P24" s="260"/>
      <c r="Q24" s="264"/>
      <c r="R24" s="261"/>
      <c r="S24" s="261"/>
      <c r="T24" s="261"/>
      <c r="U24" s="261"/>
      <c r="V24" s="261"/>
      <c r="W24" s="261"/>
      <c r="X24" s="261"/>
      <c r="Y24" s="264"/>
      <c r="Z24" s="265"/>
      <c r="AA24" s="731"/>
    </row>
    <row r="25" spans="1:27" ht="31.2" x14ac:dyDescent="0.3">
      <c r="A25" s="216" t="s">
        <v>399</v>
      </c>
      <c r="B25" s="241"/>
      <c r="C25" s="259">
        <f>+'Toy Count Summary 2024'!E20</f>
        <v>75</v>
      </c>
      <c r="D25" s="260">
        <v>4</v>
      </c>
      <c r="E25" s="260"/>
      <c r="F25" s="260"/>
      <c r="G25" s="261">
        <v>1</v>
      </c>
      <c r="H25" s="261"/>
      <c r="I25" s="261"/>
      <c r="J25" s="261"/>
      <c r="K25" s="261"/>
      <c r="L25" s="261"/>
      <c r="M25" s="262"/>
      <c r="N25" s="260">
        <f t="shared" si="2"/>
        <v>300</v>
      </c>
      <c r="O25" s="260"/>
      <c r="P25" s="260"/>
      <c r="Q25" s="263"/>
      <c r="R25" s="260"/>
      <c r="S25" s="261"/>
      <c r="T25" s="261"/>
      <c r="U25" s="261"/>
      <c r="V25" s="261"/>
      <c r="W25" s="261"/>
      <c r="X25" s="261"/>
      <c r="Y25" s="264"/>
      <c r="Z25" s="265"/>
      <c r="AA25" s="731"/>
    </row>
    <row r="26" spans="1:27" ht="31.2" x14ac:dyDescent="0.3">
      <c r="A26" s="216" t="s">
        <v>400</v>
      </c>
      <c r="B26" s="244"/>
      <c r="C26" s="259">
        <f>+'Toy Count Summary 2024'!E21</f>
        <v>150</v>
      </c>
      <c r="D26" s="260">
        <v>2</v>
      </c>
      <c r="E26" s="260"/>
      <c r="F26" s="260"/>
      <c r="G26" s="261"/>
      <c r="H26" s="261"/>
      <c r="I26" s="261" t="s">
        <v>368</v>
      </c>
      <c r="J26" s="261"/>
      <c r="K26" s="261"/>
      <c r="L26" s="261"/>
      <c r="M26" s="262"/>
      <c r="N26" s="260">
        <f t="shared" si="2"/>
        <v>300</v>
      </c>
      <c r="O26" s="260"/>
      <c r="P26" s="260"/>
      <c r="Q26" s="264"/>
      <c r="R26" s="261"/>
      <c r="S26" s="261"/>
      <c r="T26" s="261"/>
      <c r="U26" s="261"/>
      <c r="V26" s="261"/>
      <c r="W26" s="261"/>
      <c r="X26" s="261"/>
      <c r="Y26" s="264"/>
      <c r="Z26" s="265"/>
      <c r="AA26" s="731"/>
    </row>
    <row r="27" spans="1:27" ht="31.2" x14ac:dyDescent="0.3">
      <c r="A27" s="216" t="s">
        <v>401</v>
      </c>
      <c r="B27" s="241"/>
      <c r="C27" s="259">
        <f>+'Toy Count Summary 2024'!E22</f>
        <v>225</v>
      </c>
      <c r="D27" s="260">
        <v>4</v>
      </c>
      <c r="E27" s="260"/>
      <c r="F27" s="260"/>
      <c r="G27" s="261"/>
      <c r="H27" s="261"/>
      <c r="I27" s="261" t="s">
        <v>1671</v>
      </c>
      <c r="J27" s="261"/>
      <c r="K27" s="261"/>
      <c r="L27" s="261"/>
      <c r="M27" s="262"/>
      <c r="N27" s="260">
        <f t="shared" si="2"/>
        <v>900</v>
      </c>
      <c r="O27" s="260"/>
      <c r="P27" s="260"/>
      <c r="Q27" s="264"/>
      <c r="R27" s="261"/>
      <c r="S27" s="261"/>
      <c r="T27" s="261">
        <v>160</v>
      </c>
      <c r="U27" s="261"/>
      <c r="V27" s="261"/>
      <c r="W27" s="261"/>
      <c r="X27" s="261"/>
      <c r="Y27" s="264"/>
      <c r="Z27" s="265"/>
      <c r="AA27" s="731"/>
    </row>
    <row r="28" spans="1:27" ht="31.2" x14ac:dyDescent="0.3">
      <c r="A28" s="216" t="s">
        <v>402</v>
      </c>
      <c r="B28" s="245"/>
      <c r="C28" s="259">
        <f>+'Toy Count Summary 2024'!E23</f>
        <v>25</v>
      </c>
      <c r="D28" s="260">
        <v>1</v>
      </c>
      <c r="E28" s="260"/>
      <c r="F28" s="260"/>
      <c r="G28" s="261"/>
      <c r="H28" s="261"/>
      <c r="I28" s="261" t="s">
        <v>1675</v>
      </c>
      <c r="J28" s="261"/>
      <c r="K28" s="261"/>
      <c r="L28" s="261"/>
      <c r="M28" s="267"/>
      <c r="N28" s="260">
        <f t="shared" si="2"/>
        <v>25</v>
      </c>
      <c r="O28" s="260"/>
      <c r="P28" s="260"/>
      <c r="Q28" s="264"/>
      <c r="R28" s="261"/>
      <c r="S28" s="261"/>
      <c r="T28" s="261"/>
      <c r="U28" s="261"/>
      <c r="V28" s="261"/>
      <c r="W28" s="261">
        <f>+C28*D28</f>
        <v>25</v>
      </c>
      <c r="X28" s="261"/>
      <c r="Y28" s="264"/>
      <c r="Z28" s="265"/>
      <c r="AA28" s="731"/>
    </row>
    <row r="29" spans="1:27" ht="31.8" thickBot="1" x14ac:dyDescent="0.35">
      <c r="A29" s="246" t="s">
        <v>403</v>
      </c>
      <c r="B29" s="245"/>
      <c r="C29" s="259">
        <f>+'Toy Count Summary 2024'!E24</f>
        <v>40</v>
      </c>
      <c r="D29" s="260">
        <v>1</v>
      </c>
      <c r="E29" s="260"/>
      <c r="F29" s="260"/>
      <c r="G29" s="261"/>
      <c r="H29" s="261"/>
      <c r="I29" s="261"/>
      <c r="J29" s="261"/>
      <c r="K29" s="261"/>
      <c r="L29" s="261"/>
      <c r="M29" s="262"/>
      <c r="N29" s="260"/>
      <c r="O29" s="261"/>
      <c r="P29" s="261"/>
      <c r="Q29" s="264"/>
      <c r="R29" s="261"/>
      <c r="S29" s="261"/>
      <c r="T29" s="261"/>
      <c r="U29" s="261"/>
      <c r="V29" s="261">
        <f>+C29*D29</f>
        <v>40</v>
      </c>
      <c r="W29" s="261"/>
      <c r="X29" s="261"/>
      <c r="Y29" s="264"/>
      <c r="Z29" s="265"/>
      <c r="AA29" s="731"/>
    </row>
    <row r="30" spans="1:27" ht="14.25" customHeight="1" x14ac:dyDescent="0.25">
      <c r="A30" s="247"/>
      <c r="B30" s="245"/>
      <c r="C30" s="245"/>
      <c r="D30" s="239"/>
      <c r="E30" s="239"/>
      <c r="F30" s="239"/>
      <c r="G30" s="238"/>
      <c r="H30" s="238"/>
      <c r="I30" s="238"/>
      <c r="J30" s="238"/>
      <c r="K30" s="238"/>
      <c r="L30" s="238"/>
      <c r="M30" s="242"/>
      <c r="N30" s="239"/>
      <c r="O30" s="238"/>
      <c r="P30" s="238"/>
      <c r="Q30" s="240"/>
      <c r="R30" s="238"/>
      <c r="S30" s="238"/>
      <c r="T30" s="238"/>
      <c r="U30" s="238"/>
      <c r="V30" s="238"/>
      <c r="W30" s="238"/>
      <c r="X30" s="238"/>
      <c r="Y30" s="240"/>
      <c r="Z30" s="18"/>
      <c r="AA30" s="732"/>
    </row>
    <row r="31" spans="1:27" ht="30" customHeight="1" x14ac:dyDescent="0.3">
      <c r="A31" s="248"/>
      <c r="B31" s="245"/>
      <c r="C31" s="249">
        <f>SUM(C3:C29)</f>
        <v>3545</v>
      </c>
      <c r="D31" s="17"/>
      <c r="E31" s="17"/>
      <c r="F31" s="17"/>
      <c r="G31" s="17"/>
      <c r="H31" s="17"/>
      <c r="I31" s="17"/>
      <c r="J31" s="17"/>
      <c r="K31" s="17"/>
      <c r="L31" s="17"/>
      <c r="M31" s="250"/>
      <c r="N31" s="745">
        <f>SUM(N3:N29)</f>
        <v>9315</v>
      </c>
      <c r="O31" s="21">
        <f>SUM(O3:O28)</f>
        <v>600</v>
      </c>
      <c r="P31" s="21">
        <f>SUM(P3:P28)</f>
        <v>0</v>
      </c>
      <c r="Q31" s="21">
        <f>SUM(Q3:Q29)</f>
        <v>0</v>
      </c>
      <c r="R31" s="21">
        <f>SUM(R3:R29)</f>
        <v>180</v>
      </c>
      <c r="S31" s="21">
        <f>SUM(S3:S29)</f>
        <v>50</v>
      </c>
      <c r="T31" s="21">
        <f t="shared" ref="T31:Y31" si="3">SUM(T3:T29)</f>
        <v>160</v>
      </c>
      <c r="U31" s="21">
        <f t="shared" si="3"/>
        <v>100</v>
      </c>
      <c r="V31" s="21">
        <f t="shared" si="3"/>
        <v>40</v>
      </c>
      <c r="W31" s="21">
        <f t="shared" si="3"/>
        <v>25</v>
      </c>
      <c r="X31" s="21">
        <f t="shared" si="3"/>
        <v>335</v>
      </c>
      <c r="Y31" s="21">
        <f t="shared" si="3"/>
        <v>0</v>
      </c>
      <c r="Z31" s="21">
        <f>SUM(Z3:Z30)</f>
        <v>0</v>
      </c>
      <c r="AA31" s="21"/>
    </row>
    <row r="32" spans="1:27" ht="45" x14ac:dyDescent="0.25">
      <c r="N32" s="235" t="s">
        <v>353</v>
      </c>
      <c r="O32" s="235" t="s">
        <v>354</v>
      </c>
      <c r="P32" s="235" t="s">
        <v>355</v>
      </c>
      <c r="Q32" s="235"/>
      <c r="R32" s="235" t="s">
        <v>357</v>
      </c>
      <c r="S32" s="235" t="s">
        <v>358</v>
      </c>
      <c r="T32" s="235" t="s">
        <v>667</v>
      </c>
      <c r="U32" s="235" t="s">
        <v>122</v>
      </c>
      <c r="V32" s="235" t="s">
        <v>1668</v>
      </c>
      <c r="W32" s="235" t="s">
        <v>1672</v>
      </c>
      <c r="X32" s="235" t="s">
        <v>1694</v>
      </c>
      <c r="Y32" s="235" t="s">
        <v>359</v>
      </c>
    </row>
    <row r="33" spans="1:21" x14ac:dyDescent="0.25">
      <c r="A33" s="251" t="s">
        <v>371</v>
      </c>
      <c r="N33" s="251"/>
    </row>
    <row r="34" spans="1:21" x14ac:dyDescent="0.25">
      <c r="A34" s="8" t="s">
        <v>372</v>
      </c>
      <c r="C34">
        <v>400</v>
      </c>
    </row>
    <row r="35" spans="1:21" ht="16.2" thickBot="1" x14ac:dyDescent="0.35">
      <c r="A35" s="8" t="s">
        <v>404</v>
      </c>
      <c r="C35">
        <v>100</v>
      </c>
      <c r="N35" s="746">
        <f>+E42</f>
        <v>5200</v>
      </c>
      <c r="O35" t="s">
        <v>1673</v>
      </c>
      <c r="S35" s="254">
        <v>2000</v>
      </c>
      <c r="T35" t="s">
        <v>1674</v>
      </c>
      <c r="U35" s="39"/>
    </row>
    <row r="36" spans="1:21" ht="15.6" x14ac:dyDescent="0.3">
      <c r="A36" s="8" t="s">
        <v>373</v>
      </c>
      <c r="C36">
        <v>400</v>
      </c>
      <c r="N36" s="747">
        <f>SUM(N31:N35)</f>
        <v>14515</v>
      </c>
      <c r="S36" s="255">
        <v>6</v>
      </c>
      <c r="T36" t="s">
        <v>378</v>
      </c>
      <c r="U36" s="39"/>
    </row>
    <row r="37" spans="1:21" x14ac:dyDescent="0.25">
      <c r="A37" s="8" t="s">
        <v>374</v>
      </c>
      <c r="N37" s="253"/>
      <c r="S37" s="256">
        <f>+S36*S35</f>
        <v>12000</v>
      </c>
      <c r="T37" t="s">
        <v>380</v>
      </c>
      <c r="U37" t="s">
        <v>381</v>
      </c>
    </row>
    <row r="38" spans="1:21" x14ac:dyDescent="0.25">
      <c r="A38" s="8" t="s">
        <v>375</v>
      </c>
      <c r="N38" s="252"/>
      <c r="U38" s="39"/>
    </row>
    <row r="39" spans="1:21" x14ac:dyDescent="0.25">
      <c r="A39" s="8" t="s">
        <v>377</v>
      </c>
    </row>
    <row r="40" spans="1:21" x14ac:dyDescent="0.25">
      <c r="A40" s="8" t="s">
        <v>379</v>
      </c>
    </row>
    <row r="41" spans="1:21" x14ac:dyDescent="0.25">
      <c r="A41" s="8" t="s">
        <v>1667</v>
      </c>
      <c r="C41" s="257">
        <v>400</v>
      </c>
    </row>
    <row r="42" spans="1:21" x14ac:dyDescent="0.25">
      <c r="C42">
        <f>SUM(C34:C41)</f>
        <v>1300</v>
      </c>
      <c r="D42" s="1">
        <v>4</v>
      </c>
      <c r="E42" s="17">
        <f>+D42*C42</f>
        <v>5200</v>
      </c>
    </row>
  </sheetData>
  <mergeCells count="1">
    <mergeCell ref="A1:A2"/>
  </mergeCells>
  <printOptions horizontalCentered="1" gridLines="1"/>
  <pageMargins left="0.25" right="0.25" top="1" bottom="1" header="0.5" footer="0.5"/>
  <pageSetup scale="50" orientation="landscape" r:id="rId1"/>
  <headerFooter alignWithMargins="0">
    <oddHeader>&amp;L&amp;F&amp;C&amp;A</oddHeader>
    <oddFooter>&amp;C&amp;P of &amp;N&amp;R&amp;D</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298A3-DDA8-4F1D-9A5A-CA2F77B4A533}">
  <sheetPr codeName="Sheet49">
    <tabColor rgb="FFFF0000"/>
  </sheetPr>
  <dimension ref="A1"/>
  <sheetViews>
    <sheetView workbookViewId="0"/>
  </sheetViews>
  <sheetFormatPr defaultRowHeight="13.2" x14ac:dyDescent="0.25"/>
  <sheetData>
    <row r="1" spans="1:1" x14ac:dyDescent="0.25">
      <c r="A1" s="30" t="s">
        <v>2066</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88317-1E98-4ED6-AD05-9E8E615235E1}">
  <sheetPr codeName="Sheet11"/>
  <dimension ref="A1:J27"/>
  <sheetViews>
    <sheetView topLeftCell="B1" zoomScaleNormal="100" workbookViewId="0">
      <selection activeCell="G22" sqref="G22"/>
    </sheetView>
  </sheetViews>
  <sheetFormatPr defaultColWidth="9.109375" defaultRowHeight="17.399999999999999" x14ac:dyDescent="0.3"/>
  <cols>
    <col min="1" max="1" width="48.109375" style="210" customWidth="1"/>
    <col min="2" max="2" width="48.109375" style="212" customWidth="1"/>
    <col min="3" max="3" width="9" style="211" customWidth="1"/>
    <col min="4" max="4" width="28.6640625" style="526" bestFit="1" customWidth="1"/>
    <col min="5" max="5" width="15.6640625" style="211" bestFit="1" customWidth="1"/>
    <col min="6" max="6" width="17.6640625" style="211" bestFit="1" customWidth="1"/>
    <col min="7" max="7" width="30.109375" style="211" bestFit="1" customWidth="1"/>
    <col min="8" max="8" width="11.5546875" style="211" customWidth="1"/>
    <col min="9" max="9" width="11.44140625" style="211" customWidth="1"/>
    <col min="10" max="10" width="21.88671875" style="211" bestFit="1" customWidth="1"/>
    <col min="11" max="11" width="18.44140625" style="210" bestFit="1" customWidth="1"/>
    <col min="12" max="16384" width="9.109375" style="210"/>
  </cols>
  <sheetData>
    <row r="1" spans="1:10" ht="48.75" customHeight="1" x14ac:dyDescent="0.3">
      <c r="D1" s="521"/>
    </row>
    <row r="2" spans="1:10" ht="71.25" customHeight="1" x14ac:dyDescent="0.3">
      <c r="B2" s="639"/>
      <c r="C2" s="522" t="s">
        <v>295</v>
      </c>
      <c r="D2" s="522" t="s">
        <v>335</v>
      </c>
      <c r="E2" s="224" t="s">
        <v>1917</v>
      </c>
      <c r="F2" s="222" t="s">
        <v>334</v>
      </c>
      <c r="G2" s="222" t="s">
        <v>1919</v>
      </c>
      <c r="H2" s="222" t="s">
        <v>1918</v>
      </c>
      <c r="I2" s="223"/>
      <c r="J2" s="781" t="s">
        <v>1916</v>
      </c>
    </row>
    <row r="3" spans="1:10" ht="49.2" x14ac:dyDescent="0.3">
      <c r="A3" s="219" t="s">
        <v>1030</v>
      </c>
      <c r="B3" s="640" t="s">
        <v>29</v>
      </c>
      <c r="C3" s="641">
        <v>1</v>
      </c>
      <c r="D3" s="523" t="s">
        <v>337</v>
      </c>
      <c r="E3" s="215">
        <f>+F3</f>
        <v>100</v>
      </c>
      <c r="F3" s="215">
        <f>+'2025 -TOY PROGRAM MGT SYS'!AC21</f>
        <v>100</v>
      </c>
      <c r="G3" s="215">
        <f t="shared" ref="G3:G25" si="0">+H3</f>
        <v>0</v>
      </c>
      <c r="H3" s="214">
        <f>+'2025 -TOY PROGRAM MGT SYS'!AV21</f>
        <v>0</v>
      </c>
      <c r="I3" s="220"/>
      <c r="J3" s="215">
        <f>+'2025 -TOY PROGRAM MGT SYS'!AB21</f>
        <v>18</v>
      </c>
    </row>
    <row r="4" spans="1:10" ht="49.2" x14ac:dyDescent="0.3">
      <c r="A4" s="219" t="s">
        <v>1031</v>
      </c>
      <c r="B4" s="640" t="s">
        <v>33</v>
      </c>
      <c r="C4" s="641">
        <v>2</v>
      </c>
      <c r="D4" s="523" t="s">
        <v>33</v>
      </c>
      <c r="E4" s="215">
        <f t="shared" ref="E4:E24" si="1">+F4</f>
        <v>40</v>
      </c>
      <c r="F4" s="215">
        <f>+'2025 -TOY PROGRAM MGT SYS'!AC23</f>
        <v>40</v>
      </c>
      <c r="G4" s="215">
        <f t="shared" si="0"/>
        <v>0</v>
      </c>
      <c r="H4" s="214">
        <f>+'2025 -TOY PROGRAM MGT SYS'!AV23</f>
        <v>0</v>
      </c>
      <c r="I4" s="220"/>
      <c r="J4" s="215">
        <f>+'2025 -TOY PROGRAM MGT SYS'!AB23</f>
        <v>4</v>
      </c>
    </row>
    <row r="5" spans="1:10" ht="49.2" x14ac:dyDescent="0.3">
      <c r="A5" s="219" t="s">
        <v>1032</v>
      </c>
      <c r="B5" s="640" t="s">
        <v>36</v>
      </c>
      <c r="C5" s="641">
        <v>3</v>
      </c>
      <c r="D5" s="523" t="s">
        <v>36</v>
      </c>
      <c r="E5" s="215">
        <f t="shared" si="1"/>
        <v>130</v>
      </c>
      <c r="F5" s="215">
        <f>+'2025 -TOY PROGRAM MGT SYS'!AC27</f>
        <v>130</v>
      </c>
      <c r="G5" s="215">
        <f t="shared" si="0"/>
        <v>0</v>
      </c>
      <c r="H5" s="214">
        <f>+'2025 -TOY PROGRAM MGT SYS'!AV26</f>
        <v>0</v>
      </c>
      <c r="I5" s="220"/>
      <c r="J5" s="215">
        <f>+'2025 -TOY PROGRAM MGT SYS'!AB26</f>
        <v>38</v>
      </c>
    </row>
    <row r="6" spans="1:10" ht="49.2" x14ac:dyDescent="0.3">
      <c r="A6" s="219" t="s">
        <v>1033</v>
      </c>
      <c r="B6" s="640" t="s">
        <v>38</v>
      </c>
      <c r="C6" s="641">
        <v>4</v>
      </c>
      <c r="D6" s="523" t="s">
        <v>338</v>
      </c>
      <c r="E6" s="215">
        <f t="shared" si="1"/>
        <v>330</v>
      </c>
      <c r="F6" s="215">
        <f>+'2025 -TOY PROGRAM MGT SYS'!AC29</f>
        <v>330</v>
      </c>
      <c r="G6" s="215">
        <f t="shared" si="0"/>
        <v>204</v>
      </c>
      <c r="H6" s="214">
        <f>+'2025 -TOY PROGRAM MGT SYS'!AV29</f>
        <v>204</v>
      </c>
      <c r="I6" s="220"/>
      <c r="J6" s="215">
        <f>+'2025 -TOY PROGRAM MGT SYS'!AB29</f>
        <v>34</v>
      </c>
    </row>
    <row r="7" spans="1:10" ht="49.2" x14ac:dyDescent="0.3">
      <c r="A7" s="219" t="s">
        <v>1034</v>
      </c>
      <c r="B7" s="640" t="s">
        <v>171</v>
      </c>
      <c r="C7" s="641">
        <v>5</v>
      </c>
      <c r="D7" s="523" t="s">
        <v>171</v>
      </c>
      <c r="E7" s="215">
        <f t="shared" si="1"/>
        <v>165</v>
      </c>
      <c r="F7" s="215">
        <f>+'2025 -TOY PROGRAM MGT SYS'!AC46</f>
        <v>165</v>
      </c>
      <c r="G7" s="215">
        <f t="shared" si="0"/>
        <v>31</v>
      </c>
      <c r="H7" s="214">
        <f>+'2025 -TOY PROGRAM MGT SYS'!AV46</f>
        <v>31</v>
      </c>
      <c r="I7" s="220"/>
      <c r="J7" s="215">
        <f>+'2025 -TOY PROGRAM MGT SYS'!AB46</f>
        <v>66</v>
      </c>
    </row>
    <row r="8" spans="1:10" ht="49.2" x14ac:dyDescent="0.3">
      <c r="A8" s="219" t="s">
        <v>1035</v>
      </c>
      <c r="B8" s="640" t="s">
        <v>46</v>
      </c>
      <c r="C8" s="641">
        <v>6</v>
      </c>
      <c r="D8" s="523" t="s">
        <v>46</v>
      </c>
      <c r="E8" s="215">
        <f t="shared" si="1"/>
        <v>245</v>
      </c>
      <c r="F8" s="215">
        <f>+'2025 -TOY PROGRAM MGT SYS'!AC67</f>
        <v>245</v>
      </c>
      <c r="G8" s="215">
        <f t="shared" si="0"/>
        <v>83</v>
      </c>
      <c r="H8" s="214">
        <f>+'2025 -TOY PROGRAM MGT SYS'!AV67</f>
        <v>83</v>
      </c>
      <c r="I8" s="220"/>
      <c r="J8" s="215">
        <f>+'2025 -TOY PROGRAM MGT SYS'!AB67</f>
        <v>51</v>
      </c>
    </row>
    <row r="9" spans="1:10" ht="49.2" x14ac:dyDescent="0.3">
      <c r="A9" s="225" t="s">
        <v>1036</v>
      </c>
      <c r="B9" s="640" t="s">
        <v>169</v>
      </c>
      <c r="C9" s="641">
        <v>7</v>
      </c>
      <c r="D9" s="523" t="s">
        <v>169</v>
      </c>
      <c r="E9" s="215">
        <f t="shared" si="1"/>
        <v>300</v>
      </c>
      <c r="F9" s="215">
        <f>+'2025 -TOY PROGRAM MGT SYS'!AC92</f>
        <v>300</v>
      </c>
      <c r="G9" s="215">
        <f t="shared" si="0"/>
        <v>148</v>
      </c>
      <c r="H9" s="214">
        <f>+'2025 -TOY PROGRAM MGT SYS'!AV92</f>
        <v>148</v>
      </c>
      <c r="I9" s="220"/>
      <c r="J9" s="215">
        <f>+'2025 -TOY PROGRAM MGT SYS'!AB92</f>
        <v>72</v>
      </c>
    </row>
    <row r="10" spans="1:10" ht="49.2" x14ac:dyDescent="0.3">
      <c r="A10" s="219" t="s">
        <v>1168</v>
      </c>
      <c r="B10" s="640" t="s">
        <v>1167</v>
      </c>
      <c r="C10" s="641">
        <v>8</v>
      </c>
      <c r="D10" s="523" t="s">
        <v>1167</v>
      </c>
      <c r="E10" s="215">
        <f t="shared" si="1"/>
        <v>25</v>
      </c>
      <c r="F10" s="215">
        <f>+'2025 -TOY PROGRAM MGT SYS'!AC113</f>
        <v>25</v>
      </c>
      <c r="G10" s="215">
        <f t="shared" si="0"/>
        <v>27</v>
      </c>
      <c r="H10" s="214">
        <f>+'2025 -TOY PROGRAM MGT SYS'!AV113</f>
        <v>27</v>
      </c>
      <c r="I10" s="220"/>
      <c r="J10" s="215">
        <f>+'2025 -TOY PROGRAM MGT SYS'!AB113</f>
        <v>5</v>
      </c>
    </row>
    <row r="11" spans="1:10" ht="49.2" x14ac:dyDescent="0.3">
      <c r="A11" s="219" t="s">
        <v>1037</v>
      </c>
      <c r="B11" s="640" t="s">
        <v>108</v>
      </c>
      <c r="C11" s="641">
        <v>9</v>
      </c>
      <c r="D11" s="523" t="s">
        <v>108</v>
      </c>
      <c r="E11" s="215">
        <f t="shared" si="1"/>
        <v>120</v>
      </c>
      <c r="F11" s="215">
        <f>+'2025 -TOY PROGRAM MGT SYS'!AC117</f>
        <v>120</v>
      </c>
      <c r="G11" s="215">
        <f t="shared" si="0"/>
        <v>0</v>
      </c>
      <c r="H11" s="214">
        <f>+'2025 -TOY PROGRAM MGT SYS'!AV117</f>
        <v>0</v>
      </c>
      <c r="I11" s="220"/>
      <c r="J11" s="215">
        <f>+'2025 -TOY PROGRAM MGT SYS'!AB117</f>
        <v>14</v>
      </c>
    </row>
    <row r="12" spans="1:10" ht="49.2" x14ac:dyDescent="0.3">
      <c r="A12" s="219" t="s">
        <v>1166</v>
      </c>
      <c r="B12" s="640" t="s">
        <v>170</v>
      </c>
      <c r="C12" s="641">
        <v>10</v>
      </c>
      <c r="D12" s="523" t="s">
        <v>1163</v>
      </c>
      <c r="E12" s="215">
        <f t="shared" si="1"/>
        <v>80</v>
      </c>
      <c r="F12" s="215">
        <f>+'2025 -TOY PROGRAM MGT SYS'!AC123</f>
        <v>80</v>
      </c>
      <c r="G12" s="215">
        <f t="shared" si="0"/>
        <v>48</v>
      </c>
      <c r="H12" s="214">
        <f>+'2025 -TOY PROGRAM MGT SYS'!AV123</f>
        <v>48</v>
      </c>
      <c r="I12" s="220"/>
      <c r="J12" s="215">
        <f>+'2025 -TOY PROGRAM MGT SYS'!AB123</f>
        <v>0</v>
      </c>
    </row>
    <row r="13" spans="1:10" ht="49.2" x14ac:dyDescent="0.3">
      <c r="A13" s="219" t="s">
        <v>1038</v>
      </c>
      <c r="B13" s="640" t="s">
        <v>112</v>
      </c>
      <c r="C13" s="641">
        <v>11</v>
      </c>
      <c r="D13" s="523" t="s">
        <v>112</v>
      </c>
      <c r="E13" s="215">
        <f t="shared" si="1"/>
        <v>100</v>
      </c>
      <c r="F13" s="215">
        <f>+'2025 -TOY PROGRAM MGT SYS'!AC127</f>
        <v>100</v>
      </c>
      <c r="G13" s="215">
        <f t="shared" si="0"/>
        <v>109</v>
      </c>
      <c r="H13" s="214">
        <f>+'2025 -TOY PROGRAM MGT SYS'!AV127</f>
        <v>109</v>
      </c>
      <c r="I13" s="220"/>
      <c r="J13" s="215">
        <f>+'2025 -TOY PROGRAM MGT SYS'!AB127</f>
        <v>5</v>
      </c>
    </row>
    <row r="14" spans="1:10" ht="49.2" x14ac:dyDescent="0.3">
      <c r="A14" s="219" t="s">
        <v>1039</v>
      </c>
      <c r="B14" s="640" t="s">
        <v>119</v>
      </c>
      <c r="C14" s="641">
        <v>12</v>
      </c>
      <c r="D14" s="523" t="s">
        <v>119</v>
      </c>
      <c r="E14" s="215">
        <f t="shared" si="1"/>
        <v>50</v>
      </c>
      <c r="F14" s="215">
        <f>+'2025 -TOY PROGRAM MGT SYS'!AC132</f>
        <v>50</v>
      </c>
      <c r="G14" s="215">
        <f t="shared" si="0"/>
        <v>51</v>
      </c>
      <c r="H14" s="214">
        <f>+'2025 -TOY PROGRAM MGT SYS'!AV132</f>
        <v>51</v>
      </c>
      <c r="I14" s="220"/>
      <c r="J14" s="215">
        <f>+'2025 -TOY PROGRAM MGT SYS'!AB132</f>
        <v>2</v>
      </c>
    </row>
    <row r="15" spans="1:10" ht="49.2" x14ac:dyDescent="0.3">
      <c r="A15" s="219" t="s">
        <v>1040</v>
      </c>
      <c r="B15" s="640" t="s">
        <v>657</v>
      </c>
      <c r="C15" s="641">
        <v>13</v>
      </c>
      <c r="D15" s="523" t="s">
        <v>657</v>
      </c>
      <c r="E15" s="215">
        <f t="shared" si="1"/>
        <v>100</v>
      </c>
      <c r="F15" s="215">
        <f>+'2025 -TOY PROGRAM MGT SYS'!AC134</f>
        <v>100</v>
      </c>
      <c r="G15" s="215">
        <f t="shared" si="0"/>
        <v>0</v>
      </c>
      <c r="H15" s="214">
        <f>+'2025 -TOY PROGRAM MGT SYS'!AV134</f>
        <v>0</v>
      </c>
      <c r="I15" s="220"/>
      <c r="J15" s="215">
        <f>+'2025 -TOY PROGRAM MGT SYS'!AB134</f>
        <v>0</v>
      </c>
    </row>
    <row r="16" spans="1:10" ht="49.2" x14ac:dyDescent="0.3">
      <c r="A16" s="219" t="s">
        <v>1041</v>
      </c>
      <c r="B16" s="640" t="s">
        <v>164</v>
      </c>
      <c r="C16" s="641">
        <v>14</v>
      </c>
      <c r="D16" s="523" t="s">
        <v>164</v>
      </c>
      <c r="E16" s="215">
        <f t="shared" si="1"/>
        <v>210</v>
      </c>
      <c r="F16" s="215">
        <f>+'2025 -TOY PROGRAM MGT SYS'!AC136</f>
        <v>210</v>
      </c>
      <c r="G16" s="215">
        <f t="shared" si="0"/>
        <v>0</v>
      </c>
      <c r="H16" s="214">
        <f>+'2025 -TOY PROGRAM MGT SYS'!AV136</f>
        <v>0</v>
      </c>
      <c r="I16" s="220"/>
      <c r="J16" s="215">
        <f>+'2025 -TOY PROGRAM MGT SYS'!AB136</f>
        <v>89</v>
      </c>
    </row>
    <row r="17" spans="1:10" ht="49.2" x14ac:dyDescent="0.3">
      <c r="A17" s="219" t="s">
        <v>1042</v>
      </c>
      <c r="B17" s="640" t="s">
        <v>172</v>
      </c>
      <c r="C17" s="641">
        <v>15</v>
      </c>
      <c r="D17" s="523" t="s">
        <v>172</v>
      </c>
      <c r="E17" s="215">
        <f t="shared" si="1"/>
        <v>400</v>
      </c>
      <c r="F17" s="215">
        <f>+'2025 -TOY PROGRAM MGT SYS'!AC142</f>
        <v>400</v>
      </c>
      <c r="G17" s="215">
        <f t="shared" si="0"/>
        <v>155</v>
      </c>
      <c r="H17" s="214">
        <f>+'2025 -TOY PROGRAM MGT SYS'!AV142</f>
        <v>155</v>
      </c>
      <c r="I17" s="220"/>
      <c r="J17" s="215">
        <f>+'2025 -TOY PROGRAM MGT SYS'!AB142</f>
        <v>30</v>
      </c>
    </row>
    <row r="18" spans="1:10" ht="49.2" x14ac:dyDescent="0.3">
      <c r="A18" s="221" t="s">
        <v>1043</v>
      </c>
      <c r="B18" s="640" t="s">
        <v>220</v>
      </c>
      <c r="C18" s="641">
        <v>16</v>
      </c>
      <c r="D18" s="523" t="s">
        <v>220</v>
      </c>
      <c r="E18" s="215">
        <f t="shared" si="1"/>
        <v>325</v>
      </c>
      <c r="F18" s="215">
        <f>+'2025 -TOY PROGRAM MGT SYS'!AC170</f>
        <v>325</v>
      </c>
      <c r="G18" s="215">
        <f t="shared" si="0"/>
        <v>245</v>
      </c>
      <c r="H18" s="214">
        <f>+'2025 -TOY PROGRAM MGT SYS'!AV170</f>
        <v>245</v>
      </c>
      <c r="I18" s="220"/>
      <c r="J18" s="215">
        <f>+'2025 -TOY PROGRAM MGT SYS'!AB170</f>
        <v>0</v>
      </c>
    </row>
    <row r="19" spans="1:10" ht="49.2" x14ac:dyDescent="0.3">
      <c r="A19" s="219" t="s">
        <v>1044</v>
      </c>
      <c r="B19" s="640" t="s">
        <v>149</v>
      </c>
      <c r="C19" s="641">
        <v>17</v>
      </c>
      <c r="D19" s="523" t="s">
        <v>149</v>
      </c>
      <c r="E19" s="215">
        <f t="shared" si="1"/>
        <v>225</v>
      </c>
      <c r="F19" s="215">
        <f>+'2025 -TOY PROGRAM MGT SYS'!AC186</f>
        <v>225</v>
      </c>
      <c r="G19" s="215">
        <f t="shared" si="0"/>
        <v>103</v>
      </c>
      <c r="H19" s="214">
        <f>+'2025 -TOY PROGRAM MGT SYS'!AV186</f>
        <v>103</v>
      </c>
      <c r="I19" s="220"/>
      <c r="J19" s="215">
        <f>+'2025 -TOY PROGRAM MGT SYS'!AB186</f>
        <v>49</v>
      </c>
    </row>
    <row r="20" spans="1:10" ht="49.2" x14ac:dyDescent="0.3">
      <c r="A20" s="219" t="s">
        <v>1045</v>
      </c>
      <c r="B20" s="640" t="s">
        <v>166</v>
      </c>
      <c r="C20" s="641">
        <v>18</v>
      </c>
      <c r="D20" s="523" t="s">
        <v>166</v>
      </c>
      <c r="E20" s="215">
        <f t="shared" si="1"/>
        <v>75</v>
      </c>
      <c r="F20" s="215">
        <f>+'2025 -TOY PROGRAM MGT SYS'!AC197</f>
        <v>75</v>
      </c>
      <c r="G20" s="215">
        <f t="shared" si="0"/>
        <v>0</v>
      </c>
      <c r="H20" s="214">
        <f>+'2025 -TOY PROGRAM MGT SYS'!AV197</f>
        <v>0</v>
      </c>
      <c r="I20" s="220"/>
      <c r="J20" s="215">
        <f>+'2025 -TOY PROGRAM MGT SYS'!AB197</f>
        <v>0</v>
      </c>
    </row>
    <row r="21" spans="1:10" ht="49.2" x14ac:dyDescent="0.3">
      <c r="A21" s="219" t="s">
        <v>1046</v>
      </c>
      <c r="B21" s="640" t="s">
        <v>153</v>
      </c>
      <c r="C21" s="641">
        <v>19</v>
      </c>
      <c r="D21" s="523" t="s">
        <v>153</v>
      </c>
      <c r="E21" s="215">
        <f t="shared" si="1"/>
        <v>150</v>
      </c>
      <c r="F21" s="215">
        <f>+'2025 -TOY PROGRAM MGT SYS'!AC202</f>
        <v>150</v>
      </c>
      <c r="G21" s="215">
        <f t="shared" si="0"/>
        <v>0</v>
      </c>
      <c r="H21" s="214">
        <f>+'2025 -TOY PROGRAM MGT SYS'!AV202</f>
        <v>0</v>
      </c>
      <c r="I21" s="220"/>
      <c r="J21" s="215">
        <f>+'2025 -TOY PROGRAM MGT SYS'!AB202</f>
        <v>48</v>
      </c>
    </row>
    <row r="22" spans="1:10" ht="49.2" x14ac:dyDescent="0.3">
      <c r="A22" s="219" t="s">
        <v>1047</v>
      </c>
      <c r="B22" s="642" t="s">
        <v>167</v>
      </c>
      <c r="C22" s="643">
        <v>20</v>
      </c>
      <c r="D22" s="523" t="s">
        <v>167</v>
      </c>
      <c r="E22" s="215">
        <f t="shared" si="1"/>
        <v>225</v>
      </c>
      <c r="F22" s="215">
        <f>+'2025 -TOY PROGRAM MGT SYS'!AC204</f>
        <v>225</v>
      </c>
      <c r="G22" s="215">
        <f t="shared" si="0"/>
        <v>25</v>
      </c>
      <c r="H22" s="214">
        <f>+'2025 -TOY PROGRAM MGT SYS'!AV204</f>
        <v>25</v>
      </c>
      <c r="I22" s="220"/>
      <c r="J22" s="215">
        <f>+'2025 -TOY PROGRAM MGT SYS'!AB204</f>
        <v>26</v>
      </c>
    </row>
    <row r="23" spans="1:10" ht="49.2" x14ac:dyDescent="0.3">
      <c r="A23" s="219" t="s">
        <v>1048</v>
      </c>
      <c r="B23" s="640" t="s">
        <v>159</v>
      </c>
      <c r="C23" s="641">
        <v>21</v>
      </c>
      <c r="D23" s="523" t="s">
        <v>159</v>
      </c>
      <c r="E23" s="215">
        <f t="shared" si="1"/>
        <v>25</v>
      </c>
      <c r="F23" s="215">
        <f>+'2025 -TOY PROGRAM MGT SYS'!AC226</f>
        <v>25</v>
      </c>
      <c r="G23" s="215">
        <f t="shared" si="0"/>
        <v>0</v>
      </c>
      <c r="H23" s="214">
        <f>+'2025 -TOY PROGRAM MGT SYS'!AV226</f>
        <v>0</v>
      </c>
      <c r="I23" s="220"/>
      <c r="J23" s="215">
        <f>+'2025 -TOY PROGRAM MGT SYS'!AB226</f>
        <v>1</v>
      </c>
    </row>
    <row r="24" spans="1:10" ht="49.2" x14ac:dyDescent="0.3">
      <c r="A24" s="219" t="s">
        <v>1049</v>
      </c>
      <c r="B24" s="640" t="s">
        <v>160</v>
      </c>
      <c r="C24" s="641">
        <v>22</v>
      </c>
      <c r="D24" s="523" t="s">
        <v>160</v>
      </c>
      <c r="E24" s="215">
        <f t="shared" si="1"/>
        <v>40</v>
      </c>
      <c r="F24" s="215">
        <f>+'2025 -TOY PROGRAM MGT SYS'!AC231</f>
        <v>40</v>
      </c>
      <c r="G24" s="215">
        <f t="shared" si="0"/>
        <v>0</v>
      </c>
      <c r="H24" s="214">
        <f>+'2025 -TOY PROGRAM MGT SYS'!AV231</f>
        <v>0</v>
      </c>
      <c r="I24" s="218"/>
      <c r="J24" s="217">
        <f>+'2025 -TOY PROGRAM MGT SYS'!AB231</f>
        <v>0</v>
      </c>
    </row>
    <row r="25" spans="1:10" ht="36.75" customHeight="1" x14ac:dyDescent="0.3">
      <c r="B25" s="639"/>
      <c r="C25" s="215"/>
      <c r="D25" s="524"/>
      <c r="E25" s="215">
        <f>SUM(E3:E24)</f>
        <v>3460</v>
      </c>
      <c r="F25" s="215">
        <f>SUM(F3:F24)</f>
        <v>3460</v>
      </c>
      <c r="G25" s="215">
        <f t="shared" si="0"/>
        <v>1229</v>
      </c>
      <c r="H25" s="214">
        <f>SUM(H3:H24)</f>
        <v>1229</v>
      </c>
      <c r="I25" s="214"/>
      <c r="J25" s="214">
        <f>SUM(J3:J24)</f>
        <v>552</v>
      </c>
    </row>
    <row r="26" spans="1:10" x14ac:dyDescent="0.3">
      <c r="D26" s="525" t="s">
        <v>333</v>
      </c>
      <c r="E26" s="213">
        <f>+E25*0.1</f>
        <v>346</v>
      </c>
    </row>
    <row r="27" spans="1:10" x14ac:dyDescent="0.3">
      <c r="E27" s="211">
        <f>SUM(E25:E26)</f>
        <v>3806</v>
      </c>
      <c r="J27" s="757" t="s">
        <v>1920</v>
      </c>
    </row>
  </sheetData>
  <printOptions horizontalCentered="1" gridLines="1"/>
  <pageMargins left="0.25" right="0.25" top="0.76" bottom="0.59" header="0.5" footer="0.35"/>
  <pageSetup scale="50" orientation="landscape" r:id="rId1"/>
  <headerFooter alignWithMargins="0">
    <oddHeader>&amp;C&amp;12&amp;A</oddHeader>
    <oddFooter>&amp;L&amp;F&amp;C&amp;P of &amp;N&amp;R&amp;D</oddFooter>
  </headerFooter>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0AFDD-D5BF-4190-A688-F1FDF32C6188}">
  <sheetPr codeName="Sheet13"/>
  <dimension ref="A1:M49"/>
  <sheetViews>
    <sheetView topLeftCell="A40" workbookViewId="0">
      <selection activeCell="B34" sqref="B34"/>
    </sheetView>
  </sheetViews>
  <sheetFormatPr defaultRowHeight="13.2" x14ac:dyDescent="0.25"/>
  <cols>
    <col min="1" max="1" width="5" style="1" customWidth="1"/>
    <col min="2" max="2" width="51.109375" style="39" bestFit="1" customWidth="1"/>
    <col min="3" max="3" width="9.109375" style="1"/>
    <col min="4" max="4" width="8.88671875" style="188" customWidth="1"/>
    <col min="5" max="5" width="23" bestFit="1" customWidth="1"/>
    <col min="6" max="6" width="20.88671875" style="1" customWidth="1"/>
    <col min="7" max="7" width="15.33203125" style="1" customWidth="1"/>
    <col min="8" max="8" width="39.88671875" style="5" bestFit="1" customWidth="1"/>
    <col min="9" max="9" width="13.109375" bestFit="1" customWidth="1"/>
    <col min="257" max="257" width="5" customWidth="1"/>
    <col min="258" max="258" width="51.109375" bestFit="1" customWidth="1"/>
    <col min="260" max="260" width="8.33203125" bestFit="1" customWidth="1"/>
    <col min="261" max="261" width="23" bestFit="1" customWidth="1"/>
    <col min="262" max="262" width="19.88671875" bestFit="1" customWidth="1"/>
    <col min="263" max="263" width="15.33203125" customWidth="1"/>
    <col min="264" max="264" width="39.88671875" bestFit="1" customWidth="1"/>
    <col min="265" max="265" width="4.88671875" customWidth="1"/>
    <col min="513" max="513" width="5" customWidth="1"/>
    <col min="514" max="514" width="51.109375" bestFit="1" customWidth="1"/>
    <col min="516" max="516" width="8.33203125" bestFit="1" customWidth="1"/>
    <col min="517" max="517" width="23" bestFit="1" customWidth="1"/>
    <col min="518" max="518" width="19.88671875" bestFit="1" customWidth="1"/>
    <col min="519" max="519" width="15.33203125" customWidth="1"/>
    <col min="520" max="520" width="39.88671875" bestFit="1" customWidth="1"/>
    <col min="521" max="521" width="4.88671875" customWidth="1"/>
    <col min="769" max="769" width="5" customWidth="1"/>
    <col min="770" max="770" width="51.109375" bestFit="1" customWidth="1"/>
    <col min="772" max="772" width="8.33203125" bestFit="1" customWidth="1"/>
    <col min="773" max="773" width="23" bestFit="1" customWidth="1"/>
    <col min="774" max="774" width="19.88671875" bestFit="1" customWidth="1"/>
    <col min="775" max="775" width="15.33203125" customWidth="1"/>
    <col min="776" max="776" width="39.88671875" bestFit="1" customWidth="1"/>
    <col min="777" max="777" width="4.88671875" customWidth="1"/>
    <col min="1025" max="1025" width="5" customWidth="1"/>
    <col min="1026" max="1026" width="51.109375" bestFit="1" customWidth="1"/>
    <col min="1028" max="1028" width="8.33203125" bestFit="1" customWidth="1"/>
    <col min="1029" max="1029" width="23" bestFit="1" customWidth="1"/>
    <col min="1030" max="1030" width="19.88671875" bestFit="1" customWidth="1"/>
    <col min="1031" max="1031" width="15.33203125" customWidth="1"/>
    <col min="1032" max="1032" width="39.88671875" bestFit="1" customWidth="1"/>
    <col min="1033" max="1033" width="4.88671875" customWidth="1"/>
    <col min="1281" max="1281" width="5" customWidth="1"/>
    <col min="1282" max="1282" width="51.109375" bestFit="1" customWidth="1"/>
    <col min="1284" max="1284" width="8.33203125" bestFit="1" customWidth="1"/>
    <col min="1285" max="1285" width="23" bestFit="1" customWidth="1"/>
    <col min="1286" max="1286" width="19.88671875" bestFit="1" customWidth="1"/>
    <col min="1287" max="1287" width="15.33203125" customWidth="1"/>
    <col min="1288" max="1288" width="39.88671875" bestFit="1" customWidth="1"/>
    <col min="1289" max="1289" width="4.88671875" customWidth="1"/>
    <col min="1537" max="1537" width="5" customWidth="1"/>
    <col min="1538" max="1538" width="51.109375" bestFit="1" customWidth="1"/>
    <col min="1540" max="1540" width="8.33203125" bestFit="1" customWidth="1"/>
    <col min="1541" max="1541" width="23" bestFit="1" customWidth="1"/>
    <col min="1542" max="1542" width="19.88671875" bestFit="1" customWidth="1"/>
    <col min="1543" max="1543" width="15.33203125" customWidth="1"/>
    <col min="1544" max="1544" width="39.88671875" bestFit="1" customWidth="1"/>
    <col min="1545" max="1545" width="4.88671875" customWidth="1"/>
    <col min="1793" max="1793" width="5" customWidth="1"/>
    <col min="1794" max="1794" width="51.109375" bestFit="1" customWidth="1"/>
    <col min="1796" max="1796" width="8.33203125" bestFit="1" customWidth="1"/>
    <col min="1797" max="1797" width="23" bestFit="1" customWidth="1"/>
    <col min="1798" max="1798" width="19.88671875" bestFit="1" customWidth="1"/>
    <col min="1799" max="1799" width="15.33203125" customWidth="1"/>
    <col min="1800" max="1800" width="39.88671875" bestFit="1" customWidth="1"/>
    <col min="1801" max="1801" width="4.88671875" customWidth="1"/>
    <col min="2049" max="2049" width="5" customWidth="1"/>
    <col min="2050" max="2050" width="51.109375" bestFit="1" customWidth="1"/>
    <col min="2052" max="2052" width="8.33203125" bestFit="1" customWidth="1"/>
    <col min="2053" max="2053" width="23" bestFit="1" customWidth="1"/>
    <col min="2054" max="2054" width="19.88671875" bestFit="1" customWidth="1"/>
    <col min="2055" max="2055" width="15.33203125" customWidth="1"/>
    <col min="2056" max="2056" width="39.88671875" bestFit="1" customWidth="1"/>
    <col min="2057" max="2057" width="4.88671875" customWidth="1"/>
    <col min="2305" max="2305" width="5" customWidth="1"/>
    <col min="2306" max="2306" width="51.109375" bestFit="1" customWidth="1"/>
    <col min="2308" max="2308" width="8.33203125" bestFit="1" customWidth="1"/>
    <col min="2309" max="2309" width="23" bestFit="1" customWidth="1"/>
    <col min="2310" max="2310" width="19.88671875" bestFit="1" customWidth="1"/>
    <col min="2311" max="2311" width="15.33203125" customWidth="1"/>
    <col min="2312" max="2312" width="39.88671875" bestFit="1" customWidth="1"/>
    <col min="2313" max="2313" width="4.88671875" customWidth="1"/>
    <col min="2561" max="2561" width="5" customWidth="1"/>
    <col min="2562" max="2562" width="51.109375" bestFit="1" customWidth="1"/>
    <col min="2564" max="2564" width="8.33203125" bestFit="1" customWidth="1"/>
    <col min="2565" max="2565" width="23" bestFit="1" customWidth="1"/>
    <col min="2566" max="2566" width="19.88671875" bestFit="1" customWidth="1"/>
    <col min="2567" max="2567" width="15.33203125" customWidth="1"/>
    <col min="2568" max="2568" width="39.88671875" bestFit="1" customWidth="1"/>
    <col min="2569" max="2569" width="4.88671875" customWidth="1"/>
    <col min="2817" max="2817" width="5" customWidth="1"/>
    <col min="2818" max="2818" width="51.109375" bestFit="1" customWidth="1"/>
    <col min="2820" max="2820" width="8.33203125" bestFit="1" customWidth="1"/>
    <col min="2821" max="2821" width="23" bestFit="1" customWidth="1"/>
    <col min="2822" max="2822" width="19.88671875" bestFit="1" customWidth="1"/>
    <col min="2823" max="2823" width="15.33203125" customWidth="1"/>
    <col min="2824" max="2824" width="39.88671875" bestFit="1" customWidth="1"/>
    <col min="2825" max="2825" width="4.88671875" customWidth="1"/>
    <col min="3073" max="3073" width="5" customWidth="1"/>
    <col min="3074" max="3074" width="51.109375" bestFit="1" customWidth="1"/>
    <col min="3076" max="3076" width="8.33203125" bestFit="1" customWidth="1"/>
    <col min="3077" max="3077" width="23" bestFit="1" customWidth="1"/>
    <col min="3078" max="3078" width="19.88671875" bestFit="1" customWidth="1"/>
    <col min="3079" max="3079" width="15.33203125" customWidth="1"/>
    <col min="3080" max="3080" width="39.88671875" bestFit="1" customWidth="1"/>
    <col min="3081" max="3081" width="4.88671875" customWidth="1"/>
    <col min="3329" max="3329" width="5" customWidth="1"/>
    <col min="3330" max="3330" width="51.109375" bestFit="1" customWidth="1"/>
    <col min="3332" max="3332" width="8.33203125" bestFit="1" customWidth="1"/>
    <col min="3333" max="3333" width="23" bestFit="1" customWidth="1"/>
    <col min="3334" max="3334" width="19.88671875" bestFit="1" customWidth="1"/>
    <col min="3335" max="3335" width="15.33203125" customWidth="1"/>
    <col min="3336" max="3336" width="39.88671875" bestFit="1" customWidth="1"/>
    <col min="3337" max="3337" width="4.88671875" customWidth="1"/>
    <col min="3585" max="3585" width="5" customWidth="1"/>
    <col min="3586" max="3586" width="51.109375" bestFit="1" customWidth="1"/>
    <col min="3588" max="3588" width="8.33203125" bestFit="1" customWidth="1"/>
    <col min="3589" max="3589" width="23" bestFit="1" customWidth="1"/>
    <col min="3590" max="3590" width="19.88671875" bestFit="1" customWidth="1"/>
    <col min="3591" max="3591" width="15.33203125" customWidth="1"/>
    <col min="3592" max="3592" width="39.88671875" bestFit="1" customWidth="1"/>
    <col min="3593" max="3593" width="4.88671875" customWidth="1"/>
    <col min="3841" max="3841" width="5" customWidth="1"/>
    <col min="3842" max="3842" width="51.109375" bestFit="1" customWidth="1"/>
    <col min="3844" max="3844" width="8.33203125" bestFit="1" customWidth="1"/>
    <col min="3845" max="3845" width="23" bestFit="1" customWidth="1"/>
    <col min="3846" max="3846" width="19.88671875" bestFit="1" customWidth="1"/>
    <col min="3847" max="3847" width="15.33203125" customWidth="1"/>
    <col min="3848" max="3848" width="39.88671875" bestFit="1" customWidth="1"/>
    <col min="3849" max="3849" width="4.88671875" customWidth="1"/>
    <col min="4097" max="4097" width="5" customWidth="1"/>
    <col min="4098" max="4098" width="51.109375" bestFit="1" customWidth="1"/>
    <col min="4100" max="4100" width="8.33203125" bestFit="1" customWidth="1"/>
    <col min="4101" max="4101" width="23" bestFit="1" customWidth="1"/>
    <col min="4102" max="4102" width="19.88671875" bestFit="1" customWidth="1"/>
    <col min="4103" max="4103" width="15.33203125" customWidth="1"/>
    <col min="4104" max="4104" width="39.88671875" bestFit="1" customWidth="1"/>
    <col min="4105" max="4105" width="4.88671875" customWidth="1"/>
    <col min="4353" max="4353" width="5" customWidth="1"/>
    <col min="4354" max="4354" width="51.109375" bestFit="1" customWidth="1"/>
    <col min="4356" max="4356" width="8.33203125" bestFit="1" customWidth="1"/>
    <col min="4357" max="4357" width="23" bestFit="1" customWidth="1"/>
    <col min="4358" max="4358" width="19.88671875" bestFit="1" customWidth="1"/>
    <col min="4359" max="4359" width="15.33203125" customWidth="1"/>
    <col min="4360" max="4360" width="39.88671875" bestFit="1" customWidth="1"/>
    <col min="4361" max="4361" width="4.88671875" customWidth="1"/>
    <col min="4609" max="4609" width="5" customWidth="1"/>
    <col min="4610" max="4610" width="51.109375" bestFit="1" customWidth="1"/>
    <col min="4612" max="4612" width="8.33203125" bestFit="1" customWidth="1"/>
    <col min="4613" max="4613" width="23" bestFit="1" customWidth="1"/>
    <col min="4614" max="4614" width="19.88671875" bestFit="1" customWidth="1"/>
    <col min="4615" max="4615" width="15.33203125" customWidth="1"/>
    <col min="4616" max="4616" width="39.88671875" bestFit="1" customWidth="1"/>
    <col min="4617" max="4617" width="4.88671875" customWidth="1"/>
    <col min="4865" max="4865" width="5" customWidth="1"/>
    <col min="4866" max="4866" width="51.109375" bestFit="1" customWidth="1"/>
    <col min="4868" max="4868" width="8.33203125" bestFit="1" customWidth="1"/>
    <col min="4869" max="4869" width="23" bestFit="1" customWidth="1"/>
    <col min="4870" max="4870" width="19.88671875" bestFit="1" customWidth="1"/>
    <col min="4871" max="4871" width="15.33203125" customWidth="1"/>
    <col min="4872" max="4872" width="39.88671875" bestFit="1" customWidth="1"/>
    <col min="4873" max="4873" width="4.88671875" customWidth="1"/>
    <col min="5121" max="5121" width="5" customWidth="1"/>
    <col min="5122" max="5122" width="51.109375" bestFit="1" customWidth="1"/>
    <col min="5124" max="5124" width="8.33203125" bestFit="1" customWidth="1"/>
    <col min="5125" max="5125" width="23" bestFit="1" customWidth="1"/>
    <col min="5126" max="5126" width="19.88671875" bestFit="1" customWidth="1"/>
    <col min="5127" max="5127" width="15.33203125" customWidth="1"/>
    <col min="5128" max="5128" width="39.88671875" bestFit="1" customWidth="1"/>
    <col min="5129" max="5129" width="4.88671875" customWidth="1"/>
    <col min="5377" max="5377" width="5" customWidth="1"/>
    <col min="5378" max="5378" width="51.109375" bestFit="1" customWidth="1"/>
    <col min="5380" max="5380" width="8.33203125" bestFit="1" customWidth="1"/>
    <col min="5381" max="5381" width="23" bestFit="1" customWidth="1"/>
    <col min="5382" max="5382" width="19.88671875" bestFit="1" customWidth="1"/>
    <col min="5383" max="5383" width="15.33203125" customWidth="1"/>
    <col min="5384" max="5384" width="39.88671875" bestFit="1" customWidth="1"/>
    <col min="5385" max="5385" width="4.88671875" customWidth="1"/>
    <col min="5633" max="5633" width="5" customWidth="1"/>
    <col min="5634" max="5634" width="51.109375" bestFit="1" customWidth="1"/>
    <col min="5636" max="5636" width="8.33203125" bestFit="1" customWidth="1"/>
    <col min="5637" max="5637" width="23" bestFit="1" customWidth="1"/>
    <col min="5638" max="5638" width="19.88671875" bestFit="1" customWidth="1"/>
    <col min="5639" max="5639" width="15.33203125" customWidth="1"/>
    <col min="5640" max="5640" width="39.88671875" bestFit="1" customWidth="1"/>
    <col min="5641" max="5641" width="4.88671875" customWidth="1"/>
    <col min="5889" max="5889" width="5" customWidth="1"/>
    <col min="5890" max="5890" width="51.109375" bestFit="1" customWidth="1"/>
    <col min="5892" max="5892" width="8.33203125" bestFit="1" customWidth="1"/>
    <col min="5893" max="5893" width="23" bestFit="1" customWidth="1"/>
    <col min="5894" max="5894" width="19.88671875" bestFit="1" customWidth="1"/>
    <col min="5895" max="5895" width="15.33203125" customWidth="1"/>
    <col min="5896" max="5896" width="39.88671875" bestFit="1" customWidth="1"/>
    <col min="5897" max="5897" width="4.88671875" customWidth="1"/>
    <col min="6145" max="6145" width="5" customWidth="1"/>
    <col min="6146" max="6146" width="51.109375" bestFit="1" customWidth="1"/>
    <col min="6148" max="6148" width="8.33203125" bestFit="1" customWidth="1"/>
    <col min="6149" max="6149" width="23" bestFit="1" customWidth="1"/>
    <col min="6150" max="6150" width="19.88671875" bestFit="1" customWidth="1"/>
    <col min="6151" max="6151" width="15.33203125" customWidth="1"/>
    <col min="6152" max="6152" width="39.88671875" bestFit="1" customWidth="1"/>
    <col min="6153" max="6153" width="4.88671875" customWidth="1"/>
    <col min="6401" max="6401" width="5" customWidth="1"/>
    <col min="6402" max="6402" width="51.109375" bestFit="1" customWidth="1"/>
    <col min="6404" max="6404" width="8.33203125" bestFit="1" customWidth="1"/>
    <col min="6405" max="6405" width="23" bestFit="1" customWidth="1"/>
    <col min="6406" max="6406" width="19.88671875" bestFit="1" customWidth="1"/>
    <col min="6407" max="6407" width="15.33203125" customWidth="1"/>
    <col min="6408" max="6408" width="39.88671875" bestFit="1" customWidth="1"/>
    <col min="6409" max="6409" width="4.88671875" customWidth="1"/>
    <col min="6657" max="6657" width="5" customWidth="1"/>
    <col min="6658" max="6658" width="51.109375" bestFit="1" customWidth="1"/>
    <col min="6660" max="6660" width="8.33203125" bestFit="1" customWidth="1"/>
    <col min="6661" max="6661" width="23" bestFit="1" customWidth="1"/>
    <col min="6662" max="6662" width="19.88671875" bestFit="1" customWidth="1"/>
    <col min="6663" max="6663" width="15.33203125" customWidth="1"/>
    <col min="6664" max="6664" width="39.88671875" bestFit="1" customWidth="1"/>
    <col min="6665" max="6665" width="4.88671875" customWidth="1"/>
    <col min="6913" max="6913" width="5" customWidth="1"/>
    <col min="6914" max="6914" width="51.109375" bestFit="1" customWidth="1"/>
    <col min="6916" max="6916" width="8.33203125" bestFit="1" customWidth="1"/>
    <col min="6917" max="6917" width="23" bestFit="1" customWidth="1"/>
    <col min="6918" max="6918" width="19.88671875" bestFit="1" customWidth="1"/>
    <col min="6919" max="6919" width="15.33203125" customWidth="1"/>
    <col min="6920" max="6920" width="39.88671875" bestFit="1" customWidth="1"/>
    <col min="6921" max="6921" width="4.88671875" customWidth="1"/>
    <col min="7169" max="7169" width="5" customWidth="1"/>
    <col min="7170" max="7170" width="51.109375" bestFit="1" customWidth="1"/>
    <col min="7172" max="7172" width="8.33203125" bestFit="1" customWidth="1"/>
    <col min="7173" max="7173" width="23" bestFit="1" customWidth="1"/>
    <col min="7174" max="7174" width="19.88671875" bestFit="1" customWidth="1"/>
    <col min="7175" max="7175" width="15.33203125" customWidth="1"/>
    <col min="7176" max="7176" width="39.88671875" bestFit="1" customWidth="1"/>
    <col min="7177" max="7177" width="4.88671875" customWidth="1"/>
    <col min="7425" max="7425" width="5" customWidth="1"/>
    <col min="7426" max="7426" width="51.109375" bestFit="1" customWidth="1"/>
    <col min="7428" max="7428" width="8.33203125" bestFit="1" customWidth="1"/>
    <col min="7429" max="7429" width="23" bestFit="1" customWidth="1"/>
    <col min="7430" max="7430" width="19.88671875" bestFit="1" customWidth="1"/>
    <col min="7431" max="7431" width="15.33203125" customWidth="1"/>
    <col min="7432" max="7432" width="39.88671875" bestFit="1" customWidth="1"/>
    <col min="7433" max="7433" width="4.88671875" customWidth="1"/>
    <col min="7681" max="7681" width="5" customWidth="1"/>
    <col min="7682" max="7682" width="51.109375" bestFit="1" customWidth="1"/>
    <col min="7684" max="7684" width="8.33203125" bestFit="1" customWidth="1"/>
    <col min="7685" max="7685" width="23" bestFit="1" customWidth="1"/>
    <col min="7686" max="7686" width="19.88671875" bestFit="1" customWidth="1"/>
    <col min="7687" max="7687" width="15.33203125" customWidth="1"/>
    <col min="7688" max="7688" width="39.88671875" bestFit="1" customWidth="1"/>
    <col min="7689" max="7689" width="4.88671875" customWidth="1"/>
    <col min="7937" max="7937" width="5" customWidth="1"/>
    <col min="7938" max="7938" width="51.109375" bestFit="1" customWidth="1"/>
    <col min="7940" max="7940" width="8.33203125" bestFit="1" customWidth="1"/>
    <col min="7941" max="7941" width="23" bestFit="1" customWidth="1"/>
    <col min="7942" max="7942" width="19.88671875" bestFit="1" customWidth="1"/>
    <col min="7943" max="7943" width="15.33203125" customWidth="1"/>
    <col min="7944" max="7944" width="39.88671875" bestFit="1" customWidth="1"/>
    <col min="7945" max="7945" width="4.88671875" customWidth="1"/>
    <col min="8193" max="8193" width="5" customWidth="1"/>
    <col min="8194" max="8194" width="51.109375" bestFit="1" customWidth="1"/>
    <col min="8196" max="8196" width="8.33203125" bestFit="1" customWidth="1"/>
    <col min="8197" max="8197" width="23" bestFit="1" customWidth="1"/>
    <col min="8198" max="8198" width="19.88671875" bestFit="1" customWidth="1"/>
    <col min="8199" max="8199" width="15.33203125" customWidth="1"/>
    <col min="8200" max="8200" width="39.88671875" bestFit="1" customWidth="1"/>
    <col min="8201" max="8201" width="4.88671875" customWidth="1"/>
    <col min="8449" max="8449" width="5" customWidth="1"/>
    <col min="8450" max="8450" width="51.109375" bestFit="1" customWidth="1"/>
    <col min="8452" max="8452" width="8.33203125" bestFit="1" customWidth="1"/>
    <col min="8453" max="8453" width="23" bestFit="1" customWidth="1"/>
    <col min="8454" max="8454" width="19.88671875" bestFit="1" customWidth="1"/>
    <col min="8455" max="8455" width="15.33203125" customWidth="1"/>
    <col min="8456" max="8456" width="39.88671875" bestFit="1" customWidth="1"/>
    <col min="8457" max="8457" width="4.88671875" customWidth="1"/>
    <col min="8705" max="8705" width="5" customWidth="1"/>
    <col min="8706" max="8706" width="51.109375" bestFit="1" customWidth="1"/>
    <col min="8708" max="8708" width="8.33203125" bestFit="1" customWidth="1"/>
    <col min="8709" max="8709" width="23" bestFit="1" customWidth="1"/>
    <col min="8710" max="8710" width="19.88671875" bestFit="1" customWidth="1"/>
    <col min="8711" max="8711" width="15.33203125" customWidth="1"/>
    <col min="8712" max="8712" width="39.88671875" bestFit="1" customWidth="1"/>
    <col min="8713" max="8713" width="4.88671875" customWidth="1"/>
    <col min="8961" max="8961" width="5" customWidth="1"/>
    <col min="8962" max="8962" width="51.109375" bestFit="1" customWidth="1"/>
    <col min="8964" max="8964" width="8.33203125" bestFit="1" customWidth="1"/>
    <col min="8965" max="8965" width="23" bestFit="1" customWidth="1"/>
    <col min="8966" max="8966" width="19.88671875" bestFit="1" customWidth="1"/>
    <col min="8967" max="8967" width="15.33203125" customWidth="1"/>
    <col min="8968" max="8968" width="39.88671875" bestFit="1" customWidth="1"/>
    <col min="8969" max="8969" width="4.88671875" customWidth="1"/>
    <col min="9217" max="9217" width="5" customWidth="1"/>
    <col min="9218" max="9218" width="51.109375" bestFit="1" customWidth="1"/>
    <col min="9220" max="9220" width="8.33203125" bestFit="1" customWidth="1"/>
    <col min="9221" max="9221" width="23" bestFit="1" customWidth="1"/>
    <col min="9222" max="9222" width="19.88671875" bestFit="1" customWidth="1"/>
    <col min="9223" max="9223" width="15.33203125" customWidth="1"/>
    <col min="9224" max="9224" width="39.88671875" bestFit="1" customWidth="1"/>
    <col min="9225" max="9225" width="4.88671875" customWidth="1"/>
    <col min="9473" max="9473" width="5" customWidth="1"/>
    <col min="9474" max="9474" width="51.109375" bestFit="1" customWidth="1"/>
    <col min="9476" max="9476" width="8.33203125" bestFit="1" customWidth="1"/>
    <col min="9477" max="9477" width="23" bestFit="1" customWidth="1"/>
    <col min="9478" max="9478" width="19.88671875" bestFit="1" customWidth="1"/>
    <col min="9479" max="9479" width="15.33203125" customWidth="1"/>
    <col min="9480" max="9480" width="39.88671875" bestFit="1" customWidth="1"/>
    <col min="9481" max="9481" width="4.88671875" customWidth="1"/>
    <col min="9729" max="9729" width="5" customWidth="1"/>
    <col min="9730" max="9730" width="51.109375" bestFit="1" customWidth="1"/>
    <col min="9732" max="9732" width="8.33203125" bestFit="1" customWidth="1"/>
    <col min="9733" max="9733" width="23" bestFit="1" customWidth="1"/>
    <col min="9734" max="9734" width="19.88671875" bestFit="1" customWidth="1"/>
    <col min="9735" max="9735" width="15.33203125" customWidth="1"/>
    <col min="9736" max="9736" width="39.88671875" bestFit="1" customWidth="1"/>
    <col min="9737" max="9737" width="4.88671875" customWidth="1"/>
    <col min="9985" max="9985" width="5" customWidth="1"/>
    <col min="9986" max="9986" width="51.109375" bestFit="1" customWidth="1"/>
    <col min="9988" max="9988" width="8.33203125" bestFit="1" customWidth="1"/>
    <col min="9989" max="9989" width="23" bestFit="1" customWidth="1"/>
    <col min="9990" max="9990" width="19.88671875" bestFit="1" customWidth="1"/>
    <col min="9991" max="9991" width="15.33203125" customWidth="1"/>
    <col min="9992" max="9992" width="39.88671875" bestFit="1" customWidth="1"/>
    <col min="9993" max="9993" width="4.88671875" customWidth="1"/>
    <col min="10241" max="10241" width="5" customWidth="1"/>
    <col min="10242" max="10242" width="51.109375" bestFit="1" customWidth="1"/>
    <col min="10244" max="10244" width="8.33203125" bestFit="1" customWidth="1"/>
    <col min="10245" max="10245" width="23" bestFit="1" customWidth="1"/>
    <col min="10246" max="10246" width="19.88671875" bestFit="1" customWidth="1"/>
    <col min="10247" max="10247" width="15.33203125" customWidth="1"/>
    <col min="10248" max="10248" width="39.88671875" bestFit="1" customWidth="1"/>
    <col min="10249" max="10249" width="4.88671875" customWidth="1"/>
    <col min="10497" max="10497" width="5" customWidth="1"/>
    <col min="10498" max="10498" width="51.109375" bestFit="1" customWidth="1"/>
    <col min="10500" max="10500" width="8.33203125" bestFit="1" customWidth="1"/>
    <col min="10501" max="10501" width="23" bestFit="1" customWidth="1"/>
    <col min="10502" max="10502" width="19.88671875" bestFit="1" customWidth="1"/>
    <col min="10503" max="10503" width="15.33203125" customWidth="1"/>
    <col min="10504" max="10504" width="39.88671875" bestFit="1" customWidth="1"/>
    <col min="10505" max="10505" width="4.88671875" customWidth="1"/>
    <col min="10753" max="10753" width="5" customWidth="1"/>
    <col min="10754" max="10754" width="51.109375" bestFit="1" customWidth="1"/>
    <col min="10756" max="10756" width="8.33203125" bestFit="1" customWidth="1"/>
    <col min="10757" max="10757" width="23" bestFit="1" customWidth="1"/>
    <col min="10758" max="10758" width="19.88671875" bestFit="1" customWidth="1"/>
    <col min="10759" max="10759" width="15.33203125" customWidth="1"/>
    <col min="10760" max="10760" width="39.88671875" bestFit="1" customWidth="1"/>
    <col min="10761" max="10761" width="4.88671875" customWidth="1"/>
    <col min="11009" max="11009" width="5" customWidth="1"/>
    <col min="11010" max="11010" width="51.109375" bestFit="1" customWidth="1"/>
    <col min="11012" max="11012" width="8.33203125" bestFit="1" customWidth="1"/>
    <col min="11013" max="11013" width="23" bestFit="1" customWidth="1"/>
    <col min="11014" max="11014" width="19.88671875" bestFit="1" customWidth="1"/>
    <col min="11015" max="11015" width="15.33203125" customWidth="1"/>
    <col min="11016" max="11016" width="39.88671875" bestFit="1" customWidth="1"/>
    <col min="11017" max="11017" width="4.88671875" customWidth="1"/>
    <col min="11265" max="11265" width="5" customWidth="1"/>
    <col min="11266" max="11266" width="51.109375" bestFit="1" customWidth="1"/>
    <col min="11268" max="11268" width="8.33203125" bestFit="1" customWidth="1"/>
    <col min="11269" max="11269" width="23" bestFit="1" customWidth="1"/>
    <col min="11270" max="11270" width="19.88671875" bestFit="1" customWidth="1"/>
    <col min="11271" max="11271" width="15.33203125" customWidth="1"/>
    <col min="11272" max="11272" width="39.88671875" bestFit="1" customWidth="1"/>
    <col min="11273" max="11273" width="4.88671875" customWidth="1"/>
    <col min="11521" max="11521" width="5" customWidth="1"/>
    <col min="11522" max="11522" width="51.109375" bestFit="1" customWidth="1"/>
    <col min="11524" max="11524" width="8.33203125" bestFit="1" customWidth="1"/>
    <col min="11525" max="11525" width="23" bestFit="1" customWidth="1"/>
    <col min="11526" max="11526" width="19.88671875" bestFit="1" customWidth="1"/>
    <col min="11527" max="11527" width="15.33203125" customWidth="1"/>
    <col min="11528" max="11528" width="39.88671875" bestFit="1" customWidth="1"/>
    <col min="11529" max="11529" width="4.88671875" customWidth="1"/>
    <col min="11777" max="11777" width="5" customWidth="1"/>
    <col min="11778" max="11778" width="51.109375" bestFit="1" customWidth="1"/>
    <col min="11780" max="11780" width="8.33203125" bestFit="1" customWidth="1"/>
    <col min="11781" max="11781" width="23" bestFit="1" customWidth="1"/>
    <col min="11782" max="11782" width="19.88671875" bestFit="1" customWidth="1"/>
    <col min="11783" max="11783" width="15.33203125" customWidth="1"/>
    <col min="11784" max="11784" width="39.88671875" bestFit="1" customWidth="1"/>
    <col min="11785" max="11785" width="4.88671875" customWidth="1"/>
    <col min="12033" max="12033" width="5" customWidth="1"/>
    <col min="12034" max="12034" width="51.109375" bestFit="1" customWidth="1"/>
    <col min="12036" max="12036" width="8.33203125" bestFit="1" customWidth="1"/>
    <col min="12037" max="12037" width="23" bestFit="1" customWidth="1"/>
    <col min="12038" max="12038" width="19.88671875" bestFit="1" customWidth="1"/>
    <col min="12039" max="12039" width="15.33203125" customWidth="1"/>
    <col min="12040" max="12040" width="39.88671875" bestFit="1" customWidth="1"/>
    <col min="12041" max="12041" width="4.88671875" customWidth="1"/>
    <col min="12289" max="12289" width="5" customWidth="1"/>
    <col min="12290" max="12290" width="51.109375" bestFit="1" customWidth="1"/>
    <col min="12292" max="12292" width="8.33203125" bestFit="1" customWidth="1"/>
    <col min="12293" max="12293" width="23" bestFit="1" customWidth="1"/>
    <col min="12294" max="12294" width="19.88671875" bestFit="1" customWidth="1"/>
    <col min="12295" max="12295" width="15.33203125" customWidth="1"/>
    <col min="12296" max="12296" width="39.88671875" bestFit="1" customWidth="1"/>
    <col min="12297" max="12297" width="4.88671875" customWidth="1"/>
    <col min="12545" max="12545" width="5" customWidth="1"/>
    <col min="12546" max="12546" width="51.109375" bestFit="1" customWidth="1"/>
    <col min="12548" max="12548" width="8.33203125" bestFit="1" customWidth="1"/>
    <col min="12549" max="12549" width="23" bestFit="1" customWidth="1"/>
    <col min="12550" max="12550" width="19.88671875" bestFit="1" customWidth="1"/>
    <col min="12551" max="12551" width="15.33203125" customWidth="1"/>
    <col min="12552" max="12552" width="39.88671875" bestFit="1" customWidth="1"/>
    <col min="12553" max="12553" width="4.88671875" customWidth="1"/>
    <col min="12801" max="12801" width="5" customWidth="1"/>
    <col min="12802" max="12802" width="51.109375" bestFit="1" customWidth="1"/>
    <col min="12804" max="12804" width="8.33203125" bestFit="1" customWidth="1"/>
    <col min="12805" max="12805" width="23" bestFit="1" customWidth="1"/>
    <col min="12806" max="12806" width="19.88671875" bestFit="1" customWidth="1"/>
    <col min="12807" max="12807" width="15.33203125" customWidth="1"/>
    <col min="12808" max="12808" width="39.88671875" bestFit="1" customWidth="1"/>
    <col min="12809" max="12809" width="4.88671875" customWidth="1"/>
    <col min="13057" max="13057" width="5" customWidth="1"/>
    <col min="13058" max="13058" width="51.109375" bestFit="1" customWidth="1"/>
    <col min="13060" max="13060" width="8.33203125" bestFit="1" customWidth="1"/>
    <col min="13061" max="13061" width="23" bestFit="1" customWidth="1"/>
    <col min="13062" max="13062" width="19.88671875" bestFit="1" customWidth="1"/>
    <col min="13063" max="13063" width="15.33203125" customWidth="1"/>
    <col min="13064" max="13064" width="39.88671875" bestFit="1" customWidth="1"/>
    <col min="13065" max="13065" width="4.88671875" customWidth="1"/>
    <col min="13313" max="13313" width="5" customWidth="1"/>
    <col min="13314" max="13314" width="51.109375" bestFit="1" customWidth="1"/>
    <col min="13316" max="13316" width="8.33203125" bestFit="1" customWidth="1"/>
    <col min="13317" max="13317" width="23" bestFit="1" customWidth="1"/>
    <col min="13318" max="13318" width="19.88671875" bestFit="1" customWidth="1"/>
    <col min="13319" max="13319" width="15.33203125" customWidth="1"/>
    <col min="13320" max="13320" width="39.88671875" bestFit="1" customWidth="1"/>
    <col min="13321" max="13321" width="4.88671875" customWidth="1"/>
    <col min="13569" max="13569" width="5" customWidth="1"/>
    <col min="13570" max="13570" width="51.109375" bestFit="1" customWidth="1"/>
    <col min="13572" max="13572" width="8.33203125" bestFit="1" customWidth="1"/>
    <col min="13573" max="13573" width="23" bestFit="1" customWidth="1"/>
    <col min="13574" max="13574" width="19.88671875" bestFit="1" customWidth="1"/>
    <col min="13575" max="13575" width="15.33203125" customWidth="1"/>
    <col min="13576" max="13576" width="39.88671875" bestFit="1" customWidth="1"/>
    <col min="13577" max="13577" width="4.88671875" customWidth="1"/>
    <col min="13825" max="13825" width="5" customWidth="1"/>
    <col min="13826" max="13826" width="51.109375" bestFit="1" customWidth="1"/>
    <col min="13828" max="13828" width="8.33203125" bestFit="1" customWidth="1"/>
    <col min="13829" max="13829" width="23" bestFit="1" customWidth="1"/>
    <col min="13830" max="13830" width="19.88671875" bestFit="1" customWidth="1"/>
    <col min="13831" max="13831" width="15.33203125" customWidth="1"/>
    <col min="13832" max="13832" width="39.88671875" bestFit="1" customWidth="1"/>
    <col min="13833" max="13833" width="4.88671875" customWidth="1"/>
    <col min="14081" max="14081" width="5" customWidth="1"/>
    <col min="14082" max="14082" width="51.109375" bestFit="1" customWidth="1"/>
    <col min="14084" max="14084" width="8.33203125" bestFit="1" customWidth="1"/>
    <col min="14085" max="14085" width="23" bestFit="1" customWidth="1"/>
    <col min="14086" max="14086" width="19.88671875" bestFit="1" customWidth="1"/>
    <col min="14087" max="14087" width="15.33203125" customWidth="1"/>
    <col min="14088" max="14088" width="39.88671875" bestFit="1" customWidth="1"/>
    <col min="14089" max="14089" width="4.88671875" customWidth="1"/>
    <col min="14337" max="14337" width="5" customWidth="1"/>
    <col min="14338" max="14338" width="51.109375" bestFit="1" customWidth="1"/>
    <col min="14340" max="14340" width="8.33203125" bestFit="1" customWidth="1"/>
    <col min="14341" max="14341" width="23" bestFit="1" customWidth="1"/>
    <col min="14342" max="14342" width="19.88671875" bestFit="1" customWidth="1"/>
    <col min="14343" max="14343" width="15.33203125" customWidth="1"/>
    <col min="14344" max="14344" width="39.88671875" bestFit="1" customWidth="1"/>
    <col min="14345" max="14345" width="4.88671875" customWidth="1"/>
    <col min="14593" max="14593" width="5" customWidth="1"/>
    <col min="14594" max="14594" width="51.109375" bestFit="1" customWidth="1"/>
    <col min="14596" max="14596" width="8.33203125" bestFit="1" customWidth="1"/>
    <col min="14597" max="14597" width="23" bestFit="1" customWidth="1"/>
    <col min="14598" max="14598" width="19.88671875" bestFit="1" customWidth="1"/>
    <col min="14599" max="14599" width="15.33203125" customWidth="1"/>
    <col min="14600" max="14600" width="39.88671875" bestFit="1" customWidth="1"/>
    <col min="14601" max="14601" width="4.88671875" customWidth="1"/>
    <col min="14849" max="14849" width="5" customWidth="1"/>
    <col min="14850" max="14850" width="51.109375" bestFit="1" customWidth="1"/>
    <col min="14852" max="14852" width="8.33203125" bestFit="1" customWidth="1"/>
    <col min="14853" max="14853" width="23" bestFit="1" customWidth="1"/>
    <col min="14854" max="14854" width="19.88671875" bestFit="1" customWidth="1"/>
    <col min="14855" max="14855" width="15.33203125" customWidth="1"/>
    <col min="14856" max="14856" width="39.88671875" bestFit="1" customWidth="1"/>
    <col min="14857" max="14857" width="4.88671875" customWidth="1"/>
    <col min="15105" max="15105" width="5" customWidth="1"/>
    <col min="15106" max="15106" width="51.109375" bestFit="1" customWidth="1"/>
    <col min="15108" max="15108" width="8.33203125" bestFit="1" customWidth="1"/>
    <col min="15109" max="15109" width="23" bestFit="1" customWidth="1"/>
    <col min="15110" max="15110" width="19.88671875" bestFit="1" customWidth="1"/>
    <col min="15111" max="15111" width="15.33203125" customWidth="1"/>
    <col min="15112" max="15112" width="39.88671875" bestFit="1" customWidth="1"/>
    <col min="15113" max="15113" width="4.88671875" customWidth="1"/>
    <col min="15361" max="15361" width="5" customWidth="1"/>
    <col min="15362" max="15362" width="51.109375" bestFit="1" customWidth="1"/>
    <col min="15364" max="15364" width="8.33203125" bestFit="1" customWidth="1"/>
    <col min="15365" max="15365" width="23" bestFit="1" customWidth="1"/>
    <col min="15366" max="15366" width="19.88671875" bestFit="1" customWidth="1"/>
    <col min="15367" max="15367" width="15.33203125" customWidth="1"/>
    <col min="15368" max="15368" width="39.88671875" bestFit="1" customWidth="1"/>
    <col min="15369" max="15369" width="4.88671875" customWidth="1"/>
    <col min="15617" max="15617" width="5" customWidth="1"/>
    <col min="15618" max="15618" width="51.109375" bestFit="1" customWidth="1"/>
    <col min="15620" max="15620" width="8.33203125" bestFit="1" customWidth="1"/>
    <col min="15621" max="15621" width="23" bestFit="1" customWidth="1"/>
    <col min="15622" max="15622" width="19.88671875" bestFit="1" customWidth="1"/>
    <col min="15623" max="15623" width="15.33203125" customWidth="1"/>
    <col min="15624" max="15624" width="39.88671875" bestFit="1" customWidth="1"/>
    <col min="15625" max="15625" width="4.88671875" customWidth="1"/>
    <col min="15873" max="15873" width="5" customWidth="1"/>
    <col min="15874" max="15874" width="51.109375" bestFit="1" customWidth="1"/>
    <col min="15876" max="15876" width="8.33203125" bestFit="1" customWidth="1"/>
    <col min="15877" max="15877" width="23" bestFit="1" customWidth="1"/>
    <col min="15878" max="15878" width="19.88671875" bestFit="1" customWidth="1"/>
    <col min="15879" max="15879" width="15.33203125" customWidth="1"/>
    <col min="15880" max="15880" width="39.88671875" bestFit="1" customWidth="1"/>
    <col min="15881" max="15881" width="4.88671875" customWidth="1"/>
    <col min="16129" max="16129" width="5" customWidth="1"/>
    <col min="16130" max="16130" width="51.109375" bestFit="1" customWidth="1"/>
    <col min="16132" max="16132" width="8.33203125" bestFit="1" customWidth="1"/>
    <col min="16133" max="16133" width="23" bestFit="1" customWidth="1"/>
    <col min="16134" max="16134" width="19.88671875" bestFit="1" customWidth="1"/>
    <col min="16135" max="16135" width="15.33203125" customWidth="1"/>
    <col min="16136" max="16136" width="39.88671875" bestFit="1" customWidth="1"/>
    <col min="16137" max="16137" width="4.88671875" customWidth="1"/>
  </cols>
  <sheetData>
    <row r="1" spans="1:9" ht="28.8" thickBot="1" x14ac:dyDescent="0.35">
      <c r="B1" s="268"/>
      <c r="C1" s="269" t="s">
        <v>1666</v>
      </c>
      <c r="D1" s="269" t="s">
        <v>300</v>
      </c>
      <c r="E1" s="269" t="s">
        <v>406</v>
      </c>
      <c r="F1" s="270" t="s">
        <v>407</v>
      </c>
      <c r="G1" s="270" t="s">
        <v>408</v>
      </c>
      <c r="H1" s="270" t="s">
        <v>409</v>
      </c>
      <c r="I1" s="270" t="s">
        <v>1141</v>
      </c>
    </row>
    <row r="2" spans="1:9" ht="18" thickBot="1" x14ac:dyDescent="0.35">
      <c r="B2" s="186" t="s">
        <v>304</v>
      </c>
      <c r="C2" s="230">
        <f>SUM(C6:C36)</f>
        <v>3382</v>
      </c>
      <c r="E2" s="188"/>
      <c r="F2" s="188"/>
      <c r="G2" s="188"/>
    </row>
    <row r="3" spans="1:9" x14ac:dyDescent="0.25">
      <c r="B3" s="190"/>
      <c r="H3" s="271"/>
    </row>
    <row r="5" spans="1:9" ht="38.4" x14ac:dyDescent="0.25">
      <c r="A5" s="14"/>
      <c r="B5" s="202" t="s">
        <v>410</v>
      </c>
      <c r="C5" s="18"/>
      <c r="D5" s="272"/>
      <c r="E5" s="17"/>
      <c r="F5" s="23" t="s">
        <v>412</v>
      </c>
      <c r="G5" s="272" t="s">
        <v>413</v>
      </c>
      <c r="H5" s="273" t="s">
        <v>1766</v>
      </c>
    </row>
    <row r="6" spans="1:9" x14ac:dyDescent="0.25">
      <c r="A6" s="14">
        <v>1</v>
      </c>
      <c r="B6" s="299" t="s">
        <v>307</v>
      </c>
      <c r="C6" s="578">
        <v>112</v>
      </c>
      <c r="D6" s="759" t="s">
        <v>411</v>
      </c>
      <c r="E6" s="760" t="s">
        <v>1764</v>
      </c>
      <c r="F6" s="96" t="s">
        <v>1763</v>
      </c>
      <c r="G6" s="18" t="s">
        <v>415</v>
      </c>
      <c r="H6" s="275" t="s">
        <v>416</v>
      </c>
    </row>
    <row r="7" spans="1:9" ht="18" customHeight="1" x14ac:dyDescent="0.25">
      <c r="A7" s="14">
        <v>2</v>
      </c>
      <c r="B7" s="299" t="s">
        <v>308</v>
      </c>
      <c r="C7" s="577">
        <v>65</v>
      </c>
      <c r="D7" s="272" t="s">
        <v>414</v>
      </c>
      <c r="E7" s="620"/>
      <c r="F7" s="96" t="s">
        <v>1763</v>
      </c>
      <c r="G7" s="23" t="s">
        <v>417</v>
      </c>
      <c r="H7" s="758"/>
    </row>
    <row r="8" spans="1:9" ht="37.5" customHeight="1" x14ac:dyDescent="0.25">
      <c r="A8" s="14">
        <v>3</v>
      </c>
      <c r="B8" s="299" t="s">
        <v>310</v>
      </c>
      <c r="C8" s="577">
        <v>116</v>
      </c>
      <c r="D8" s="272" t="s">
        <v>414</v>
      </c>
      <c r="E8" s="620"/>
      <c r="F8" s="96" t="s">
        <v>1765</v>
      </c>
      <c r="G8" s="18"/>
      <c r="H8" s="274"/>
    </row>
    <row r="9" spans="1:9" ht="18" customHeight="1" x14ac:dyDescent="0.25">
      <c r="A9" s="14">
        <v>4</v>
      </c>
      <c r="B9" s="299" t="s">
        <v>1756</v>
      </c>
      <c r="C9" s="577">
        <v>51</v>
      </c>
      <c r="D9" s="272" t="s">
        <v>414</v>
      </c>
      <c r="E9" s="620"/>
      <c r="F9" s="96" t="s">
        <v>1765</v>
      </c>
      <c r="G9" s="226"/>
      <c r="H9" s="23" t="s">
        <v>1769</v>
      </c>
    </row>
    <row r="10" spans="1:9" ht="18" customHeight="1" x14ac:dyDescent="0.25">
      <c r="A10" s="14">
        <v>5</v>
      </c>
      <c r="B10" s="299" t="s">
        <v>311</v>
      </c>
      <c r="C10" s="577">
        <v>16</v>
      </c>
      <c r="D10" s="272" t="s">
        <v>414</v>
      </c>
      <c r="E10" s="620"/>
      <c r="F10" s="96" t="s">
        <v>1765</v>
      </c>
      <c r="G10" s="18"/>
      <c r="H10" s="43">
        <f>SUM(C6:C13)</f>
        <v>515</v>
      </c>
    </row>
    <row r="11" spans="1:9" ht="18" customHeight="1" x14ac:dyDescent="0.25">
      <c r="A11" s="14">
        <v>6</v>
      </c>
      <c r="B11" s="299" t="s">
        <v>309</v>
      </c>
      <c r="C11" s="577">
        <v>36</v>
      </c>
      <c r="D11" s="272" t="s">
        <v>411</v>
      </c>
      <c r="E11" s="620"/>
      <c r="F11" s="96" t="s">
        <v>1765</v>
      </c>
      <c r="G11" s="18"/>
      <c r="H11" s="56"/>
    </row>
    <row r="12" spans="1:9" ht="17.25" customHeight="1" x14ac:dyDescent="0.25">
      <c r="A12" s="14">
        <v>7</v>
      </c>
      <c r="B12" s="299" t="s">
        <v>1767</v>
      </c>
      <c r="C12" s="577">
        <v>80</v>
      </c>
      <c r="D12" s="272" t="s">
        <v>414</v>
      </c>
      <c r="E12" s="620"/>
      <c r="F12" s="96" t="s">
        <v>1768</v>
      </c>
      <c r="G12" s="18"/>
      <c r="H12" s="56"/>
    </row>
    <row r="13" spans="1:9" ht="18" customHeight="1" x14ac:dyDescent="0.25">
      <c r="A13" s="14">
        <v>8</v>
      </c>
      <c r="B13" s="299" t="s">
        <v>1767</v>
      </c>
      <c r="C13" s="577">
        <v>39</v>
      </c>
      <c r="D13" s="272" t="s">
        <v>411</v>
      </c>
      <c r="E13" s="620"/>
      <c r="F13" s="96" t="s">
        <v>1768</v>
      </c>
      <c r="G13" s="18"/>
      <c r="H13" s="56"/>
    </row>
    <row r="14" spans="1:9" ht="36" customHeight="1" x14ac:dyDescent="0.25">
      <c r="A14" s="14">
        <v>9</v>
      </c>
      <c r="B14" s="597" t="s">
        <v>471</v>
      </c>
      <c r="C14" s="577">
        <v>5</v>
      </c>
      <c r="D14" s="47" t="s">
        <v>1760</v>
      </c>
      <c r="E14" s="621"/>
      <c r="F14" s="47" t="s">
        <v>1761</v>
      </c>
      <c r="G14" s="18" t="s">
        <v>465</v>
      </c>
      <c r="H14" s="55" t="s">
        <v>1762</v>
      </c>
    </row>
    <row r="15" spans="1:9" ht="18" customHeight="1" x14ac:dyDescent="0.25">
      <c r="A15" s="14">
        <v>10</v>
      </c>
      <c r="B15" s="597" t="s">
        <v>472</v>
      </c>
      <c r="C15" s="577">
        <v>0</v>
      </c>
      <c r="D15" s="272" t="s">
        <v>466</v>
      </c>
      <c r="E15" s="620"/>
      <c r="F15" s="96" t="s">
        <v>473</v>
      </c>
      <c r="G15" s="43"/>
      <c r="H15" s="56"/>
    </row>
    <row r="16" spans="1:9" ht="39.6" x14ac:dyDescent="0.25">
      <c r="A16" s="14">
        <v>11</v>
      </c>
      <c r="B16" s="597" t="s">
        <v>314</v>
      </c>
      <c r="C16" s="577">
        <v>50</v>
      </c>
      <c r="D16" s="47" t="s">
        <v>411</v>
      </c>
      <c r="E16" s="620" t="s">
        <v>1140</v>
      </c>
      <c r="F16" s="47" t="s">
        <v>1155</v>
      </c>
      <c r="G16" s="23" t="s">
        <v>418</v>
      </c>
      <c r="H16" s="55" t="s">
        <v>419</v>
      </c>
    </row>
    <row r="17" spans="1:13" ht="24.75" customHeight="1" x14ac:dyDescent="0.25">
      <c r="A17" s="14">
        <v>12</v>
      </c>
      <c r="B17" s="597" t="s">
        <v>315</v>
      </c>
      <c r="C17" s="577">
        <v>35</v>
      </c>
      <c r="D17" s="272" t="s">
        <v>420</v>
      </c>
      <c r="E17" s="620" t="s">
        <v>1140</v>
      </c>
      <c r="F17" s="272" t="s">
        <v>1154</v>
      </c>
      <c r="G17" s="18" t="s">
        <v>421</v>
      </c>
      <c r="H17" s="56" t="s">
        <v>422</v>
      </c>
    </row>
    <row r="18" spans="1:13" ht="69" x14ac:dyDescent="0.25">
      <c r="A18" s="14">
        <v>13</v>
      </c>
      <c r="B18" s="597" t="s">
        <v>316</v>
      </c>
      <c r="C18" s="577">
        <v>125</v>
      </c>
      <c r="D18" s="272" t="s">
        <v>420</v>
      </c>
      <c r="E18" s="620" t="s">
        <v>1140</v>
      </c>
      <c r="F18" s="272" t="s">
        <v>423</v>
      </c>
      <c r="G18" s="18" t="s">
        <v>424</v>
      </c>
      <c r="H18" s="277" t="s">
        <v>425</v>
      </c>
    </row>
    <row r="19" spans="1:13" ht="26.4" x14ac:dyDescent="0.25">
      <c r="A19" s="14">
        <v>14</v>
      </c>
      <c r="B19" s="597" t="s">
        <v>317</v>
      </c>
      <c r="C19" s="577">
        <v>125</v>
      </c>
      <c r="D19" s="272" t="s">
        <v>420</v>
      </c>
      <c r="E19" s="622">
        <v>45017</v>
      </c>
      <c r="F19" s="272" t="s">
        <v>426</v>
      </c>
      <c r="G19" s="18"/>
      <c r="H19" s="278" t="s">
        <v>427</v>
      </c>
    </row>
    <row r="20" spans="1:13" ht="52.8" x14ac:dyDescent="0.25">
      <c r="A20" s="14">
        <v>15</v>
      </c>
      <c r="B20" s="597" t="s">
        <v>318</v>
      </c>
      <c r="C20" s="577">
        <v>40</v>
      </c>
      <c r="D20" s="47" t="s">
        <v>1759</v>
      </c>
      <c r="E20" s="620" t="s">
        <v>1140</v>
      </c>
      <c r="F20" s="272" t="s">
        <v>428</v>
      </c>
      <c r="G20" s="272" t="s">
        <v>429</v>
      </c>
      <c r="H20" s="279" t="s">
        <v>430</v>
      </c>
    </row>
    <row r="21" spans="1:13" ht="26.4" x14ac:dyDescent="0.25">
      <c r="A21" s="14">
        <v>16</v>
      </c>
      <c r="B21" s="597" t="s">
        <v>319</v>
      </c>
      <c r="C21" s="577">
        <v>250</v>
      </c>
      <c r="D21" s="623" t="s">
        <v>431</v>
      </c>
      <c r="E21" s="620" t="s">
        <v>1140</v>
      </c>
      <c r="F21" s="623" t="s">
        <v>432</v>
      </c>
      <c r="G21" s="280" t="s">
        <v>433</v>
      </c>
      <c r="H21" s="279" t="s">
        <v>434</v>
      </c>
      <c r="I21" s="188"/>
    </row>
    <row r="22" spans="1:13" ht="52.8" x14ac:dyDescent="0.25">
      <c r="A22" s="14">
        <v>17</v>
      </c>
      <c r="B22" s="597" t="s">
        <v>320</v>
      </c>
      <c r="C22" s="577">
        <v>700</v>
      </c>
      <c r="D22" s="272" t="s">
        <v>435</v>
      </c>
      <c r="E22" s="620" t="s">
        <v>1140</v>
      </c>
      <c r="F22" s="47" t="s">
        <v>436</v>
      </c>
      <c r="G22" s="272"/>
      <c r="H22" s="279" t="s">
        <v>437</v>
      </c>
    </row>
    <row r="23" spans="1:13" ht="52.8" x14ac:dyDescent="0.25">
      <c r="A23" s="14">
        <v>18</v>
      </c>
      <c r="B23" s="597" t="s">
        <v>321</v>
      </c>
      <c r="C23" s="577">
        <v>500</v>
      </c>
      <c r="D23" s="624" t="s">
        <v>438</v>
      </c>
      <c r="E23" s="620" t="s">
        <v>1140</v>
      </c>
      <c r="F23" s="47" t="s">
        <v>1239</v>
      </c>
      <c r="G23" s="47" t="s">
        <v>1238</v>
      </c>
      <c r="H23" s="281" t="s">
        <v>1240</v>
      </c>
    </row>
    <row r="24" spans="1:13" ht="46.5" customHeight="1" x14ac:dyDescent="0.25">
      <c r="A24" s="14">
        <v>19</v>
      </c>
      <c r="B24" s="597" t="s">
        <v>1151</v>
      </c>
      <c r="C24" s="577">
        <v>0</v>
      </c>
      <c r="D24" s="625" t="s">
        <v>1192</v>
      </c>
      <c r="E24" s="620" t="s">
        <v>1140</v>
      </c>
      <c r="F24" s="47" t="s">
        <v>1235</v>
      </c>
      <c r="G24" s="47" t="s">
        <v>1237</v>
      </c>
      <c r="H24" s="55" t="s">
        <v>1236</v>
      </c>
      <c r="K24" s="96"/>
      <c r="L24" s="188"/>
      <c r="M24" s="582"/>
    </row>
    <row r="25" spans="1:13" ht="63" customHeight="1" x14ac:dyDescent="0.25">
      <c r="A25" s="14">
        <v>20</v>
      </c>
      <c r="B25" s="597" t="s">
        <v>323</v>
      </c>
      <c r="C25" s="579">
        <v>12</v>
      </c>
      <c r="D25" s="624" t="s">
        <v>442</v>
      </c>
      <c r="E25" s="620" t="s">
        <v>1140</v>
      </c>
      <c r="F25" s="47" t="s">
        <v>1156</v>
      </c>
      <c r="G25" s="282" t="s">
        <v>443</v>
      </c>
      <c r="H25" s="283" t="s">
        <v>444</v>
      </c>
    </row>
    <row r="26" spans="1:13" ht="23.4" x14ac:dyDescent="0.25">
      <c r="A26" s="14">
        <v>21</v>
      </c>
      <c r="B26" s="601" t="s">
        <v>324</v>
      </c>
      <c r="C26" s="577">
        <v>150</v>
      </c>
      <c r="D26" s="272" t="s">
        <v>445</v>
      </c>
      <c r="E26" s="621" t="s">
        <v>446</v>
      </c>
      <c r="F26" s="18" t="s">
        <v>447</v>
      </c>
      <c r="G26" s="284"/>
      <c r="H26" s="285" t="s">
        <v>448</v>
      </c>
      <c r="J26" s="286"/>
    </row>
    <row r="27" spans="1:13" ht="69" x14ac:dyDescent="0.25">
      <c r="A27" s="14">
        <v>22</v>
      </c>
      <c r="B27" s="601" t="s">
        <v>1873</v>
      </c>
      <c r="C27" s="577">
        <v>125</v>
      </c>
      <c r="D27" s="47" t="s">
        <v>438</v>
      </c>
      <c r="E27" s="620" t="s">
        <v>1140</v>
      </c>
      <c r="F27" s="272" t="s">
        <v>1874</v>
      </c>
      <c r="G27" s="284" t="s">
        <v>449</v>
      </c>
      <c r="H27" s="285" t="s">
        <v>450</v>
      </c>
      <c r="J27" s="286"/>
    </row>
    <row r="28" spans="1:13" ht="39.6" x14ac:dyDescent="0.25">
      <c r="A28" s="14">
        <v>23</v>
      </c>
      <c r="B28" s="601" t="s">
        <v>326</v>
      </c>
      <c r="C28" s="577">
        <v>100</v>
      </c>
      <c r="D28" s="272" t="s">
        <v>420</v>
      </c>
      <c r="E28" s="620" t="s">
        <v>1140</v>
      </c>
      <c r="F28" s="23" t="s">
        <v>451</v>
      </c>
      <c r="G28" s="18" t="s">
        <v>452</v>
      </c>
      <c r="H28" s="55" t="s">
        <v>453</v>
      </c>
    </row>
    <row r="29" spans="1:13" ht="26.4" x14ac:dyDescent="0.25">
      <c r="A29" s="14">
        <v>24</v>
      </c>
      <c r="B29" s="601" t="s">
        <v>327</v>
      </c>
      <c r="C29" s="577"/>
      <c r="D29" s="272" t="s">
        <v>420</v>
      </c>
      <c r="E29" s="620" t="s">
        <v>1140</v>
      </c>
      <c r="F29" s="47" t="s">
        <v>1153</v>
      </c>
      <c r="G29" s="78" t="s">
        <v>454</v>
      </c>
      <c r="H29" s="287" t="s">
        <v>455</v>
      </c>
    </row>
    <row r="30" spans="1:13" ht="26.4" x14ac:dyDescent="0.25">
      <c r="A30" s="14">
        <v>25</v>
      </c>
      <c r="B30" s="601" t="s">
        <v>328</v>
      </c>
      <c r="C30" s="578">
        <v>50</v>
      </c>
      <c r="D30" s="272" t="s">
        <v>420</v>
      </c>
      <c r="E30" s="620" t="s">
        <v>1140</v>
      </c>
      <c r="F30" s="47" t="s">
        <v>456</v>
      </c>
      <c r="G30" s="47" t="s">
        <v>457</v>
      </c>
      <c r="H30" s="243" t="s">
        <v>458</v>
      </c>
    </row>
    <row r="31" spans="1:13" ht="26.4" x14ac:dyDescent="0.25">
      <c r="A31" s="14">
        <v>26</v>
      </c>
      <c r="B31" s="597" t="s">
        <v>329</v>
      </c>
      <c r="C31" s="577">
        <v>50</v>
      </c>
      <c r="D31" s="272" t="s">
        <v>420</v>
      </c>
      <c r="E31" s="626">
        <v>45078</v>
      </c>
      <c r="F31" s="47" t="s">
        <v>456</v>
      </c>
      <c r="G31" s="23" t="s">
        <v>459</v>
      </c>
      <c r="H31" s="243" t="s">
        <v>458</v>
      </c>
    </row>
    <row r="32" spans="1:13" ht="26.4" x14ac:dyDescent="0.25">
      <c r="A32" s="14">
        <v>27</v>
      </c>
      <c r="B32" s="597" t="s">
        <v>330</v>
      </c>
      <c r="C32" s="577">
        <v>100</v>
      </c>
      <c r="D32" s="272" t="s">
        <v>461</v>
      </c>
      <c r="E32" s="620" t="s">
        <v>1140</v>
      </c>
      <c r="F32" s="18" t="s">
        <v>462</v>
      </c>
      <c r="G32" s="272" t="s">
        <v>463</v>
      </c>
      <c r="H32" s="243" t="s">
        <v>464</v>
      </c>
    </row>
    <row r="33" spans="1:8" ht="21.75" customHeight="1" x14ac:dyDescent="0.25">
      <c r="A33" s="9">
        <v>28</v>
      </c>
      <c r="B33" s="597" t="s">
        <v>994</v>
      </c>
      <c r="C33" s="577">
        <v>50</v>
      </c>
      <c r="D33" s="47" t="s">
        <v>466</v>
      </c>
      <c r="E33" s="620" t="s">
        <v>1140</v>
      </c>
      <c r="F33" s="23" t="s">
        <v>995</v>
      </c>
      <c r="G33" s="18"/>
      <c r="H33" s="78" t="s">
        <v>1234</v>
      </c>
    </row>
    <row r="34" spans="1:8" ht="37.5" customHeight="1" x14ac:dyDescent="0.25">
      <c r="A34" s="9">
        <v>29</v>
      </c>
      <c r="B34" s="597" t="s">
        <v>1184</v>
      </c>
      <c r="C34" s="577">
        <v>150</v>
      </c>
      <c r="D34" s="47" t="s">
        <v>420</v>
      </c>
      <c r="E34" s="620" t="s">
        <v>1140</v>
      </c>
      <c r="F34" s="23" t="s">
        <v>1233</v>
      </c>
      <c r="G34" s="18"/>
      <c r="H34" s="287" t="s">
        <v>1183</v>
      </c>
    </row>
    <row r="35" spans="1:8" ht="37.5" customHeight="1" x14ac:dyDescent="0.25">
      <c r="A35" s="9">
        <v>30</v>
      </c>
      <c r="B35" s="601" t="s">
        <v>1774</v>
      </c>
      <c r="C35" s="577">
        <v>150</v>
      </c>
      <c r="D35" s="47" t="s">
        <v>466</v>
      </c>
      <c r="E35" s="620" t="s">
        <v>1175</v>
      </c>
      <c r="F35" s="18" t="s">
        <v>1176</v>
      </c>
      <c r="G35" s="18"/>
      <c r="H35" s="590" t="s">
        <v>1757</v>
      </c>
    </row>
    <row r="36" spans="1:8" ht="37.5" customHeight="1" x14ac:dyDescent="0.25">
      <c r="A36" s="9">
        <v>31</v>
      </c>
      <c r="B36" s="202" t="s">
        <v>1758</v>
      </c>
      <c r="C36" s="18">
        <v>100</v>
      </c>
      <c r="D36" s="47" t="s">
        <v>1759</v>
      </c>
      <c r="E36" s="620"/>
      <c r="F36" s="18" t="s">
        <v>1176</v>
      </c>
      <c r="G36" s="18"/>
      <c r="H36" s="590" t="s">
        <v>1757</v>
      </c>
    </row>
    <row r="37" spans="1:8" ht="37.5" customHeight="1" x14ac:dyDescent="0.25">
      <c r="A37" s="9">
        <v>32</v>
      </c>
      <c r="B37" s="202" t="s">
        <v>1185</v>
      </c>
      <c r="C37" s="18"/>
      <c r="D37" s="47"/>
      <c r="E37" s="620"/>
      <c r="F37" s="23"/>
      <c r="G37" s="18"/>
      <c r="H37" s="287"/>
    </row>
    <row r="38" spans="1:8" ht="30" customHeight="1" x14ac:dyDescent="0.25">
      <c r="A38" s="9">
        <v>33</v>
      </c>
      <c r="B38" s="202" t="s">
        <v>1186</v>
      </c>
      <c r="C38" s="18"/>
      <c r="D38" s="47"/>
      <c r="E38" s="620"/>
      <c r="F38" s="23"/>
      <c r="G38" s="18"/>
      <c r="H38" s="287"/>
    </row>
    <row r="39" spans="1:8" ht="21.75" customHeight="1" x14ac:dyDescent="0.25">
      <c r="A39" s="9">
        <v>34</v>
      </c>
      <c r="B39" s="202" t="s">
        <v>1187</v>
      </c>
      <c r="C39" s="18"/>
      <c r="D39" s="47"/>
      <c r="E39" s="620"/>
      <c r="F39" s="23"/>
      <c r="G39" s="18"/>
      <c r="H39" s="17"/>
    </row>
    <row r="40" spans="1:8" ht="25.5" customHeight="1" x14ac:dyDescent="0.25">
      <c r="A40" s="9">
        <v>35</v>
      </c>
      <c r="B40" s="202" t="s">
        <v>1188</v>
      </c>
      <c r="C40" s="18"/>
      <c r="D40" s="47"/>
      <c r="E40" s="620"/>
      <c r="F40" s="23"/>
      <c r="G40" s="18"/>
      <c r="H40" s="17"/>
    </row>
    <row r="41" spans="1:8" ht="27" customHeight="1" x14ac:dyDescent="0.25">
      <c r="A41" s="9">
        <v>36</v>
      </c>
      <c r="B41" s="202" t="s">
        <v>1189</v>
      </c>
    </row>
    <row r="42" spans="1:8" ht="26.25" customHeight="1" x14ac:dyDescent="0.25">
      <c r="A42" s="9">
        <v>37</v>
      </c>
      <c r="B42" s="202" t="s">
        <v>1190</v>
      </c>
      <c r="C42" s="29"/>
      <c r="D42" s="1"/>
      <c r="G42" s="288"/>
    </row>
    <row r="43" spans="1:8" ht="24.75" customHeight="1" x14ac:dyDescent="0.25">
      <c r="A43" s="9">
        <v>38</v>
      </c>
      <c r="B43" s="202" t="s">
        <v>1191</v>
      </c>
    </row>
    <row r="44" spans="1:8" ht="24.75" customHeight="1" x14ac:dyDescent="0.25">
      <c r="A44" s="9">
        <v>39</v>
      </c>
      <c r="B44" s="204" t="s">
        <v>1194</v>
      </c>
      <c r="C44" s="1">
        <f>SUM(C6:C43)</f>
        <v>3382</v>
      </c>
      <c r="D44" s="39"/>
      <c r="G44" s="288"/>
      <c r="H44"/>
    </row>
    <row r="45" spans="1:8" ht="22.5" customHeight="1" x14ac:dyDescent="0.25">
      <c r="A45" s="9">
        <v>40</v>
      </c>
    </row>
    <row r="46" spans="1:8" x14ac:dyDescent="0.25">
      <c r="D46" s="39"/>
      <c r="E46" t="s">
        <v>1152</v>
      </c>
      <c r="H46"/>
    </row>
    <row r="47" spans="1:8" ht="46.2" x14ac:dyDescent="0.25">
      <c r="B47"/>
      <c r="D47" s="39"/>
      <c r="F47" s="276" t="s">
        <v>439</v>
      </c>
      <c r="G47" s="272" t="s">
        <v>440</v>
      </c>
      <c r="H47" s="281" t="s">
        <v>441</v>
      </c>
    </row>
    <row r="48" spans="1:8" x14ac:dyDescent="0.25">
      <c r="B48"/>
      <c r="D48" s="39"/>
      <c r="F48"/>
    </row>
    <row r="49" spans="2:4" x14ac:dyDescent="0.25">
      <c r="B49"/>
      <c r="D49" s="39"/>
    </row>
  </sheetData>
  <sortState xmlns:xlrd2="http://schemas.microsoft.com/office/spreadsheetml/2017/richdata2" ref="A6:D15">
    <sortCondition ref="A6:A15"/>
  </sortState>
  <phoneticPr fontId="17" type="noConversion"/>
  <hyperlinks>
    <hyperlink ref="H19" r:id="rId1" display="joanne.mulholland@us.af.mil" xr:uid="{B0773898-52F9-4217-99A1-2ACD71C21F79}"/>
    <hyperlink ref="H6" r:id="rId2" xr:uid="{3B010874-FFF0-4549-9959-E308D0F8A21D}"/>
  </hyperlinks>
  <printOptions horizontalCentered="1" gridLines="1"/>
  <pageMargins left="0.3" right="0.3" top="1.57" bottom="0.45" header="1.1000000000000001" footer="0.26"/>
  <pageSetup scale="75" orientation="landscape" r:id="rId3"/>
  <headerFooter alignWithMargins="0">
    <oddHeader>&amp;C&amp;18&amp;F - &amp;A</oddHeader>
    <oddFooter>&amp;L&amp;D&amp;R&amp;P of &amp;N</oddFooter>
  </headerFooter>
  <legacyDrawing r:id="rId4"/>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09673-3BE0-471A-9116-686AE454A26D}">
  <sheetPr codeName="Sheet24"/>
  <dimension ref="A2:L34"/>
  <sheetViews>
    <sheetView workbookViewId="0">
      <selection activeCell="G22" sqref="G22"/>
    </sheetView>
  </sheetViews>
  <sheetFormatPr defaultRowHeight="13.2" x14ac:dyDescent="0.25"/>
  <cols>
    <col min="1" max="1" width="15.44140625" style="291" bestFit="1" customWidth="1"/>
    <col min="2" max="2" width="43.44140625" style="291" bestFit="1" customWidth="1"/>
    <col min="3" max="3" width="12.6640625" style="290" bestFit="1" customWidth="1"/>
    <col min="4" max="4" width="9.109375" style="291"/>
    <col min="5" max="5" width="2" style="291" customWidth="1"/>
    <col min="6" max="6" width="15.44140625" style="290" bestFit="1" customWidth="1"/>
    <col min="7" max="7" width="43.44140625" style="291" bestFit="1" customWidth="1"/>
    <col min="8" max="8" width="11.6640625" style="290" customWidth="1"/>
    <col min="9" max="9" width="9.109375" style="291"/>
    <col min="10" max="10" width="10" style="291" bestFit="1" customWidth="1"/>
    <col min="11" max="11" width="51.109375" style="291" bestFit="1" customWidth="1"/>
    <col min="12" max="255" width="9.109375" style="291"/>
    <col min="256" max="256" width="10.6640625" style="291" bestFit="1" customWidth="1"/>
    <col min="257" max="257" width="43.44140625" style="291" bestFit="1" customWidth="1"/>
    <col min="258" max="258" width="12.6640625" style="291" bestFit="1" customWidth="1"/>
    <col min="259" max="511" width="9.109375" style="291"/>
    <col min="512" max="512" width="10.6640625" style="291" bestFit="1" customWidth="1"/>
    <col min="513" max="513" width="43.44140625" style="291" bestFit="1" customWidth="1"/>
    <col min="514" max="514" width="12.6640625" style="291" bestFit="1" customWidth="1"/>
    <col min="515" max="767" width="9.109375" style="291"/>
    <col min="768" max="768" width="10.6640625" style="291" bestFit="1" customWidth="1"/>
    <col min="769" max="769" width="43.44140625" style="291" bestFit="1" customWidth="1"/>
    <col min="770" max="770" width="12.6640625" style="291" bestFit="1" customWidth="1"/>
    <col min="771" max="1023" width="9.109375" style="291"/>
    <col min="1024" max="1024" width="10.6640625" style="291" bestFit="1" customWidth="1"/>
    <col min="1025" max="1025" width="43.44140625" style="291" bestFit="1" customWidth="1"/>
    <col min="1026" max="1026" width="12.6640625" style="291" bestFit="1" customWidth="1"/>
    <col min="1027" max="1279" width="9.109375" style="291"/>
    <col min="1280" max="1280" width="10.6640625" style="291" bestFit="1" customWidth="1"/>
    <col min="1281" max="1281" width="43.44140625" style="291" bestFit="1" customWidth="1"/>
    <col min="1282" max="1282" width="12.6640625" style="291" bestFit="1" customWidth="1"/>
    <col min="1283" max="1535" width="9.109375" style="291"/>
    <col min="1536" max="1536" width="10.6640625" style="291" bestFit="1" customWidth="1"/>
    <col min="1537" max="1537" width="43.44140625" style="291" bestFit="1" customWidth="1"/>
    <col min="1538" max="1538" width="12.6640625" style="291" bestFit="1" customWidth="1"/>
    <col min="1539" max="1791" width="9.109375" style="291"/>
    <col min="1792" max="1792" width="10.6640625" style="291" bestFit="1" customWidth="1"/>
    <col min="1793" max="1793" width="43.44140625" style="291" bestFit="1" customWidth="1"/>
    <col min="1794" max="1794" width="12.6640625" style="291" bestFit="1" customWidth="1"/>
    <col min="1795" max="2047" width="9.109375" style="291"/>
    <col min="2048" max="2048" width="10.6640625" style="291" bestFit="1" customWidth="1"/>
    <col min="2049" max="2049" width="43.44140625" style="291" bestFit="1" customWidth="1"/>
    <col min="2050" max="2050" width="12.6640625" style="291" bestFit="1" customWidth="1"/>
    <col min="2051" max="2303" width="9.109375" style="291"/>
    <col min="2304" max="2304" width="10.6640625" style="291" bestFit="1" customWidth="1"/>
    <col min="2305" max="2305" width="43.44140625" style="291" bestFit="1" customWidth="1"/>
    <col min="2306" max="2306" width="12.6640625" style="291" bestFit="1" customWidth="1"/>
    <col min="2307" max="2559" width="9.109375" style="291"/>
    <col min="2560" max="2560" width="10.6640625" style="291" bestFit="1" customWidth="1"/>
    <col min="2561" max="2561" width="43.44140625" style="291" bestFit="1" customWidth="1"/>
    <col min="2562" max="2562" width="12.6640625" style="291" bestFit="1" customWidth="1"/>
    <col min="2563" max="2815" width="9.109375" style="291"/>
    <col min="2816" max="2816" width="10.6640625" style="291" bestFit="1" customWidth="1"/>
    <col min="2817" max="2817" width="43.44140625" style="291" bestFit="1" customWidth="1"/>
    <col min="2818" max="2818" width="12.6640625" style="291" bestFit="1" customWidth="1"/>
    <col min="2819" max="3071" width="9.109375" style="291"/>
    <col min="3072" max="3072" width="10.6640625" style="291" bestFit="1" customWidth="1"/>
    <col min="3073" max="3073" width="43.44140625" style="291" bestFit="1" customWidth="1"/>
    <col min="3074" max="3074" width="12.6640625" style="291" bestFit="1" customWidth="1"/>
    <col min="3075" max="3327" width="9.109375" style="291"/>
    <col min="3328" max="3328" width="10.6640625" style="291" bestFit="1" customWidth="1"/>
    <col min="3329" max="3329" width="43.44140625" style="291" bestFit="1" customWidth="1"/>
    <col min="3330" max="3330" width="12.6640625" style="291" bestFit="1" customWidth="1"/>
    <col min="3331" max="3583" width="9.109375" style="291"/>
    <col min="3584" max="3584" width="10.6640625" style="291" bestFit="1" customWidth="1"/>
    <col min="3585" max="3585" width="43.44140625" style="291" bestFit="1" customWidth="1"/>
    <col min="3586" max="3586" width="12.6640625" style="291" bestFit="1" customWidth="1"/>
    <col min="3587" max="3839" width="9.109375" style="291"/>
    <col min="3840" max="3840" width="10.6640625" style="291" bestFit="1" customWidth="1"/>
    <col min="3841" max="3841" width="43.44140625" style="291" bestFit="1" customWidth="1"/>
    <col min="3842" max="3842" width="12.6640625" style="291" bestFit="1" customWidth="1"/>
    <col min="3843" max="4095" width="9.109375" style="291"/>
    <col min="4096" max="4096" width="10.6640625" style="291" bestFit="1" customWidth="1"/>
    <col min="4097" max="4097" width="43.44140625" style="291" bestFit="1" customWidth="1"/>
    <col min="4098" max="4098" width="12.6640625" style="291" bestFit="1" customWidth="1"/>
    <col min="4099" max="4351" width="9.109375" style="291"/>
    <col min="4352" max="4352" width="10.6640625" style="291" bestFit="1" customWidth="1"/>
    <col min="4353" max="4353" width="43.44140625" style="291" bestFit="1" customWidth="1"/>
    <col min="4354" max="4354" width="12.6640625" style="291" bestFit="1" customWidth="1"/>
    <col min="4355" max="4607" width="9.109375" style="291"/>
    <col min="4608" max="4608" width="10.6640625" style="291" bestFit="1" customWidth="1"/>
    <col min="4609" max="4609" width="43.44140625" style="291" bestFit="1" customWidth="1"/>
    <col min="4610" max="4610" width="12.6640625" style="291" bestFit="1" customWidth="1"/>
    <col min="4611" max="4863" width="9.109375" style="291"/>
    <col min="4864" max="4864" width="10.6640625" style="291" bestFit="1" customWidth="1"/>
    <col min="4865" max="4865" width="43.44140625" style="291" bestFit="1" customWidth="1"/>
    <col min="4866" max="4866" width="12.6640625" style="291" bestFit="1" customWidth="1"/>
    <col min="4867" max="5119" width="9.109375" style="291"/>
    <col min="5120" max="5120" width="10.6640625" style="291" bestFit="1" customWidth="1"/>
    <col min="5121" max="5121" width="43.44140625" style="291" bestFit="1" customWidth="1"/>
    <col min="5122" max="5122" width="12.6640625" style="291" bestFit="1" customWidth="1"/>
    <col min="5123" max="5375" width="9.109375" style="291"/>
    <col min="5376" max="5376" width="10.6640625" style="291" bestFit="1" customWidth="1"/>
    <col min="5377" max="5377" width="43.44140625" style="291" bestFit="1" customWidth="1"/>
    <col min="5378" max="5378" width="12.6640625" style="291" bestFit="1" customWidth="1"/>
    <col min="5379" max="5631" width="9.109375" style="291"/>
    <col min="5632" max="5632" width="10.6640625" style="291" bestFit="1" customWidth="1"/>
    <col min="5633" max="5633" width="43.44140625" style="291" bestFit="1" customWidth="1"/>
    <col min="5634" max="5634" width="12.6640625" style="291" bestFit="1" customWidth="1"/>
    <col min="5635" max="5887" width="9.109375" style="291"/>
    <col min="5888" max="5888" width="10.6640625" style="291" bestFit="1" customWidth="1"/>
    <col min="5889" max="5889" width="43.44140625" style="291" bestFit="1" customWidth="1"/>
    <col min="5890" max="5890" width="12.6640625" style="291" bestFit="1" customWidth="1"/>
    <col min="5891" max="6143" width="9.109375" style="291"/>
    <col min="6144" max="6144" width="10.6640625" style="291" bestFit="1" customWidth="1"/>
    <col min="6145" max="6145" width="43.44140625" style="291" bestFit="1" customWidth="1"/>
    <col min="6146" max="6146" width="12.6640625" style="291" bestFit="1" customWidth="1"/>
    <col min="6147" max="6399" width="9.109375" style="291"/>
    <col min="6400" max="6400" width="10.6640625" style="291" bestFit="1" customWidth="1"/>
    <col min="6401" max="6401" width="43.44140625" style="291" bestFit="1" customWidth="1"/>
    <col min="6402" max="6402" width="12.6640625" style="291" bestFit="1" customWidth="1"/>
    <col min="6403" max="6655" width="9.109375" style="291"/>
    <col min="6656" max="6656" width="10.6640625" style="291" bestFit="1" customWidth="1"/>
    <col min="6657" max="6657" width="43.44140625" style="291" bestFit="1" customWidth="1"/>
    <col min="6658" max="6658" width="12.6640625" style="291" bestFit="1" customWidth="1"/>
    <col min="6659" max="6911" width="9.109375" style="291"/>
    <col min="6912" max="6912" width="10.6640625" style="291" bestFit="1" customWidth="1"/>
    <col min="6913" max="6913" width="43.44140625" style="291" bestFit="1" customWidth="1"/>
    <col min="6914" max="6914" width="12.6640625" style="291" bestFit="1" customWidth="1"/>
    <col min="6915" max="7167" width="9.109375" style="291"/>
    <col min="7168" max="7168" width="10.6640625" style="291" bestFit="1" customWidth="1"/>
    <col min="7169" max="7169" width="43.44140625" style="291" bestFit="1" customWidth="1"/>
    <col min="7170" max="7170" width="12.6640625" style="291" bestFit="1" customWidth="1"/>
    <col min="7171" max="7423" width="9.109375" style="291"/>
    <col min="7424" max="7424" width="10.6640625" style="291" bestFit="1" customWidth="1"/>
    <col min="7425" max="7425" width="43.44140625" style="291" bestFit="1" customWidth="1"/>
    <col min="7426" max="7426" width="12.6640625" style="291" bestFit="1" customWidth="1"/>
    <col min="7427" max="7679" width="9.109375" style="291"/>
    <col min="7680" max="7680" width="10.6640625" style="291" bestFit="1" customWidth="1"/>
    <col min="7681" max="7681" width="43.44140625" style="291" bestFit="1" customWidth="1"/>
    <col min="7682" max="7682" width="12.6640625" style="291" bestFit="1" customWidth="1"/>
    <col min="7683" max="7935" width="9.109375" style="291"/>
    <col min="7936" max="7936" width="10.6640625" style="291" bestFit="1" customWidth="1"/>
    <col min="7937" max="7937" width="43.44140625" style="291" bestFit="1" customWidth="1"/>
    <col min="7938" max="7938" width="12.6640625" style="291" bestFit="1" customWidth="1"/>
    <col min="7939" max="8191" width="9.109375" style="291"/>
    <col min="8192" max="8192" width="10.6640625" style="291" bestFit="1" customWidth="1"/>
    <col min="8193" max="8193" width="43.44140625" style="291" bestFit="1" customWidth="1"/>
    <col min="8194" max="8194" width="12.6640625" style="291" bestFit="1" customWidth="1"/>
    <col min="8195" max="8447" width="9.109375" style="291"/>
    <col min="8448" max="8448" width="10.6640625" style="291" bestFit="1" customWidth="1"/>
    <col min="8449" max="8449" width="43.44140625" style="291" bestFit="1" customWidth="1"/>
    <col min="8450" max="8450" width="12.6640625" style="291" bestFit="1" customWidth="1"/>
    <col min="8451" max="8703" width="9.109375" style="291"/>
    <col min="8704" max="8704" width="10.6640625" style="291" bestFit="1" customWidth="1"/>
    <col min="8705" max="8705" width="43.44140625" style="291" bestFit="1" customWidth="1"/>
    <col min="8706" max="8706" width="12.6640625" style="291" bestFit="1" customWidth="1"/>
    <col min="8707" max="8959" width="9.109375" style="291"/>
    <col min="8960" max="8960" width="10.6640625" style="291" bestFit="1" customWidth="1"/>
    <col min="8961" max="8961" width="43.44140625" style="291" bestFit="1" customWidth="1"/>
    <col min="8962" max="8962" width="12.6640625" style="291" bestFit="1" customWidth="1"/>
    <col min="8963" max="9215" width="9.109375" style="291"/>
    <col min="9216" max="9216" width="10.6640625" style="291" bestFit="1" customWidth="1"/>
    <col min="9217" max="9217" width="43.44140625" style="291" bestFit="1" customWidth="1"/>
    <col min="9218" max="9218" width="12.6640625" style="291" bestFit="1" customWidth="1"/>
    <col min="9219" max="9471" width="9.109375" style="291"/>
    <col min="9472" max="9472" width="10.6640625" style="291" bestFit="1" customWidth="1"/>
    <col min="9473" max="9473" width="43.44140625" style="291" bestFit="1" customWidth="1"/>
    <col min="9474" max="9474" width="12.6640625" style="291" bestFit="1" customWidth="1"/>
    <col min="9475" max="9727" width="9.109375" style="291"/>
    <col min="9728" max="9728" width="10.6640625" style="291" bestFit="1" customWidth="1"/>
    <col min="9729" max="9729" width="43.44140625" style="291" bestFit="1" customWidth="1"/>
    <col min="9730" max="9730" width="12.6640625" style="291" bestFit="1" customWidth="1"/>
    <col min="9731" max="9983" width="9.109375" style="291"/>
    <col min="9984" max="9984" width="10.6640625" style="291" bestFit="1" customWidth="1"/>
    <col min="9985" max="9985" width="43.44140625" style="291" bestFit="1" customWidth="1"/>
    <col min="9986" max="9986" width="12.6640625" style="291" bestFit="1" customWidth="1"/>
    <col min="9987" max="10239" width="9.109375" style="291"/>
    <col min="10240" max="10240" width="10.6640625" style="291" bestFit="1" customWidth="1"/>
    <col min="10241" max="10241" width="43.44140625" style="291" bestFit="1" customWidth="1"/>
    <col min="10242" max="10242" width="12.6640625" style="291" bestFit="1" customWidth="1"/>
    <col min="10243" max="10495" width="9.109375" style="291"/>
    <col min="10496" max="10496" width="10.6640625" style="291" bestFit="1" customWidth="1"/>
    <col min="10497" max="10497" width="43.44140625" style="291" bestFit="1" customWidth="1"/>
    <col min="10498" max="10498" width="12.6640625" style="291" bestFit="1" customWidth="1"/>
    <col min="10499" max="10751" width="9.109375" style="291"/>
    <col min="10752" max="10752" width="10.6640625" style="291" bestFit="1" customWidth="1"/>
    <col min="10753" max="10753" width="43.44140625" style="291" bestFit="1" customWidth="1"/>
    <col min="10754" max="10754" width="12.6640625" style="291" bestFit="1" customWidth="1"/>
    <col min="10755" max="11007" width="9.109375" style="291"/>
    <col min="11008" max="11008" width="10.6640625" style="291" bestFit="1" customWidth="1"/>
    <col min="11009" max="11009" width="43.44140625" style="291" bestFit="1" customWidth="1"/>
    <col min="11010" max="11010" width="12.6640625" style="291" bestFit="1" customWidth="1"/>
    <col min="11011" max="11263" width="9.109375" style="291"/>
    <col min="11264" max="11264" width="10.6640625" style="291" bestFit="1" customWidth="1"/>
    <col min="11265" max="11265" width="43.44140625" style="291" bestFit="1" customWidth="1"/>
    <col min="11266" max="11266" width="12.6640625" style="291" bestFit="1" customWidth="1"/>
    <col min="11267" max="11519" width="9.109375" style="291"/>
    <col min="11520" max="11520" width="10.6640625" style="291" bestFit="1" customWidth="1"/>
    <col min="11521" max="11521" width="43.44140625" style="291" bestFit="1" customWidth="1"/>
    <col min="11522" max="11522" width="12.6640625" style="291" bestFit="1" customWidth="1"/>
    <col min="11523" max="11775" width="9.109375" style="291"/>
    <col min="11776" max="11776" width="10.6640625" style="291" bestFit="1" customWidth="1"/>
    <col min="11777" max="11777" width="43.44140625" style="291" bestFit="1" customWidth="1"/>
    <col min="11778" max="11778" width="12.6640625" style="291" bestFit="1" customWidth="1"/>
    <col min="11779" max="12031" width="9.109375" style="291"/>
    <col min="12032" max="12032" width="10.6640625" style="291" bestFit="1" customWidth="1"/>
    <col min="12033" max="12033" width="43.44140625" style="291" bestFit="1" customWidth="1"/>
    <col min="12034" max="12034" width="12.6640625" style="291" bestFit="1" customWidth="1"/>
    <col min="12035" max="12287" width="9.109375" style="291"/>
    <col min="12288" max="12288" width="10.6640625" style="291" bestFit="1" customWidth="1"/>
    <col min="12289" max="12289" width="43.44140625" style="291" bestFit="1" customWidth="1"/>
    <col min="12290" max="12290" width="12.6640625" style="291" bestFit="1" customWidth="1"/>
    <col min="12291" max="12543" width="9.109375" style="291"/>
    <col min="12544" max="12544" width="10.6640625" style="291" bestFit="1" customWidth="1"/>
    <col min="12545" max="12545" width="43.44140625" style="291" bestFit="1" customWidth="1"/>
    <col min="12546" max="12546" width="12.6640625" style="291" bestFit="1" customWidth="1"/>
    <col min="12547" max="12799" width="9.109375" style="291"/>
    <col min="12800" max="12800" width="10.6640625" style="291" bestFit="1" customWidth="1"/>
    <col min="12801" max="12801" width="43.44140625" style="291" bestFit="1" customWidth="1"/>
    <col min="12802" max="12802" width="12.6640625" style="291" bestFit="1" customWidth="1"/>
    <col min="12803" max="13055" width="9.109375" style="291"/>
    <col min="13056" max="13056" width="10.6640625" style="291" bestFit="1" customWidth="1"/>
    <col min="13057" max="13057" width="43.44140625" style="291" bestFit="1" customWidth="1"/>
    <col min="13058" max="13058" width="12.6640625" style="291" bestFit="1" customWidth="1"/>
    <col min="13059" max="13311" width="9.109375" style="291"/>
    <col min="13312" max="13312" width="10.6640625" style="291" bestFit="1" customWidth="1"/>
    <col min="13313" max="13313" width="43.44140625" style="291" bestFit="1" customWidth="1"/>
    <col min="13314" max="13314" width="12.6640625" style="291" bestFit="1" customWidth="1"/>
    <col min="13315" max="13567" width="9.109375" style="291"/>
    <col min="13568" max="13568" width="10.6640625" style="291" bestFit="1" customWidth="1"/>
    <col min="13569" max="13569" width="43.44140625" style="291" bestFit="1" customWidth="1"/>
    <col min="13570" max="13570" width="12.6640625" style="291" bestFit="1" customWidth="1"/>
    <col min="13571" max="13823" width="9.109375" style="291"/>
    <col min="13824" max="13824" width="10.6640625" style="291" bestFit="1" customWidth="1"/>
    <col min="13825" max="13825" width="43.44140625" style="291" bestFit="1" customWidth="1"/>
    <col min="13826" max="13826" width="12.6640625" style="291" bestFit="1" customWidth="1"/>
    <col min="13827" max="14079" width="9.109375" style="291"/>
    <col min="14080" max="14080" width="10.6640625" style="291" bestFit="1" customWidth="1"/>
    <col min="14081" max="14081" width="43.44140625" style="291" bestFit="1" customWidth="1"/>
    <col min="14082" max="14082" width="12.6640625" style="291" bestFit="1" customWidth="1"/>
    <col min="14083" max="14335" width="9.109375" style="291"/>
    <col min="14336" max="14336" width="10.6640625" style="291" bestFit="1" customWidth="1"/>
    <col min="14337" max="14337" width="43.44140625" style="291" bestFit="1" customWidth="1"/>
    <col min="14338" max="14338" width="12.6640625" style="291" bestFit="1" customWidth="1"/>
    <col min="14339" max="14591" width="9.109375" style="291"/>
    <col min="14592" max="14592" width="10.6640625" style="291" bestFit="1" customWidth="1"/>
    <col min="14593" max="14593" width="43.44140625" style="291" bestFit="1" customWidth="1"/>
    <col min="14594" max="14594" width="12.6640625" style="291" bestFit="1" customWidth="1"/>
    <col min="14595" max="14847" width="9.109375" style="291"/>
    <col min="14848" max="14848" width="10.6640625" style="291" bestFit="1" customWidth="1"/>
    <col min="14849" max="14849" width="43.44140625" style="291" bestFit="1" customWidth="1"/>
    <col min="14850" max="14850" width="12.6640625" style="291" bestFit="1" customWidth="1"/>
    <col min="14851" max="15103" width="9.109375" style="291"/>
    <col min="15104" max="15104" width="10.6640625" style="291" bestFit="1" customWidth="1"/>
    <col min="15105" max="15105" width="43.44140625" style="291" bestFit="1" customWidth="1"/>
    <col min="15106" max="15106" width="12.6640625" style="291" bestFit="1" customWidth="1"/>
    <col min="15107" max="15359" width="9.109375" style="291"/>
    <col min="15360" max="15360" width="10.6640625" style="291" bestFit="1" customWidth="1"/>
    <col min="15361" max="15361" width="43.44140625" style="291" bestFit="1" customWidth="1"/>
    <col min="15362" max="15362" width="12.6640625" style="291" bestFit="1" customWidth="1"/>
    <col min="15363" max="15615" width="9.109375" style="291"/>
    <col min="15616" max="15616" width="10.6640625" style="291" bestFit="1" customWidth="1"/>
    <col min="15617" max="15617" width="43.44140625" style="291" bestFit="1" customWidth="1"/>
    <col min="15618" max="15618" width="12.6640625" style="291" bestFit="1" customWidth="1"/>
    <col min="15619" max="15871" width="9.109375" style="291"/>
    <col min="15872" max="15872" width="10.6640625" style="291" bestFit="1" customWidth="1"/>
    <col min="15873" max="15873" width="43.44140625" style="291" bestFit="1" customWidth="1"/>
    <col min="15874" max="15874" width="12.6640625" style="291" bestFit="1" customWidth="1"/>
    <col min="15875" max="16127" width="9.109375" style="291"/>
    <col min="16128" max="16128" width="10.6640625" style="291" bestFit="1" customWidth="1"/>
    <col min="16129" max="16129" width="43.44140625" style="291" bestFit="1" customWidth="1"/>
    <col min="16130" max="16130" width="12.6640625" style="291" bestFit="1" customWidth="1"/>
    <col min="16131" max="16384" width="9.109375" style="291"/>
  </cols>
  <sheetData>
    <row r="2" spans="1:12" ht="33.75" customHeight="1" x14ac:dyDescent="0.3">
      <c r="A2" s="303" t="s">
        <v>488</v>
      </c>
      <c r="B2" s="303" t="s">
        <v>490</v>
      </c>
      <c r="C2" s="304" t="s">
        <v>476</v>
      </c>
      <c r="E2" s="499"/>
      <c r="F2" s="303" t="s">
        <v>990</v>
      </c>
      <c r="G2" s="303" t="s">
        <v>991</v>
      </c>
      <c r="H2" s="304" t="s">
        <v>476</v>
      </c>
      <c r="J2" s="248" t="s">
        <v>491</v>
      </c>
      <c r="K2" s="248" t="s">
        <v>1231</v>
      </c>
      <c r="L2" s="248" t="s">
        <v>476</v>
      </c>
    </row>
    <row r="3" spans="1:12" ht="24" customHeight="1" x14ac:dyDescent="0.3">
      <c r="A3" s="290">
        <v>1</v>
      </c>
      <c r="B3" s="291" t="s">
        <v>307</v>
      </c>
      <c r="C3" s="290">
        <v>112</v>
      </c>
      <c r="E3" s="499"/>
      <c r="F3" s="290">
        <v>1</v>
      </c>
      <c r="G3" s="291" t="s">
        <v>307</v>
      </c>
      <c r="H3" s="290">
        <f>+'2024 Need Dates_Addresses'!C6</f>
        <v>112</v>
      </c>
      <c r="J3" s="21">
        <v>1</v>
      </c>
      <c r="K3" s="612" t="s">
        <v>307</v>
      </c>
      <c r="L3" s="615">
        <v>112</v>
      </c>
    </row>
    <row r="4" spans="1:12" ht="15" customHeight="1" x14ac:dyDescent="0.3">
      <c r="A4" s="290">
        <v>2</v>
      </c>
      <c r="B4" s="291" t="s">
        <v>308</v>
      </c>
      <c r="C4" s="290">
        <v>65</v>
      </c>
      <c r="E4" s="499"/>
      <c r="F4" s="290">
        <v>2</v>
      </c>
      <c r="G4" s="291" t="s">
        <v>308</v>
      </c>
      <c r="H4" s="290">
        <f>+'2024 Need Dates_Addresses'!C7</f>
        <v>65</v>
      </c>
      <c r="J4" s="21">
        <v>2</v>
      </c>
      <c r="K4" s="610" t="s">
        <v>308</v>
      </c>
      <c r="L4" s="18">
        <v>65</v>
      </c>
    </row>
    <row r="5" spans="1:12" ht="15" customHeight="1" x14ac:dyDescent="0.3">
      <c r="A5" s="290">
        <v>3</v>
      </c>
      <c r="B5" s="291" t="s">
        <v>309</v>
      </c>
      <c r="C5" s="290">
        <v>16</v>
      </c>
      <c r="E5" s="499"/>
      <c r="F5" s="290">
        <v>3</v>
      </c>
      <c r="G5" s="291" t="s">
        <v>467</v>
      </c>
      <c r="H5" s="290">
        <f>+'2024 Need Dates_Addresses'!C8</f>
        <v>116</v>
      </c>
      <c r="J5" s="21">
        <v>3</v>
      </c>
      <c r="K5" s="612" t="s">
        <v>467</v>
      </c>
      <c r="L5" s="615">
        <v>52</v>
      </c>
    </row>
    <row r="6" spans="1:12" ht="15" customHeight="1" x14ac:dyDescent="0.3">
      <c r="A6" s="290">
        <v>4</v>
      </c>
      <c r="B6" s="291" t="s">
        <v>478</v>
      </c>
      <c r="C6" s="290">
        <v>34</v>
      </c>
      <c r="E6" s="499"/>
      <c r="F6" s="290">
        <v>4</v>
      </c>
      <c r="G6" s="291" t="s">
        <v>310</v>
      </c>
      <c r="H6" s="290">
        <f>+'2024 Need Dates_Addresses'!C9</f>
        <v>51</v>
      </c>
      <c r="J6" s="21">
        <v>4</v>
      </c>
      <c r="K6" s="612" t="s">
        <v>310</v>
      </c>
      <c r="L6" s="615">
        <v>129</v>
      </c>
    </row>
    <row r="7" spans="1:12" ht="15" customHeight="1" x14ac:dyDescent="0.3">
      <c r="A7" s="290">
        <v>5</v>
      </c>
      <c r="B7" s="291" t="s">
        <v>310</v>
      </c>
      <c r="C7" s="290">
        <v>136</v>
      </c>
      <c r="E7" s="499"/>
      <c r="F7" s="290">
        <v>5</v>
      </c>
      <c r="G7" s="291" t="s">
        <v>311</v>
      </c>
      <c r="H7" s="290">
        <f>+'2024 Need Dates_Addresses'!C10</f>
        <v>16</v>
      </c>
      <c r="J7" s="21">
        <v>5</v>
      </c>
      <c r="K7" s="612" t="s">
        <v>311</v>
      </c>
      <c r="L7" s="615">
        <v>40</v>
      </c>
    </row>
    <row r="8" spans="1:12" ht="15" customHeight="1" x14ac:dyDescent="0.3">
      <c r="A8" s="290">
        <v>6</v>
      </c>
      <c r="B8" s="291" t="s">
        <v>479</v>
      </c>
      <c r="C8" s="290">
        <v>102</v>
      </c>
      <c r="E8" s="499"/>
      <c r="F8" s="290">
        <v>6</v>
      </c>
      <c r="G8" s="291" t="s">
        <v>309</v>
      </c>
      <c r="H8" s="290">
        <f>+'2024 Need Dates_Addresses'!C11</f>
        <v>36</v>
      </c>
      <c r="J8" s="21">
        <v>6</v>
      </c>
      <c r="K8" s="612" t="s">
        <v>309</v>
      </c>
      <c r="L8" s="615">
        <v>16</v>
      </c>
    </row>
    <row r="9" spans="1:12" ht="15" customHeight="1" x14ac:dyDescent="0.3">
      <c r="A9" s="290">
        <v>7</v>
      </c>
      <c r="B9" s="291" t="s">
        <v>311</v>
      </c>
      <c r="C9" s="290">
        <v>17</v>
      </c>
      <c r="E9" s="499"/>
      <c r="F9" s="290">
        <v>7</v>
      </c>
      <c r="G9" s="291" t="s">
        <v>312</v>
      </c>
      <c r="H9" s="290">
        <f>+'2024 Need Dates_Addresses'!C12</f>
        <v>80</v>
      </c>
      <c r="J9" s="21">
        <v>7</v>
      </c>
      <c r="K9" s="612" t="s">
        <v>312</v>
      </c>
      <c r="L9" s="615">
        <v>87</v>
      </c>
    </row>
    <row r="10" spans="1:12" ht="15" customHeight="1" x14ac:dyDescent="0.3">
      <c r="A10" s="290">
        <v>8</v>
      </c>
      <c r="B10" s="291" t="s">
        <v>312</v>
      </c>
      <c r="C10" s="290">
        <v>62</v>
      </c>
      <c r="E10" s="499"/>
      <c r="F10" s="290">
        <v>8</v>
      </c>
      <c r="G10" s="291" t="s">
        <v>313</v>
      </c>
      <c r="H10" s="290">
        <f>+'2024 Need Dates_Addresses'!C13</f>
        <v>39</v>
      </c>
      <c r="J10" s="21">
        <v>8</v>
      </c>
      <c r="K10" s="612" t="s">
        <v>313</v>
      </c>
      <c r="L10" s="615">
        <v>39</v>
      </c>
    </row>
    <row r="11" spans="1:12" ht="15" customHeight="1" x14ac:dyDescent="0.3">
      <c r="A11" s="290">
        <v>9</v>
      </c>
      <c r="B11" s="291" t="s">
        <v>313</v>
      </c>
      <c r="C11" s="290">
        <v>28</v>
      </c>
      <c r="E11" s="499"/>
      <c r="F11" s="290">
        <v>9</v>
      </c>
      <c r="G11" s="291" t="s">
        <v>471</v>
      </c>
      <c r="H11" s="290">
        <f>+'2024 Need Dates_Addresses'!C14</f>
        <v>5</v>
      </c>
      <c r="J11" s="21">
        <v>9</v>
      </c>
      <c r="K11" s="613" t="s">
        <v>471</v>
      </c>
      <c r="L11" s="615">
        <v>20</v>
      </c>
    </row>
    <row r="12" spans="1:12" ht="15" customHeight="1" x14ac:dyDescent="0.3">
      <c r="A12" s="290">
        <v>10</v>
      </c>
      <c r="B12" s="291" t="s">
        <v>480</v>
      </c>
      <c r="C12" s="290">
        <v>25</v>
      </c>
      <c r="E12" s="499"/>
      <c r="F12" s="290">
        <v>10</v>
      </c>
      <c r="G12" s="291" t="s">
        <v>470</v>
      </c>
      <c r="H12" s="290">
        <f>+'2024 Need Dates_Addresses'!C15</f>
        <v>0</v>
      </c>
      <c r="J12" s="21">
        <v>10</v>
      </c>
      <c r="K12" s="613" t="s">
        <v>470</v>
      </c>
      <c r="L12" s="615">
        <v>50</v>
      </c>
    </row>
    <row r="13" spans="1:12" ht="15" customHeight="1" x14ac:dyDescent="0.3">
      <c r="A13" s="290">
        <v>11</v>
      </c>
      <c r="B13" s="291" t="s">
        <v>314</v>
      </c>
      <c r="C13" s="290">
        <v>30</v>
      </c>
      <c r="E13" s="499"/>
      <c r="F13" s="290">
        <v>11</v>
      </c>
      <c r="G13" s="291" t="s">
        <v>314</v>
      </c>
      <c r="H13" s="290">
        <f>+'2024 Need Dates_Addresses'!C16</f>
        <v>50</v>
      </c>
      <c r="J13" s="21">
        <v>11</v>
      </c>
      <c r="K13" s="614" t="s">
        <v>314</v>
      </c>
      <c r="L13" s="615">
        <v>50</v>
      </c>
    </row>
    <row r="14" spans="1:12" ht="15" customHeight="1" x14ac:dyDescent="0.3">
      <c r="A14" s="290">
        <v>12</v>
      </c>
      <c r="B14" s="291" t="s">
        <v>315</v>
      </c>
      <c r="C14" s="290">
        <v>35</v>
      </c>
      <c r="E14" s="499"/>
      <c r="F14" s="290">
        <v>12</v>
      </c>
      <c r="G14" s="291" t="s">
        <v>315</v>
      </c>
      <c r="H14" s="290">
        <f>+'2024 Need Dates_Addresses'!C17</f>
        <v>35</v>
      </c>
      <c r="J14" s="21">
        <v>12</v>
      </c>
      <c r="K14" s="613" t="s">
        <v>315</v>
      </c>
      <c r="L14" s="615">
        <v>35</v>
      </c>
    </row>
    <row r="15" spans="1:12" ht="15" customHeight="1" x14ac:dyDescent="0.3">
      <c r="A15" s="290">
        <v>13</v>
      </c>
      <c r="B15" s="291" t="s">
        <v>316</v>
      </c>
      <c r="C15" s="290">
        <v>150</v>
      </c>
      <c r="E15" s="499"/>
      <c r="F15" s="290">
        <v>13</v>
      </c>
      <c r="G15" s="291" t="s">
        <v>316</v>
      </c>
      <c r="H15" s="290">
        <f>+'2024 Need Dates_Addresses'!C18</f>
        <v>125</v>
      </c>
      <c r="J15" s="21">
        <v>13</v>
      </c>
      <c r="K15" s="613" t="s">
        <v>316</v>
      </c>
      <c r="L15" s="615">
        <v>50</v>
      </c>
    </row>
    <row r="16" spans="1:12" ht="15" customHeight="1" x14ac:dyDescent="0.3">
      <c r="A16" s="290">
        <v>14</v>
      </c>
      <c r="B16" s="291" t="s">
        <v>317</v>
      </c>
      <c r="C16" s="290">
        <v>150</v>
      </c>
      <c r="E16" s="499"/>
      <c r="F16" s="290">
        <v>14</v>
      </c>
      <c r="G16" s="291" t="s">
        <v>317</v>
      </c>
      <c r="H16" s="290">
        <f>+'2024 Need Dates_Addresses'!C19</f>
        <v>125</v>
      </c>
      <c r="J16" s="21">
        <v>14</v>
      </c>
      <c r="K16" s="613" t="s">
        <v>317</v>
      </c>
      <c r="L16" s="615">
        <v>50</v>
      </c>
    </row>
    <row r="17" spans="1:12" ht="15" customHeight="1" x14ac:dyDescent="0.3">
      <c r="A17" s="290">
        <v>15</v>
      </c>
      <c r="B17" s="291" t="s">
        <v>318</v>
      </c>
      <c r="C17" s="290">
        <v>75</v>
      </c>
      <c r="E17" s="499"/>
      <c r="F17" s="290">
        <v>15</v>
      </c>
      <c r="G17" s="291" t="s">
        <v>318</v>
      </c>
      <c r="H17" s="290">
        <f>+'2024 Need Dates_Addresses'!C20</f>
        <v>40</v>
      </c>
      <c r="J17" s="21">
        <v>15</v>
      </c>
      <c r="K17" s="613" t="s">
        <v>318</v>
      </c>
      <c r="L17" s="615">
        <v>40</v>
      </c>
    </row>
    <row r="18" spans="1:12" ht="15" customHeight="1" x14ac:dyDescent="0.3">
      <c r="A18" s="290">
        <v>16</v>
      </c>
      <c r="B18" s="291" t="s">
        <v>319</v>
      </c>
      <c r="C18" s="290">
        <v>200</v>
      </c>
      <c r="E18" s="499"/>
      <c r="F18" s="290">
        <v>16</v>
      </c>
      <c r="G18" s="291" t="s">
        <v>319</v>
      </c>
      <c r="H18" s="290">
        <f>+'2024 Need Dates_Addresses'!C21</f>
        <v>250</v>
      </c>
      <c r="J18" s="21">
        <v>16</v>
      </c>
      <c r="K18" s="613" t="s">
        <v>319</v>
      </c>
      <c r="L18" s="615">
        <v>250</v>
      </c>
    </row>
    <row r="19" spans="1:12" ht="15" customHeight="1" x14ac:dyDescent="0.3">
      <c r="A19" s="290">
        <v>17</v>
      </c>
      <c r="B19" s="291" t="s">
        <v>320</v>
      </c>
      <c r="C19" s="290">
        <v>550</v>
      </c>
      <c r="E19" s="499"/>
      <c r="F19" s="290">
        <v>17</v>
      </c>
      <c r="G19" s="291" t="s">
        <v>320</v>
      </c>
      <c r="H19" s="290">
        <f>+'2024 Need Dates_Addresses'!C22</f>
        <v>700</v>
      </c>
      <c r="J19" s="21">
        <v>17</v>
      </c>
      <c r="K19" s="613" t="s">
        <v>320</v>
      </c>
      <c r="L19" s="615">
        <v>700</v>
      </c>
    </row>
    <row r="20" spans="1:12" ht="15" customHeight="1" x14ac:dyDescent="0.3">
      <c r="A20" s="290">
        <v>18</v>
      </c>
      <c r="B20" s="291" t="s">
        <v>321</v>
      </c>
      <c r="C20" s="290">
        <v>400</v>
      </c>
      <c r="E20" s="499"/>
      <c r="F20" s="290">
        <v>18</v>
      </c>
      <c r="G20" s="291" t="s">
        <v>321</v>
      </c>
      <c r="H20" s="290">
        <f>+'2024 Need Dates_Addresses'!C23</f>
        <v>500</v>
      </c>
      <c r="J20" s="21">
        <v>18</v>
      </c>
      <c r="K20" s="613" t="s">
        <v>321</v>
      </c>
      <c r="L20" s="615">
        <v>500</v>
      </c>
    </row>
    <row r="21" spans="1:12" ht="15" customHeight="1" x14ac:dyDescent="0.3">
      <c r="A21" s="290">
        <v>19</v>
      </c>
      <c r="B21" s="291" t="s">
        <v>322</v>
      </c>
      <c r="C21" s="290">
        <v>40</v>
      </c>
      <c r="E21" s="499"/>
      <c r="F21" s="290">
        <v>19</v>
      </c>
      <c r="G21" s="291" t="s">
        <v>322</v>
      </c>
      <c r="H21" s="290">
        <f>+'2024 Need Dates_Addresses'!C24</f>
        <v>0</v>
      </c>
      <c r="J21" s="21">
        <v>19</v>
      </c>
      <c r="K21" s="614" t="s">
        <v>1151</v>
      </c>
      <c r="L21" s="615">
        <v>40</v>
      </c>
    </row>
    <row r="22" spans="1:12" ht="15" customHeight="1" x14ac:dyDescent="0.3">
      <c r="A22" s="290">
        <v>20</v>
      </c>
      <c r="B22" s="291" t="s">
        <v>323</v>
      </c>
      <c r="C22" s="290">
        <v>12</v>
      </c>
      <c r="E22" s="499"/>
      <c r="F22" s="290">
        <v>20</v>
      </c>
      <c r="G22" s="291" t="s">
        <v>323</v>
      </c>
      <c r="H22" s="290">
        <f>+'2024 Need Dates_Addresses'!C25</f>
        <v>12</v>
      </c>
      <c r="J22" s="21">
        <v>20</v>
      </c>
      <c r="K22" s="614" t="s">
        <v>323</v>
      </c>
      <c r="L22" s="615">
        <v>12</v>
      </c>
    </row>
    <row r="23" spans="1:12" ht="15" customHeight="1" x14ac:dyDescent="0.3">
      <c r="A23" s="290">
        <v>21</v>
      </c>
      <c r="B23" s="291" t="s">
        <v>324</v>
      </c>
      <c r="C23" s="290">
        <v>120</v>
      </c>
      <c r="E23" s="499"/>
      <c r="F23" s="290">
        <v>21</v>
      </c>
      <c r="G23" s="291" t="s">
        <v>324</v>
      </c>
      <c r="H23" s="290">
        <f>+'2024 Need Dates_Addresses'!C26</f>
        <v>150</v>
      </c>
      <c r="J23" s="21">
        <v>21</v>
      </c>
      <c r="K23" s="613" t="s">
        <v>324</v>
      </c>
      <c r="L23" s="615">
        <v>150</v>
      </c>
    </row>
    <row r="24" spans="1:12" ht="15" customHeight="1" x14ac:dyDescent="0.3">
      <c r="A24" s="290">
        <v>22</v>
      </c>
      <c r="B24" s="291" t="s">
        <v>325</v>
      </c>
      <c r="C24" s="290">
        <v>125</v>
      </c>
      <c r="E24" s="499"/>
      <c r="F24" s="290">
        <v>22</v>
      </c>
      <c r="G24" s="291" t="s">
        <v>474</v>
      </c>
      <c r="H24" s="290">
        <f>+'2024 Need Dates_Addresses'!C27</f>
        <v>125</v>
      </c>
      <c r="J24" s="21">
        <v>22</v>
      </c>
      <c r="K24" s="613" t="s">
        <v>474</v>
      </c>
      <c r="L24" s="615">
        <v>125</v>
      </c>
    </row>
    <row r="25" spans="1:12" ht="15" customHeight="1" x14ac:dyDescent="0.3">
      <c r="A25" s="290">
        <v>23</v>
      </c>
      <c r="B25" s="291" t="s">
        <v>326</v>
      </c>
      <c r="C25" s="290">
        <v>77</v>
      </c>
      <c r="E25" s="499"/>
      <c r="F25" s="290">
        <v>23</v>
      </c>
      <c r="G25" s="291" t="s">
        <v>326</v>
      </c>
      <c r="H25" s="290">
        <f>+'2024 Need Dates_Addresses'!C28</f>
        <v>100</v>
      </c>
      <c r="J25" s="21">
        <v>23</v>
      </c>
      <c r="K25" s="613" t="s">
        <v>326</v>
      </c>
      <c r="L25" s="615">
        <v>100</v>
      </c>
    </row>
    <row r="26" spans="1:12" ht="15" customHeight="1" x14ac:dyDescent="0.3">
      <c r="A26" s="290">
        <v>24</v>
      </c>
      <c r="B26" s="291" t="s">
        <v>327</v>
      </c>
      <c r="C26" s="290">
        <v>50</v>
      </c>
      <c r="E26" s="499"/>
      <c r="F26" s="290">
        <v>24</v>
      </c>
      <c r="G26" s="291" t="s">
        <v>327</v>
      </c>
      <c r="H26" s="290">
        <f>+'2024 Need Dates_Addresses'!C29</f>
        <v>0</v>
      </c>
      <c r="J26" s="21">
        <v>24</v>
      </c>
      <c r="K26" s="613" t="s">
        <v>327</v>
      </c>
      <c r="L26" s="615">
        <v>50</v>
      </c>
    </row>
    <row r="27" spans="1:12" ht="15" customHeight="1" x14ac:dyDescent="0.3">
      <c r="A27" s="290">
        <v>25</v>
      </c>
      <c r="B27" s="291" t="s">
        <v>328</v>
      </c>
      <c r="C27" s="290">
        <v>50</v>
      </c>
      <c r="E27" s="499"/>
      <c r="F27" s="290">
        <v>25</v>
      </c>
      <c r="G27" s="291" t="s">
        <v>328</v>
      </c>
      <c r="H27" s="290">
        <f>+'2024 Need Dates_Addresses'!C30</f>
        <v>50</v>
      </c>
      <c r="J27" s="21">
        <v>25</v>
      </c>
      <c r="K27" s="613" t="s">
        <v>328</v>
      </c>
      <c r="L27" s="615">
        <v>50</v>
      </c>
    </row>
    <row r="28" spans="1:12" ht="15" customHeight="1" x14ac:dyDescent="0.3">
      <c r="A28" s="290">
        <v>26</v>
      </c>
      <c r="B28" s="291" t="s">
        <v>329</v>
      </c>
      <c r="C28" s="290">
        <v>50</v>
      </c>
      <c r="E28" s="499"/>
      <c r="F28" s="290">
        <v>26</v>
      </c>
      <c r="G28" s="291" t="s">
        <v>329</v>
      </c>
      <c r="H28" s="290">
        <f>+'2024 Need Dates_Addresses'!C31</f>
        <v>50</v>
      </c>
      <c r="J28" s="21">
        <v>26</v>
      </c>
      <c r="K28" s="614" t="s">
        <v>329</v>
      </c>
      <c r="L28" s="615">
        <v>50</v>
      </c>
    </row>
    <row r="29" spans="1:12" ht="15" customHeight="1" x14ac:dyDescent="0.3">
      <c r="A29" s="290">
        <v>27</v>
      </c>
      <c r="B29" s="291" t="s">
        <v>330</v>
      </c>
      <c r="C29" s="290">
        <v>16</v>
      </c>
      <c r="E29" s="499"/>
      <c r="F29" s="290">
        <v>27</v>
      </c>
      <c r="G29" s="291" t="s">
        <v>330</v>
      </c>
      <c r="H29" s="290">
        <f>+'2024 Need Dates_Addresses'!C32</f>
        <v>100</v>
      </c>
      <c r="J29" s="21">
        <v>27</v>
      </c>
      <c r="K29" s="614" t="s">
        <v>330</v>
      </c>
      <c r="L29" s="615">
        <v>100</v>
      </c>
    </row>
    <row r="30" spans="1:12" ht="15" customHeight="1" x14ac:dyDescent="0.3">
      <c r="A30" s="290">
        <v>28</v>
      </c>
      <c r="B30" s="291" t="s">
        <v>481</v>
      </c>
      <c r="C30" s="290">
        <v>50</v>
      </c>
      <c r="E30" s="499"/>
      <c r="F30" s="290">
        <v>28</v>
      </c>
      <c r="G30" s="291" t="s">
        <v>994</v>
      </c>
      <c r="H30" s="290">
        <f>+'2024 Need Dates_Addresses'!C33</f>
        <v>50</v>
      </c>
      <c r="J30" s="21">
        <v>28</v>
      </c>
      <c r="K30" s="614" t="s">
        <v>994</v>
      </c>
      <c r="L30" s="615">
        <v>50</v>
      </c>
    </row>
    <row r="31" spans="1:12" ht="15" customHeight="1" thickBot="1" x14ac:dyDescent="0.35">
      <c r="A31" s="290">
        <v>29</v>
      </c>
      <c r="B31" s="291" t="s">
        <v>482</v>
      </c>
      <c r="C31" s="290">
        <v>50</v>
      </c>
      <c r="E31" s="499"/>
      <c r="H31" s="500"/>
      <c r="J31" s="21">
        <v>29</v>
      </c>
      <c r="K31" s="614" t="s">
        <v>1184</v>
      </c>
      <c r="L31" s="615">
        <v>150</v>
      </c>
    </row>
    <row r="32" spans="1:12" ht="15" customHeight="1" thickBot="1" x14ac:dyDescent="0.35">
      <c r="A32" s="305" t="s">
        <v>306</v>
      </c>
      <c r="B32" s="291" t="s">
        <v>477</v>
      </c>
      <c r="C32" s="300"/>
      <c r="E32" s="499"/>
      <c r="H32" s="290">
        <f>SUM(H3:H31)</f>
        <v>2982</v>
      </c>
      <c r="J32" s="21">
        <v>30</v>
      </c>
      <c r="K32" s="613" t="s">
        <v>1177</v>
      </c>
      <c r="L32" s="615">
        <v>50</v>
      </c>
    </row>
    <row r="33" spans="3:12" ht="15" customHeight="1" thickTop="1" x14ac:dyDescent="0.3">
      <c r="E33" s="499"/>
      <c r="J33" s="618" t="s">
        <v>306</v>
      </c>
      <c r="K33" s="35" t="s">
        <v>1230</v>
      </c>
      <c r="L33" s="18">
        <v>100</v>
      </c>
    </row>
    <row r="34" spans="3:12" ht="23.25" customHeight="1" x14ac:dyDescent="0.25">
      <c r="C34" s="290">
        <f>SUM(C3:C33)</f>
        <v>2827</v>
      </c>
      <c r="E34" s="499"/>
    </row>
  </sheetData>
  <sortState xmlns:xlrd2="http://schemas.microsoft.com/office/spreadsheetml/2017/richdata2" ref="J3:L33">
    <sortCondition ref="J3:J33"/>
  </sortState>
  <printOptions horizontalCentered="1" gridLines="1"/>
  <pageMargins left="1.45" right="1.2" top="1.5" bottom="0.75" header="0.8" footer="0.3"/>
  <pageSetup scale="105" orientation="portrait" r:id="rId1"/>
  <headerFooter>
    <oddHeader xml:space="preserve">&amp;C&amp;"Arial,Bold"&amp;14Organizations List for 2021
</oddHeader>
    <oddFooter>&amp;R12-4-2021</oddFooter>
  </headerFooter>
  <legacyDrawing r:id="rId2"/>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CD73-1372-40CE-BC69-9583C294F329}">
  <sheetPr codeName="Sheet14"/>
  <dimension ref="A1:IT56"/>
  <sheetViews>
    <sheetView zoomScale="95" zoomScaleNormal="95" workbookViewId="0">
      <pane ySplit="6" topLeftCell="A32" activePane="bottomLeft" state="frozen"/>
      <selection activeCell="G22" sqref="G22"/>
      <selection pane="bottomLeft" activeCell="G22" sqref="G22"/>
    </sheetView>
  </sheetViews>
  <sheetFormatPr defaultRowHeight="13.2" x14ac:dyDescent="0.25"/>
  <cols>
    <col min="1" max="1" width="5.5546875" style="1" bestFit="1" customWidth="1"/>
    <col min="2" max="2" width="50.6640625" style="39" customWidth="1"/>
    <col min="3" max="3" width="7.6640625" style="1" customWidth="1"/>
    <col min="4" max="4" width="9.109375" style="188"/>
    <col min="5" max="5" width="8.44140625" bestFit="1" customWidth="1"/>
    <col min="6" max="6" width="10.109375" bestFit="1" customWidth="1"/>
    <col min="7" max="8" width="7.6640625" bestFit="1" customWidth="1"/>
    <col min="9" max="9" width="7.6640625" customWidth="1"/>
    <col min="10" max="10" width="7.6640625" bestFit="1" customWidth="1"/>
    <col min="11" max="11" width="10.109375" bestFit="1" customWidth="1"/>
    <col min="12" max="13" width="7.6640625" bestFit="1" customWidth="1"/>
    <col min="14" max="14" width="10.109375" bestFit="1" customWidth="1"/>
    <col min="15" max="15" width="8.44140625" bestFit="1" customWidth="1"/>
    <col min="16" max="16" width="8" customWidth="1"/>
    <col min="17" max="17" width="8.44140625" bestFit="1" customWidth="1"/>
    <col min="18" max="18" width="8.109375" customWidth="1"/>
    <col min="19" max="19" width="7.6640625" bestFit="1" customWidth="1"/>
    <col min="20" max="20" width="8.5546875" bestFit="1" customWidth="1"/>
    <col min="21" max="21" width="8.44140625" bestFit="1" customWidth="1"/>
    <col min="22" max="23" width="7.6640625" bestFit="1" customWidth="1"/>
    <col min="24" max="24" width="10.109375" bestFit="1" customWidth="1"/>
    <col min="25" max="25" width="7.109375" customWidth="1"/>
    <col min="26" max="26" width="7.6640625" bestFit="1" customWidth="1"/>
    <col min="27" max="27" width="10.109375" bestFit="1" customWidth="1"/>
    <col min="28" max="28" width="8.44140625" bestFit="1" customWidth="1"/>
    <col min="29" max="29" width="9.33203125" bestFit="1" customWidth="1"/>
    <col min="257" max="257" width="5.5546875" bestFit="1" customWidth="1"/>
    <col min="258" max="258" width="50.6640625" customWidth="1"/>
    <col min="259" max="259" width="7.6640625" customWidth="1"/>
    <col min="261" max="261" width="8.44140625" bestFit="1" customWidth="1"/>
    <col min="262" max="262" width="10.109375" bestFit="1" customWidth="1"/>
    <col min="263" max="264" width="7.6640625" bestFit="1" customWidth="1"/>
    <col min="265" max="265" width="6.6640625" bestFit="1" customWidth="1"/>
    <col min="266" max="266" width="7.6640625" bestFit="1" customWidth="1"/>
    <col min="267" max="267" width="10.109375" bestFit="1" customWidth="1"/>
    <col min="268" max="269" width="7.6640625" bestFit="1" customWidth="1"/>
    <col min="270" max="270" width="10.109375" bestFit="1" customWidth="1"/>
    <col min="271" max="271" width="8.44140625" bestFit="1" customWidth="1"/>
    <col min="272" max="272" width="8" customWidth="1"/>
    <col min="273" max="273" width="8.44140625" bestFit="1" customWidth="1"/>
    <col min="274" max="274" width="8.109375" customWidth="1"/>
    <col min="275" max="275" width="7.6640625" bestFit="1" customWidth="1"/>
    <col min="276" max="276" width="8.5546875" bestFit="1" customWidth="1"/>
    <col min="277" max="277" width="8.44140625" bestFit="1" customWidth="1"/>
    <col min="278" max="279" width="7.6640625" bestFit="1" customWidth="1"/>
    <col min="280" max="280" width="10.109375" bestFit="1" customWidth="1"/>
    <col min="281" max="281" width="6.44140625" customWidth="1"/>
    <col min="282" max="282" width="7.6640625" bestFit="1" customWidth="1"/>
    <col min="283" max="283" width="10.109375" bestFit="1" customWidth="1"/>
    <col min="284" max="284" width="8.44140625" bestFit="1" customWidth="1"/>
    <col min="285" max="285" width="9.33203125" bestFit="1" customWidth="1"/>
    <col min="513" max="513" width="5.5546875" bestFit="1" customWidth="1"/>
    <col min="514" max="514" width="50.6640625" customWidth="1"/>
    <col min="515" max="515" width="7.6640625" customWidth="1"/>
    <col min="517" max="517" width="8.44140625" bestFit="1" customWidth="1"/>
    <col min="518" max="518" width="10.109375" bestFit="1" customWidth="1"/>
    <col min="519" max="520" width="7.6640625" bestFit="1" customWidth="1"/>
    <col min="521" max="521" width="6.6640625" bestFit="1" customWidth="1"/>
    <col min="522" max="522" width="7.6640625" bestFit="1" customWidth="1"/>
    <col min="523" max="523" width="10.109375" bestFit="1" customWidth="1"/>
    <col min="524" max="525" width="7.6640625" bestFit="1" customWidth="1"/>
    <col min="526" max="526" width="10.109375" bestFit="1" customWidth="1"/>
    <col min="527" max="527" width="8.44140625" bestFit="1" customWidth="1"/>
    <col min="528" max="528" width="8" customWidth="1"/>
    <col min="529" max="529" width="8.44140625" bestFit="1" customWidth="1"/>
    <col min="530" max="530" width="8.109375" customWidth="1"/>
    <col min="531" max="531" width="7.6640625" bestFit="1" customWidth="1"/>
    <col min="532" max="532" width="8.5546875" bestFit="1" customWidth="1"/>
    <col min="533" max="533" width="8.44140625" bestFit="1" customWidth="1"/>
    <col min="534" max="535" width="7.6640625" bestFit="1" customWidth="1"/>
    <col min="536" max="536" width="10.109375" bestFit="1" customWidth="1"/>
    <col min="537" max="537" width="6.44140625" customWidth="1"/>
    <col min="538" max="538" width="7.6640625" bestFit="1" customWidth="1"/>
    <col min="539" max="539" width="10.109375" bestFit="1" customWidth="1"/>
    <col min="540" max="540" width="8.44140625" bestFit="1" customWidth="1"/>
    <col min="541" max="541" width="9.33203125" bestFit="1" customWidth="1"/>
    <col min="769" max="769" width="5.5546875" bestFit="1" customWidth="1"/>
    <col min="770" max="770" width="50.6640625" customWidth="1"/>
    <col min="771" max="771" width="7.6640625" customWidth="1"/>
    <col min="773" max="773" width="8.44140625" bestFit="1" customWidth="1"/>
    <col min="774" max="774" width="10.109375" bestFit="1" customWidth="1"/>
    <col min="775" max="776" width="7.6640625" bestFit="1" customWidth="1"/>
    <col min="777" max="777" width="6.6640625" bestFit="1" customWidth="1"/>
    <col min="778" max="778" width="7.6640625" bestFit="1" customWidth="1"/>
    <col min="779" max="779" width="10.109375" bestFit="1" customWidth="1"/>
    <col min="780" max="781" width="7.6640625" bestFit="1" customWidth="1"/>
    <col min="782" max="782" width="10.109375" bestFit="1" customWidth="1"/>
    <col min="783" max="783" width="8.44140625" bestFit="1" customWidth="1"/>
    <col min="784" max="784" width="8" customWidth="1"/>
    <col min="785" max="785" width="8.44140625" bestFit="1" customWidth="1"/>
    <col min="786" max="786" width="8.109375" customWidth="1"/>
    <col min="787" max="787" width="7.6640625" bestFit="1" customWidth="1"/>
    <col min="788" max="788" width="8.5546875" bestFit="1" customWidth="1"/>
    <col min="789" max="789" width="8.44140625" bestFit="1" customWidth="1"/>
    <col min="790" max="791" width="7.6640625" bestFit="1" customWidth="1"/>
    <col min="792" max="792" width="10.109375" bestFit="1" customWidth="1"/>
    <col min="793" max="793" width="6.44140625" customWidth="1"/>
    <col min="794" max="794" width="7.6640625" bestFit="1" customWidth="1"/>
    <col min="795" max="795" width="10.109375" bestFit="1" customWidth="1"/>
    <col min="796" max="796" width="8.44140625" bestFit="1" customWidth="1"/>
    <col min="797" max="797" width="9.33203125" bestFit="1" customWidth="1"/>
    <col min="1025" max="1025" width="5.5546875" bestFit="1" customWidth="1"/>
    <col min="1026" max="1026" width="50.6640625" customWidth="1"/>
    <col min="1027" max="1027" width="7.6640625" customWidth="1"/>
    <col min="1029" max="1029" width="8.44140625" bestFit="1" customWidth="1"/>
    <col min="1030" max="1030" width="10.109375" bestFit="1" customWidth="1"/>
    <col min="1031" max="1032" width="7.6640625" bestFit="1" customWidth="1"/>
    <col min="1033" max="1033" width="6.6640625" bestFit="1" customWidth="1"/>
    <col min="1034" max="1034" width="7.6640625" bestFit="1" customWidth="1"/>
    <col min="1035" max="1035" width="10.109375" bestFit="1" customWidth="1"/>
    <col min="1036" max="1037" width="7.6640625" bestFit="1" customWidth="1"/>
    <col min="1038" max="1038" width="10.109375" bestFit="1" customWidth="1"/>
    <col min="1039" max="1039" width="8.44140625" bestFit="1" customWidth="1"/>
    <col min="1040" max="1040" width="8" customWidth="1"/>
    <col min="1041" max="1041" width="8.44140625" bestFit="1" customWidth="1"/>
    <col min="1042" max="1042" width="8.109375" customWidth="1"/>
    <col min="1043" max="1043" width="7.6640625" bestFit="1" customWidth="1"/>
    <col min="1044" max="1044" width="8.5546875" bestFit="1" customWidth="1"/>
    <col min="1045" max="1045" width="8.44140625" bestFit="1" customWidth="1"/>
    <col min="1046" max="1047" width="7.6640625" bestFit="1" customWidth="1"/>
    <col min="1048" max="1048" width="10.109375" bestFit="1" customWidth="1"/>
    <col min="1049" max="1049" width="6.44140625" customWidth="1"/>
    <col min="1050" max="1050" width="7.6640625" bestFit="1" customWidth="1"/>
    <col min="1051" max="1051" width="10.109375" bestFit="1" customWidth="1"/>
    <col min="1052" max="1052" width="8.44140625" bestFit="1" customWidth="1"/>
    <col min="1053" max="1053" width="9.33203125" bestFit="1" customWidth="1"/>
    <col min="1281" max="1281" width="5.5546875" bestFit="1" customWidth="1"/>
    <col min="1282" max="1282" width="50.6640625" customWidth="1"/>
    <col min="1283" max="1283" width="7.6640625" customWidth="1"/>
    <col min="1285" max="1285" width="8.44140625" bestFit="1" customWidth="1"/>
    <col min="1286" max="1286" width="10.109375" bestFit="1" customWidth="1"/>
    <col min="1287" max="1288" width="7.6640625" bestFit="1" customWidth="1"/>
    <col min="1289" max="1289" width="6.6640625" bestFit="1" customWidth="1"/>
    <col min="1290" max="1290" width="7.6640625" bestFit="1" customWidth="1"/>
    <col min="1291" max="1291" width="10.109375" bestFit="1" customWidth="1"/>
    <col min="1292" max="1293" width="7.6640625" bestFit="1" customWidth="1"/>
    <col min="1294" max="1294" width="10.109375" bestFit="1" customWidth="1"/>
    <col min="1295" max="1295" width="8.44140625" bestFit="1" customWidth="1"/>
    <col min="1296" max="1296" width="8" customWidth="1"/>
    <col min="1297" max="1297" width="8.44140625" bestFit="1" customWidth="1"/>
    <col min="1298" max="1298" width="8.109375" customWidth="1"/>
    <col min="1299" max="1299" width="7.6640625" bestFit="1" customWidth="1"/>
    <col min="1300" max="1300" width="8.5546875" bestFit="1" customWidth="1"/>
    <col min="1301" max="1301" width="8.44140625" bestFit="1" customWidth="1"/>
    <col min="1302" max="1303" width="7.6640625" bestFit="1" customWidth="1"/>
    <col min="1304" max="1304" width="10.109375" bestFit="1" customWidth="1"/>
    <col min="1305" max="1305" width="6.44140625" customWidth="1"/>
    <col min="1306" max="1306" width="7.6640625" bestFit="1" customWidth="1"/>
    <col min="1307" max="1307" width="10.109375" bestFit="1" customWidth="1"/>
    <col min="1308" max="1308" width="8.44140625" bestFit="1" customWidth="1"/>
    <col min="1309" max="1309" width="9.33203125" bestFit="1" customWidth="1"/>
    <col min="1537" max="1537" width="5.5546875" bestFit="1" customWidth="1"/>
    <col min="1538" max="1538" width="50.6640625" customWidth="1"/>
    <col min="1539" max="1539" width="7.6640625" customWidth="1"/>
    <col min="1541" max="1541" width="8.44140625" bestFit="1" customWidth="1"/>
    <col min="1542" max="1542" width="10.109375" bestFit="1" customWidth="1"/>
    <col min="1543" max="1544" width="7.6640625" bestFit="1" customWidth="1"/>
    <col min="1545" max="1545" width="6.6640625" bestFit="1" customWidth="1"/>
    <col min="1546" max="1546" width="7.6640625" bestFit="1" customWidth="1"/>
    <col min="1547" max="1547" width="10.109375" bestFit="1" customWidth="1"/>
    <col min="1548" max="1549" width="7.6640625" bestFit="1" customWidth="1"/>
    <col min="1550" max="1550" width="10.109375" bestFit="1" customWidth="1"/>
    <col min="1551" max="1551" width="8.44140625" bestFit="1" customWidth="1"/>
    <col min="1552" max="1552" width="8" customWidth="1"/>
    <col min="1553" max="1553" width="8.44140625" bestFit="1" customWidth="1"/>
    <col min="1554" max="1554" width="8.109375" customWidth="1"/>
    <col min="1555" max="1555" width="7.6640625" bestFit="1" customWidth="1"/>
    <col min="1556" max="1556" width="8.5546875" bestFit="1" customWidth="1"/>
    <col min="1557" max="1557" width="8.44140625" bestFit="1" customWidth="1"/>
    <col min="1558" max="1559" width="7.6640625" bestFit="1" customWidth="1"/>
    <col min="1560" max="1560" width="10.109375" bestFit="1" customWidth="1"/>
    <col min="1561" max="1561" width="6.44140625" customWidth="1"/>
    <col min="1562" max="1562" width="7.6640625" bestFit="1" customWidth="1"/>
    <col min="1563" max="1563" width="10.109375" bestFit="1" customWidth="1"/>
    <col min="1564" max="1564" width="8.44140625" bestFit="1" customWidth="1"/>
    <col min="1565" max="1565" width="9.33203125" bestFit="1" customWidth="1"/>
    <col min="1793" max="1793" width="5.5546875" bestFit="1" customWidth="1"/>
    <col min="1794" max="1794" width="50.6640625" customWidth="1"/>
    <col min="1795" max="1795" width="7.6640625" customWidth="1"/>
    <col min="1797" max="1797" width="8.44140625" bestFit="1" customWidth="1"/>
    <col min="1798" max="1798" width="10.109375" bestFit="1" customWidth="1"/>
    <col min="1799" max="1800" width="7.6640625" bestFit="1" customWidth="1"/>
    <col min="1801" max="1801" width="6.6640625" bestFit="1" customWidth="1"/>
    <col min="1802" max="1802" width="7.6640625" bestFit="1" customWidth="1"/>
    <col min="1803" max="1803" width="10.109375" bestFit="1" customWidth="1"/>
    <col min="1804" max="1805" width="7.6640625" bestFit="1" customWidth="1"/>
    <col min="1806" max="1806" width="10.109375" bestFit="1" customWidth="1"/>
    <col min="1807" max="1807" width="8.44140625" bestFit="1" customWidth="1"/>
    <col min="1808" max="1808" width="8" customWidth="1"/>
    <col min="1809" max="1809" width="8.44140625" bestFit="1" customWidth="1"/>
    <col min="1810" max="1810" width="8.109375" customWidth="1"/>
    <col min="1811" max="1811" width="7.6640625" bestFit="1" customWidth="1"/>
    <col min="1812" max="1812" width="8.5546875" bestFit="1" customWidth="1"/>
    <col min="1813" max="1813" width="8.44140625" bestFit="1" customWidth="1"/>
    <col min="1814" max="1815" width="7.6640625" bestFit="1" customWidth="1"/>
    <col min="1816" max="1816" width="10.109375" bestFit="1" customWidth="1"/>
    <col min="1817" max="1817" width="6.44140625" customWidth="1"/>
    <col min="1818" max="1818" width="7.6640625" bestFit="1" customWidth="1"/>
    <col min="1819" max="1819" width="10.109375" bestFit="1" customWidth="1"/>
    <col min="1820" max="1820" width="8.44140625" bestFit="1" customWidth="1"/>
    <col min="1821" max="1821" width="9.33203125" bestFit="1" customWidth="1"/>
    <col min="2049" max="2049" width="5.5546875" bestFit="1" customWidth="1"/>
    <col min="2050" max="2050" width="50.6640625" customWidth="1"/>
    <col min="2051" max="2051" width="7.6640625" customWidth="1"/>
    <col min="2053" max="2053" width="8.44140625" bestFit="1" customWidth="1"/>
    <col min="2054" max="2054" width="10.109375" bestFit="1" customWidth="1"/>
    <col min="2055" max="2056" width="7.6640625" bestFit="1" customWidth="1"/>
    <col min="2057" max="2057" width="6.6640625" bestFit="1" customWidth="1"/>
    <col min="2058" max="2058" width="7.6640625" bestFit="1" customWidth="1"/>
    <col min="2059" max="2059" width="10.109375" bestFit="1" customWidth="1"/>
    <col min="2060" max="2061" width="7.6640625" bestFit="1" customWidth="1"/>
    <col min="2062" max="2062" width="10.109375" bestFit="1" customWidth="1"/>
    <col min="2063" max="2063" width="8.44140625" bestFit="1" customWidth="1"/>
    <col min="2064" max="2064" width="8" customWidth="1"/>
    <col min="2065" max="2065" width="8.44140625" bestFit="1" customWidth="1"/>
    <col min="2066" max="2066" width="8.109375" customWidth="1"/>
    <col min="2067" max="2067" width="7.6640625" bestFit="1" customWidth="1"/>
    <col min="2068" max="2068" width="8.5546875" bestFit="1" customWidth="1"/>
    <col min="2069" max="2069" width="8.44140625" bestFit="1" customWidth="1"/>
    <col min="2070" max="2071" width="7.6640625" bestFit="1" customWidth="1"/>
    <col min="2072" max="2072" width="10.109375" bestFit="1" customWidth="1"/>
    <col min="2073" max="2073" width="6.44140625" customWidth="1"/>
    <col min="2074" max="2074" width="7.6640625" bestFit="1" customWidth="1"/>
    <col min="2075" max="2075" width="10.109375" bestFit="1" customWidth="1"/>
    <col min="2076" max="2076" width="8.44140625" bestFit="1" customWidth="1"/>
    <col min="2077" max="2077" width="9.33203125" bestFit="1" customWidth="1"/>
    <col min="2305" max="2305" width="5.5546875" bestFit="1" customWidth="1"/>
    <col min="2306" max="2306" width="50.6640625" customWidth="1"/>
    <col min="2307" max="2307" width="7.6640625" customWidth="1"/>
    <col min="2309" max="2309" width="8.44140625" bestFit="1" customWidth="1"/>
    <col min="2310" max="2310" width="10.109375" bestFit="1" customWidth="1"/>
    <col min="2311" max="2312" width="7.6640625" bestFit="1" customWidth="1"/>
    <col min="2313" max="2313" width="6.6640625" bestFit="1" customWidth="1"/>
    <col min="2314" max="2314" width="7.6640625" bestFit="1" customWidth="1"/>
    <col min="2315" max="2315" width="10.109375" bestFit="1" customWidth="1"/>
    <col min="2316" max="2317" width="7.6640625" bestFit="1" customWidth="1"/>
    <col min="2318" max="2318" width="10.109375" bestFit="1" customWidth="1"/>
    <col min="2319" max="2319" width="8.44140625" bestFit="1" customWidth="1"/>
    <col min="2320" max="2320" width="8" customWidth="1"/>
    <col min="2321" max="2321" width="8.44140625" bestFit="1" customWidth="1"/>
    <col min="2322" max="2322" width="8.109375" customWidth="1"/>
    <col min="2323" max="2323" width="7.6640625" bestFit="1" customWidth="1"/>
    <col min="2324" max="2324" width="8.5546875" bestFit="1" customWidth="1"/>
    <col min="2325" max="2325" width="8.44140625" bestFit="1" customWidth="1"/>
    <col min="2326" max="2327" width="7.6640625" bestFit="1" customWidth="1"/>
    <col min="2328" max="2328" width="10.109375" bestFit="1" customWidth="1"/>
    <col min="2329" max="2329" width="6.44140625" customWidth="1"/>
    <col min="2330" max="2330" width="7.6640625" bestFit="1" customWidth="1"/>
    <col min="2331" max="2331" width="10.109375" bestFit="1" customWidth="1"/>
    <col min="2332" max="2332" width="8.44140625" bestFit="1" customWidth="1"/>
    <col min="2333" max="2333" width="9.33203125" bestFit="1" customWidth="1"/>
    <col min="2561" max="2561" width="5.5546875" bestFit="1" customWidth="1"/>
    <col min="2562" max="2562" width="50.6640625" customWidth="1"/>
    <col min="2563" max="2563" width="7.6640625" customWidth="1"/>
    <col min="2565" max="2565" width="8.44140625" bestFit="1" customWidth="1"/>
    <col min="2566" max="2566" width="10.109375" bestFit="1" customWidth="1"/>
    <col min="2567" max="2568" width="7.6640625" bestFit="1" customWidth="1"/>
    <col min="2569" max="2569" width="6.6640625" bestFit="1" customWidth="1"/>
    <col min="2570" max="2570" width="7.6640625" bestFit="1" customWidth="1"/>
    <col min="2571" max="2571" width="10.109375" bestFit="1" customWidth="1"/>
    <col min="2572" max="2573" width="7.6640625" bestFit="1" customWidth="1"/>
    <col min="2574" max="2574" width="10.109375" bestFit="1" customWidth="1"/>
    <col min="2575" max="2575" width="8.44140625" bestFit="1" customWidth="1"/>
    <col min="2576" max="2576" width="8" customWidth="1"/>
    <col min="2577" max="2577" width="8.44140625" bestFit="1" customWidth="1"/>
    <col min="2578" max="2578" width="8.109375" customWidth="1"/>
    <col min="2579" max="2579" width="7.6640625" bestFit="1" customWidth="1"/>
    <col min="2580" max="2580" width="8.5546875" bestFit="1" customWidth="1"/>
    <col min="2581" max="2581" width="8.44140625" bestFit="1" customWidth="1"/>
    <col min="2582" max="2583" width="7.6640625" bestFit="1" customWidth="1"/>
    <col min="2584" max="2584" width="10.109375" bestFit="1" customWidth="1"/>
    <col min="2585" max="2585" width="6.44140625" customWidth="1"/>
    <col min="2586" max="2586" width="7.6640625" bestFit="1" customWidth="1"/>
    <col min="2587" max="2587" width="10.109375" bestFit="1" customWidth="1"/>
    <col min="2588" max="2588" width="8.44140625" bestFit="1" customWidth="1"/>
    <col min="2589" max="2589" width="9.33203125" bestFit="1" customWidth="1"/>
    <col min="2817" max="2817" width="5.5546875" bestFit="1" customWidth="1"/>
    <col min="2818" max="2818" width="50.6640625" customWidth="1"/>
    <col min="2819" max="2819" width="7.6640625" customWidth="1"/>
    <col min="2821" max="2821" width="8.44140625" bestFit="1" customWidth="1"/>
    <col min="2822" max="2822" width="10.109375" bestFit="1" customWidth="1"/>
    <col min="2823" max="2824" width="7.6640625" bestFit="1" customWidth="1"/>
    <col min="2825" max="2825" width="6.6640625" bestFit="1" customWidth="1"/>
    <col min="2826" max="2826" width="7.6640625" bestFit="1" customWidth="1"/>
    <col min="2827" max="2827" width="10.109375" bestFit="1" customWidth="1"/>
    <col min="2828" max="2829" width="7.6640625" bestFit="1" customWidth="1"/>
    <col min="2830" max="2830" width="10.109375" bestFit="1" customWidth="1"/>
    <col min="2831" max="2831" width="8.44140625" bestFit="1" customWidth="1"/>
    <col min="2832" max="2832" width="8" customWidth="1"/>
    <col min="2833" max="2833" width="8.44140625" bestFit="1" customWidth="1"/>
    <col min="2834" max="2834" width="8.109375" customWidth="1"/>
    <col min="2835" max="2835" width="7.6640625" bestFit="1" customWidth="1"/>
    <col min="2836" max="2836" width="8.5546875" bestFit="1" customWidth="1"/>
    <col min="2837" max="2837" width="8.44140625" bestFit="1" customWidth="1"/>
    <col min="2838" max="2839" width="7.6640625" bestFit="1" customWidth="1"/>
    <col min="2840" max="2840" width="10.109375" bestFit="1" customWidth="1"/>
    <col min="2841" max="2841" width="6.44140625" customWidth="1"/>
    <col min="2842" max="2842" width="7.6640625" bestFit="1" customWidth="1"/>
    <col min="2843" max="2843" width="10.109375" bestFit="1" customWidth="1"/>
    <col min="2844" max="2844" width="8.44140625" bestFit="1" customWidth="1"/>
    <col min="2845" max="2845" width="9.33203125" bestFit="1" customWidth="1"/>
    <col min="3073" max="3073" width="5.5546875" bestFit="1" customWidth="1"/>
    <col min="3074" max="3074" width="50.6640625" customWidth="1"/>
    <col min="3075" max="3075" width="7.6640625" customWidth="1"/>
    <col min="3077" max="3077" width="8.44140625" bestFit="1" customWidth="1"/>
    <col min="3078" max="3078" width="10.109375" bestFit="1" customWidth="1"/>
    <col min="3079" max="3080" width="7.6640625" bestFit="1" customWidth="1"/>
    <col min="3081" max="3081" width="6.6640625" bestFit="1" customWidth="1"/>
    <col min="3082" max="3082" width="7.6640625" bestFit="1" customWidth="1"/>
    <col min="3083" max="3083" width="10.109375" bestFit="1" customWidth="1"/>
    <col min="3084" max="3085" width="7.6640625" bestFit="1" customWidth="1"/>
    <col min="3086" max="3086" width="10.109375" bestFit="1" customWidth="1"/>
    <col min="3087" max="3087" width="8.44140625" bestFit="1" customWidth="1"/>
    <col min="3088" max="3088" width="8" customWidth="1"/>
    <col min="3089" max="3089" width="8.44140625" bestFit="1" customWidth="1"/>
    <col min="3090" max="3090" width="8.109375" customWidth="1"/>
    <col min="3091" max="3091" width="7.6640625" bestFit="1" customWidth="1"/>
    <col min="3092" max="3092" width="8.5546875" bestFit="1" customWidth="1"/>
    <col min="3093" max="3093" width="8.44140625" bestFit="1" customWidth="1"/>
    <col min="3094" max="3095" width="7.6640625" bestFit="1" customWidth="1"/>
    <col min="3096" max="3096" width="10.109375" bestFit="1" customWidth="1"/>
    <col min="3097" max="3097" width="6.44140625" customWidth="1"/>
    <col min="3098" max="3098" width="7.6640625" bestFit="1" customWidth="1"/>
    <col min="3099" max="3099" width="10.109375" bestFit="1" customWidth="1"/>
    <col min="3100" max="3100" width="8.44140625" bestFit="1" customWidth="1"/>
    <col min="3101" max="3101" width="9.33203125" bestFit="1" customWidth="1"/>
    <col min="3329" max="3329" width="5.5546875" bestFit="1" customWidth="1"/>
    <col min="3330" max="3330" width="50.6640625" customWidth="1"/>
    <col min="3331" max="3331" width="7.6640625" customWidth="1"/>
    <col min="3333" max="3333" width="8.44140625" bestFit="1" customWidth="1"/>
    <col min="3334" max="3334" width="10.109375" bestFit="1" customWidth="1"/>
    <col min="3335" max="3336" width="7.6640625" bestFit="1" customWidth="1"/>
    <col min="3337" max="3337" width="6.6640625" bestFit="1" customWidth="1"/>
    <col min="3338" max="3338" width="7.6640625" bestFit="1" customWidth="1"/>
    <col min="3339" max="3339" width="10.109375" bestFit="1" customWidth="1"/>
    <col min="3340" max="3341" width="7.6640625" bestFit="1" customWidth="1"/>
    <col min="3342" max="3342" width="10.109375" bestFit="1" customWidth="1"/>
    <col min="3343" max="3343" width="8.44140625" bestFit="1" customWidth="1"/>
    <col min="3344" max="3344" width="8" customWidth="1"/>
    <col min="3345" max="3345" width="8.44140625" bestFit="1" customWidth="1"/>
    <col min="3346" max="3346" width="8.109375" customWidth="1"/>
    <col min="3347" max="3347" width="7.6640625" bestFit="1" customWidth="1"/>
    <col min="3348" max="3348" width="8.5546875" bestFit="1" customWidth="1"/>
    <col min="3349" max="3349" width="8.44140625" bestFit="1" customWidth="1"/>
    <col min="3350" max="3351" width="7.6640625" bestFit="1" customWidth="1"/>
    <col min="3352" max="3352" width="10.109375" bestFit="1" customWidth="1"/>
    <col min="3353" max="3353" width="6.44140625" customWidth="1"/>
    <col min="3354" max="3354" width="7.6640625" bestFit="1" customWidth="1"/>
    <col min="3355" max="3355" width="10.109375" bestFit="1" customWidth="1"/>
    <col min="3356" max="3356" width="8.44140625" bestFit="1" customWidth="1"/>
    <col min="3357" max="3357" width="9.33203125" bestFit="1" customWidth="1"/>
    <col min="3585" max="3585" width="5.5546875" bestFit="1" customWidth="1"/>
    <col min="3586" max="3586" width="50.6640625" customWidth="1"/>
    <col min="3587" max="3587" width="7.6640625" customWidth="1"/>
    <col min="3589" max="3589" width="8.44140625" bestFit="1" customWidth="1"/>
    <col min="3590" max="3590" width="10.109375" bestFit="1" customWidth="1"/>
    <col min="3591" max="3592" width="7.6640625" bestFit="1" customWidth="1"/>
    <col min="3593" max="3593" width="6.6640625" bestFit="1" customWidth="1"/>
    <col min="3594" max="3594" width="7.6640625" bestFit="1" customWidth="1"/>
    <col min="3595" max="3595" width="10.109375" bestFit="1" customWidth="1"/>
    <col min="3596" max="3597" width="7.6640625" bestFit="1" customWidth="1"/>
    <col min="3598" max="3598" width="10.109375" bestFit="1" customWidth="1"/>
    <col min="3599" max="3599" width="8.44140625" bestFit="1" customWidth="1"/>
    <col min="3600" max="3600" width="8" customWidth="1"/>
    <col min="3601" max="3601" width="8.44140625" bestFit="1" customWidth="1"/>
    <col min="3602" max="3602" width="8.109375" customWidth="1"/>
    <col min="3603" max="3603" width="7.6640625" bestFit="1" customWidth="1"/>
    <col min="3604" max="3604" width="8.5546875" bestFit="1" customWidth="1"/>
    <col min="3605" max="3605" width="8.44140625" bestFit="1" customWidth="1"/>
    <col min="3606" max="3607" width="7.6640625" bestFit="1" customWidth="1"/>
    <col min="3608" max="3608" width="10.109375" bestFit="1" customWidth="1"/>
    <col min="3609" max="3609" width="6.44140625" customWidth="1"/>
    <col min="3610" max="3610" width="7.6640625" bestFit="1" customWidth="1"/>
    <col min="3611" max="3611" width="10.109375" bestFit="1" customWidth="1"/>
    <col min="3612" max="3612" width="8.44140625" bestFit="1" customWidth="1"/>
    <col min="3613" max="3613" width="9.33203125" bestFit="1" customWidth="1"/>
    <col min="3841" max="3841" width="5.5546875" bestFit="1" customWidth="1"/>
    <col min="3842" max="3842" width="50.6640625" customWidth="1"/>
    <col min="3843" max="3843" width="7.6640625" customWidth="1"/>
    <col min="3845" max="3845" width="8.44140625" bestFit="1" customWidth="1"/>
    <col min="3846" max="3846" width="10.109375" bestFit="1" customWidth="1"/>
    <col min="3847" max="3848" width="7.6640625" bestFit="1" customWidth="1"/>
    <col min="3849" max="3849" width="6.6640625" bestFit="1" customWidth="1"/>
    <col min="3850" max="3850" width="7.6640625" bestFit="1" customWidth="1"/>
    <col min="3851" max="3851" width="10.109375" bestFit="1" customWidth="1"/>
    <col min="3852" max="3853" width="7.6640625" bestFit="1" customWidth="1"/>
    <col min="3854" max="3854" width="10.109375" bestFit="1" customWidth="1"/>
    <col min="3855" max="3855" width="8.44140625" bestFit="1" customWidth="1"/>
    <col min="3856" max="3856" width="8" customWidth="1"/>
    <col min="3857" max="3857" width="8.44140625" bestFit="1" customWidth="1"/>
    <col min="3858" max="3858" width="8.109375" customWidth="1"/>
    <col min="3859" max="3859" width="7.6640625" bestFit="1" customWidth="1"/>
    <col min="3860" max="3860" width="8.5546875" bestFit="1" customWidth="1"/>
    <col min="3861" max="3861" width="8.44140625" bestFit="1" customWidth="1"/>
    <col min="3862" max="3863" width="7.6640625" bestFit="1" customWidth="1"/>
    <col min="3864" max="3864" width="10.109375" bestFit="1" customWidth="1"/>
    <col min="3865" max="3865" width="6.44140625" customWidth="1"/>
    <col min="3866" max="3866" width="7.6640625" bestFit="1" customWidth="1"/>
    <col min="3867" max="3867" width="10.109375" bestFit="1" customWidth="1"/>
    <col min="3868" max="3868" width="8.44140625" bestFit="1" customWidth="1"/>
    <col min="3869" max="3869" width="9.33203125" bestFit="1" customWidth="1"/>
    <col min="4097" max="4097" width="5.5546875" bestFit="1" customWidth="1"/>
    <col min="4098" max="4098" width="50.6640625" customWidth="1"/>
    <col min="4099" max="4099" width="7.6640625" customWidth="1"/>
    <col min="4101" max="4101" width="8.44140625" bestFit="1" customWidth="1"/>
    <col min="4102" max="4102" width="10.109375" bestFit="1" customWidth="1"/>
    <col min="4103" max="4104" width="7.6640625" bestFit="1" customWidth="1"/>
    <col min="4105" max="4105" width="6.6640625" bestFit="1" customWidth="1"/>
    <col min="4106" max="4106" width="7.6640625" bestFit="1" customWidth="1"/>
    <col min="4107" max="4107" width="10.109375" bestFit="1" customWidth="1"/>
    <col min="4108" max="4109" width="7.6640625" bestFit="1" customWidth="1"/>
    <col min="4110" max="4110" width="10.109375" bestFit="1" customWidth="1"/>
    <col min="4111" max="4111" width="8.44140625" bestFit="1" customWidth="1"/>
    <col min="4112" max="4112" width="8" customWidth="1"/>
    <col min="4113" max="4113" width="8.44140625" bestFit="1" customWidth="1"/>
    <col min="4114" max="4114" width="8.109375" customWidth="1"/>
    <col min="4115" max="4115" width="7.6640625" bestFit="1" customWidth="1"/>
    <col min="4116" max="4116" width="8.5546875" bestFit="1" customWidth="1"/>
    <col min="4117" max="4117" width="8.44140625" bestFit="1" customWidth="1"/>
    <col min="4118" max="4119" width="7.6640625" bestFit="1" customWidth="1"/>
    <col min="4120" max="4120" width="10.109375" bestFit="1" customWidth="1"/>
    <col min="4121" max="4121" width="6.44140625" customWidth="1"/>
    <col min="4122" max="4122" width="7.6640625" bestFit="1" customWidth="1"/>
    <col min="4123" max="4123" width="10.109375" bestFit="1" customWidth="1"/>
    <col min="4124" max="4124" width="8.44140625" bestFit="1" customWidth="1"/>
    <col min="4125" max="4125" width="9.33203125" bestFit="1" customWidth="1"/>
    <col min="4353" max="4353" width="5.5546875" bestFit="1" customWidth="1"/>
    <col min="4354" max="4354" width="50.6640625" customWidth="1"/>
    <col min="4355" max="4355" width="7.6640625" customWidth="1"/>
    <col min="4357" max="4357" width="8.44140625" bestFit="1" customWidth="1"/>
    <col min="4358" max="4358" width="10.109375" bestFit="1" customWidth="1"/>
    <col min="4359" max="4360" width="7.6640625" bestFit="1" customWidth="1"/>
    <col min="4361" max="4361" width="6.6640625" bestFit="1" customWidth="1"/>
    <col min="4362" max="4362" width="7.6640625" bestFit="1" customWidth="1"/>
    <col min="4363" max="4363" width="10.109375" bestFit="1" customWidth="1"/>
    <col min="4364" max="4365" width="7.6640625" bestFit="1" customWidth="1"/>
    <col min="4366" max="4366" width="10.109375" bestFit="1" customWidth="1"/>
    <col min="4367" max="4367" width="8.44140625" bestFit="1" customWidth="1"/>
    <col min="4368" max="4368" width="8" customWidth="1"/>
    <col min="4369" max="4369" width="8.44140625" bestFit="1" customWidth="1"/>
    <col min="4370" max="4370" width="8.109375" customWidth="1"/>
    <col min="4371" max="4371" width="7.6640625" bestFit="1" customWidth="1"/>
    <col min="4372" max="4372" width="8.5546875" bestFit="1" customWidth="1"/>
    <col min="4373" max="4373" width="8.44140625" bestFit="1" customWidth="1"/>
    <col min="4374" max="4375" width="7.6640625" bestFit="1" customWidth="1"/>
    <col min="4376" max="4376" width="10.109375" bestFit="1" customWidth="1"/>
    <col min="4377" max="4377" width="6.44140625" customWidth="1"/>
    <col min="4378" max="4378" width="7.6640625" bestFit="1" customWidth="1"/>
    <col min="4379" max="4379" width="10.109375" bestFit="1" customWidth="1"/>
    <col min="4380" max="4380" width="8.44140625" bestFit="1" customWidth="1"/>
    <col min="4381" max="4381" width="9.33203125" bestFit="1" customWidth="1"/>
    <col min="4609" max="4609" width="5.5546875" bestFit="1" customWidth="1"/>
    <col min="4610" max="4610" width="50.6640625" customWidth="1"/>
    <col min="4611" max="4611" width="7.6640625" customWidth="1"/>
    <col min="4613" max="4613" width="8.44140625" bestFit="1" customWidth="1"/>
    <col min="4614" max="4614" width="10.109375" bestFit="1" customWidth="1"/>
    <col min="4615" max="4616" width="7.6640625" bestFit="1" customWidth="1"/>
    <col min="4617" max="4617" width="6.6640625" bestFit="1" customWidth="1"/>
    <col min="4618" max="4618" width="7.6640625" bestFit="1" customWidth="1"/>
    <col min="4619" max="4619" width="10.109375" bestFit="1" customWidth="1"/>
    <col min="4620" max="4621" width="7.6640625" bestFit="1" customWidth="1"/>
    <col min="4622" max="4622" width="10.109375" bestFit="1" customWidth="1"/>
    <col min="4623" max="4623" width="8.44140625" bestFit="1" customWidth="1"/>
    <col min="4624" max="4624" width="8" customWidth="1"/>
    <col min="4625" max="4625" width="8.44140625" bestFit="1" customWidth="1"/>
    <col min="4626" max="4626" width="8.109375" customWidth="1"/>
    <col min="4627" max="4627" width="7.6640625" bestFit="1" customWidth="1"/>
    <col min="4628" max="4628" width="8.5546875" bestFit="1" customWidth="1"/>
    <col min="4629" max="4629" width="8.44140625" bestFit="1" customWidth="1"/>
    <col min="4630" max="4631" width="7.6640625" bestFit="1" customWidth="1"/>
    <col min="4632" max="4632" width="10.109375" bestFit="1" customWidth="1"/>
    <col min="4633" max="4633" width="6.44140625" customWidth="1"/>
    <col min="4634" max="4634" width="7.6640625" bestFit="1" customWidth="1"/>
    <col min="4635" max="4635" width="10.109375" bestFit="1" customWidth="1"/>
    <col min="4636" max="4636" width="8.44140625" bestFit="1" customWidth="1"/>
    <col min="4637" max="4637" width="9.33203125" bestFit="1" customWidth="1"/>
    <col min="4865" max="4865" width="5.5546875" bestFit="1" customWidth="1"/>
    <col min="4866" max="4866" width="50.6640625" customWidth="1"/>
    <col min="4867" max="4867" width="7.6640625" customWidth="1"/>
    <col min="4869" max="4869" width="8.44140625" bestFit="1" customWidth="1"/>
    <col min="4870" max="4870" width="10.109375" bestFit="1" customWidth="1"/>
    <col min="4871" max="4872" width="7.6640625" bestFit="1" customWidth="1"/>
    <col min="4873" max="4873" width="6.6640625" bestFit="1" customWidth="1"/>
    <col min="4874" max="4874" width="7.6640625" bestFit="1" customWidth="1"/>
    <col min="4875" max="4875" width="10.109375" bestFit="1" customWidth="1"/>
    <col min="4876" max="4877" width="7.6640625" bestFit="1" customWidth="1"/>
    <col min="4878" max="4878" width="10.109375" bestFit="1" customWidth="1"/>
    <col min="4879" max="4879" width="8.44140625" bestFit="1" customWidth="1"/>
    <col min="4880" max="4880" width="8" customWidth="1"/>
    <col min="4881" max="4881" width="8.44140625" bestFit="1" customWidth="1"/>
    <col min="4882" max="4882" width="8.109375" customWidth="1"/>
    <col min="4883" max="4883" width="7.6640625" bestFit="1" customWidth="1"/>
    <col min="4884" max="4884" width="8.5546875" bestFit="1" customWidth="1"/>
    <col min="4885" max="4885" width="8.44140625" bestFit="1" customWidth="1"/>
    <col min="4886" max="4887" width="7.6640625" bestFit="1" customWidth="1"/>
    <col min="4888" max="4888" width="10.109375" bestFit="1" customWidth="1"/>
    <col min="4889" max="4889" width="6.44140625" customWidth="1"/>
    <col min="4890" max="4890" width="7.6640625" bestFit="1" customWidth="1"/>
    <col min="4891" max="4891" width="10.109375" bestFit="1" customWidth="1"/>
    <col min="4892" max="4892" width="8.44140625" bestFit="1" customWidth="1"/>
    <col min="4893" max="4893" width="9.33203125" bestFit="1" customWidth="1"/>
    <col min="5121" max="5121" width="5.5546875" bestFit="1" customWidth="1"/>
    <col min="5122" max="5122" width="50.6640625" customWidth="1"/>
    <col min="5123" max="5123" width="7.6640625" customWidth="1"/>
    <col min="5125" max="5125" width="8.44140625" bestFit="1" customWidth="1"/>
    <col min="5126" max="5126" width="10.109375" bestFit="1" customWidth="1"/>
    <col min="5127" max="5128" width="7.6640625" bestFit="1" customWidth="1"/>
    <col min="5129" max="5129" width="6.6640625" bestFit="1" customWidth="1"/>
    <col min="5130" max="5130" width="7.6640625" bestFit="1" customWidth="1"/>
    <col min="5131" max="5131" width="10.109375" bestFit="1" customWidth="1"/>
    <col min="5132" max="5133" width="7.6640625" bestFit="1" customWidth="1"/>
    <col min="5134" max="5134" width="10.109375" bestFit="1" customWidth="1"/>
    <col min="5135" max="5135" width="8.44140625" bestFit="1" customWidth="1"/>
    <col min="5136" max="5136" width="8" customWidth="1"/>
    <col min="5137" max="5137" width="8.44140625" bestFit="1" customWidth="1"/>
    <col min="5138" max="5138" width="8.109375" customWidth="1"/>
    <col min="5139" max="5139" width="7.6640625" bestFit="1" customWidth="1"/>
    <col min="5140" max="5140" width="8.5546875" bestFit="1" customWidth="1"/>
    <col min="5141" max="5141" width="8.44140625" bestFit="1" customWidth="1"/>
    <col min="5142" max="5143" width="7.6640625" bestFit="1" customWidth="1"/>
    <col min="5144" max="5144" width="10.109375" bestFit="1" customWidth="1"/>
    <col min="5145" max="5145" width="6.44140625" customWidth="1"/>
    <col min="5146" max="5146" width="7.6640625" bestFit="1" customWidth="1"/>
    <col min="5147" max="5147" width="10.109375" bestFit="1" customWidth="1"/>
    <col min="5148" max="5148" width="8.44140625" bestFit="1" customWidth="1"/>
    <col min="5149" max="5149" width="9.33203125" bestFit="1" customWidth="1"/>
    <col min="5377" max="5377" width="5.5546875" bestFit="1" customWidth="1"/>
    <col min="5378" max="5378" width="50.6640625" customWidth="1"/>
    <col min="5379" max="5379" width="7.6640625" customWidth="1"/>
    <col min="5381" max="5381" width="8.44140625" bestFit="1" customWidth="1"/>
    <col min="5382" max="5382" width="10.109375" bestFit="1" customWidth="1"/>
    <col min="5383" max="5384" width="7.6640625" bestFit="1" customWidth="1"/>
    <col min="5385" max="5385" width="6.6640625" bestFit="1" customWidth="1"/>
    <col min="5386" max="5386" width="7.6640625" bestFit="1" customWidth="1"/>
    <col min="5387" max="5387" width="10.109375" bestFit="1" customWidth="1"/>
    <col min="5388" max="5389" width="7.6640625" bestFit="1" customWidth="1"/>
    <col min="5390" max="5390" width="10.109375" bestFit="1" customWidth="1"/>
    <col min="5391" max="5391" width="8.44140625" bestFit="1" customWidth="1"/>
    <col min="5392" max="5392" width="8" customWidth="1"/>
    <col min="5393" max="5393" width="8.44140625" bestFit="1" customWidth="1"/>
    <col min="5394" max="5394" width="8.109375" customWidth="1"/>
    <col min="5395" max="5395" width="7.6640625" bestFit="1" customWidth="1"/>
    <col min="5396" max="5396" width="8.5546875" bestFit="1" customWidth="1"/>
    <col min="5397" max="5397" width="8.44140625" bestFit="1" customWidth="1"/>
    <col min="5398" max="5399" width="7.6640625" bestFit="1" customWidth="1"/>
    <col min="5400" max="5400" width="10.109375" bestFit="1" customWidth="1"/>
    <col min="5401" max="5401" width="6.44140625" customWidth="1"/>
    <col min="5402" max="5402" width="7.6640625" bestFit="1" customWidth="1"/>
    <col min="5403" max="5403" width="10.109375" bestFit="1" customWidth="1"/>
    <col min="5404" max="5404" width="8.44140625" bestFit="1" customWidth="1"/>
    <col min="5405" max="5405" width="9.33203125" bestFit="1" customWidth="1"/>
    <col min="5633" max="5633" width="5.5546875" bestFit="1" customWidth="1"/>
    <col min="5634" max="5634" width="50.6640625" customWidth="1"/>
    <col min="5635" max="5635" width="7.6640625" customWidth="1"/>
    <col min="5637" max="5637" width="8.44140625" bestFit="1" customWidth="1"/>
    <col min="5638" max="5638" width="10.109375" bestFit="1" customWidth="1"/>
    <col min="5639" max="5640" width="7.6640625" bestFit="1" customWidth="1"/>
    <col min="5641" max="5641" width="6.6640625" bestFit="1" customWidth="1"/>
    <col min="5642" max="5642" width="7.6640625" bestFit="1" customWidth="1"/>
    <col min="5643" max="5643" width="10.109375" bestFit="1" customWidth="1"/>
    <col min="5644" max="5645" width="7.6640625" bestFit="1" customWidth="1"/>
    <col min="5646" max="5646" width="10.109375" bestFit="1" customWidth="1"/>
    <col min="5647" max="5647" width="8.44140625" bestFit="1" customWidth="1"/>
    <col min="5648" max="5648" width="8" customWidth="1"/>
    <col min="5649" max="5649" width="8.44140625" bestFit="1" customWidth="1"/>
    <col min="5650" max="5650" width="8.109375" customWidth="1"/>
    <col min="5651" max="5651" width="7.6640625" bestFit="1" customWidth="1"/>
    <col min="5652" max="5652" width="8.5546875" bestFit="1" customWidth="1"/>
    <col min="5653" max="5653" width="8.44140625" bestFit="1" customWidth="1"/>
    <col min="5654" max="5655" width="7.6640625" bestFit="1" customWidth="1"/>
    <col min="5656" max="5656" width="10.109375" bestFit="1" customWidth="1"/>
    <col min="5657" max="5657" width="6.44140625" customWidth="1"/>
    <col min="5658" max="5658" width="7.6640625" bestFit="1" customWidth="1"/>
    <col min="5659" max="5659" width="10.109375" bestFit="1" customWidth="1"/>
    <col min="5660" max="5660" width="8.44140625" bestFit="1" customWidth="1"/>
    <col min="5661" max="5661" width="9.33203125" bestFit="1" customWidth="1"/>
    <col min="5889" max="5889" width="5.5546875" bestFit="1" customWidth="1"/>
    <col min="5890" max="5890" width="50.6640625" customWidth="1"/>
    <col min="5891" max="5891" width="7.6640625" customWidth="1"/>
    <col min="5893" max="5893" width="8.44140625" bestFit="1" customWidth="1"/>
    <col min="5894" max="5894" width="10.109375" bestFit="1" customWidth="1"/>
    <col min="5895" max="5896" width="7.6640625" bestFit="1" customWidth="1"/>
    <col min="5897" max="5897" width="6.6640625" bestFit="1" customWidth="1"/>
    <col min="5898" max="5898" width="7.6640625" bestFit="1" customWidth="1"/>
    <col min="5899" max="5899" width="10.109375" bestFit="1" customWidth="1"/>
    <col min="5900" max="5901" width="7.6640625" bestFit="1" customWidth="1"/>
    <col min="5902" max="5902" width="10.109375" bestFit="1" customWidth="1"/>
    <col min="5903" max="5903" width="8.44140625" bestFit="1" customWidth="1"/>
    <col min="5904" max="5904" width="8" customWidth="1"/>
    <col min="5905" max="5905" width="8.44140625" bestFit="1" customWidth="1"/>
    <col min="5906" max="5906" width="8.109375" customWidth="1"/>
    <col min="5907" max="5907" width="7.6640625" bestFit="1" customWidth="1"/>
    <col min="5908" max="5908" width="8.5546875" bestFit="1" customWidth="1"/>
    <col min="5909" max="5909" width="8.44140625" bestFit="1" customWidth="1"/>
    <col min="5910" max="5911" width="7.6640625" bestFit="1" customWidth="1"/>
    <col min="5912" max="5912" width="10.109375" bestFit="1" customWidth="1"/>
    <col min="5913" max="5913" width="6.44140625" customWidth="1"/>
    <col min="5914" max="5914" width="7.6640625" bestFit="1" customWidth="1"/>
    <col min="5915" max="5915" width="10.109375" bestFit="1" customWidth="1"/>
    <col min="5916" max="5916" width="8.44140625" bestFit="1" customWidth="1"/>
    <col min="5917" max="5917" width="9.33203125" bestFit="1" customWidth="1"/>
    <col min="6145" max="6145" width="5.5546875" bestFit="1" customWidth="1"/>
    <col min="6146" max="6146" width="50.6640625" customWidth="1"/>
    <col min="6147" max="6147" width="7.6640625" customWidth="1"/>
    <col min="6149" max="6149" width="8.44140625" bestFit="1" customWidth="1"/>
    <col min="6150" max="6150" width="10.109375" bestFit="1" customWidth="1"/>
    <col min="6151" max="6152" width="7.6640625" bestFit="1" customWidth="1"/>
    <col min="6153" max="6153" width="6.6640625" bestFit="1" customWidth="1"/>
    <col min="6154" max="6154" width="7.6640625" bestFit="1" customWidth="1"/>
    <col min="6155" max="6155" width="10.109375" bestFit="1" customWidth="1"/>
    <col min="6156" max="6157" width="7.6640625" bestFit="1" customWidth="1"/>
    <col min="6158" max="6158" width="10.109375" bestFit="1" customWidth="1"/>
    <col min="6159" max="6159" width="8.44140625" bestFit="1" customWidth="1"/>
    <col min="6160" max="6160" width="8" customWidth="1"/>
    <col min="6161" max="6161" width="8.44140625" bestFit="1" customWidth="1"/>
    <col min="6162" max="6162" width="8.109375" customWidth="1"/>
    <col min="6163" max="6163" width="7.6640625" bestFit="1" customWidth="1"/>
    <col min="6164" max="6164" width="8.5546875" bestFit="1" customWidth="1"/>
    <col min="6165" max="6165" width="8.44140625" bestFit="1" customWidth="1"/>
    <col min="6166" max="6167" width="7.6640625" bestFit="1" customWidth="1"/>
    <col min="6168" max="6168" width="10.109375" bestFit="1" customWidth="1"/>
    <col min="6169" max="6169" width="6.44140625" customWidth="1"/>
    <col min="6170" max="6170" width="7.6640625" bestFit="1" customWidth="1"/>
    <col min="6171" max="6171" width="10.109375" bestFit="1" customWidth="1"/>
    <col min="6172" max="6172" width="8.44140625" bestFit="1" customWidth="1"/>
    <col min="6173" max="6173" width="9.33203125" bestFit="1" customWidth="1"/>
    <col min="6401" max="6401" width="5.5546875" bestFit="1" customWidth="1"/>
    <col min="6402" max="6402" width="50.6640625" customWidth="1"/>
    <col min="6403" max="6403" width="7.6640625" customWidth="1"/>
    <col min="6405" max="6405" width="8.44140625" bestFit="1" customWidth="1"/>
    <col min="6406" max="6406" width="10.109375" bestFit="1" customWidth="1"/>
    <col min="6407" max="6408" width="7.6640625" bestFit="1" customWidth="1"/>
    <col min="6409" max="6409" width="6.6640625" bestFit="1" customWidth="1"/>
    <col min="6410" max="6410" width="7.6640625" bestFit="1" customWidth="1"/>
    <col min="6411" max="6411" width="10.109375" bestFit="1" customWidth="1"/>
    <col min="6412" max="6413" width="7.6640625" bestFit="1" customWidth="1"/>
    <col min="6414" max="6414" width="10.109375" bestFit="1" customWidth="1"/>
    <col min="6415" max="6415" width="8.44140625" bestFit="1" customWidth="1"/>
    <col min="6416" max="6416" width="8" customWidth="1"/>
    <col min="6417" max="6417" width="8.44140625" bestFit="1" customWidth="1"/>
    <col min="6418" max="6418" width="8.109375" customWidth="1"/>
    <col min="6419" max="6419" width="7.6640625" bestFit="1" customWidth="1"/>
    <col min="6420" max="6420" width="8.5546875" bestFit="1" customWidth="1"/>
    <col min="6421" max="6421" width="8.44140625" bestFit="1" customWidth="1"/>
    <col min="6422" max="6423" width="7.6640625" bestFit="1" customWidth="1"/>
    <col min="6424" max="6424" width="10.109375" bestFit="1" customWidth="1"/>
    <col min="6425" max="6425" width="6.44140625" customWidth="1"/>
    <col min="6426" max="6426" width="7.6640625" bestFit="1" customWidth="1"/>
    <col min="6427" max="6427" width="10.109375" bestFit="1" customWidth="1"/>
    <col min="6428" max="6428" width="8.44140625" bestFit="1" customWidth="1"/>
    <col min="6429" max="6429" width="9.33203125" bestFit="1" customWidth="1"/>
    <col min="6657" max="6657" width="5.5546875" bestFit="1" customWidth="1"/>
    <col min="6658" max="6658" width="50.6640625" customWidth="1"/>
    <col min="6659" max="6659" width="7.6640625" customWidth="1"/>
    <col min="6661" max="6661" width="8.44140625" bestFit="1" customWidth="1"/>
    <col min="6662" max="6662" width="10.109375" bestFit="1" customWidth="1"/>
    <col min="6663" max="6664" width="7.6640625" bestFit="1" customWidth="1"/>
    <col min="6665" max="6665" width="6.6640625" bestFit="1" customWidth="1"/>
    <col min="6666" max="6666" width="7.6640625" bestFit="1" customWidth="1"/>
    <col min="6667" max="6667" width="10.109375" bestFit="1" customWidth="1"/>
    <col min="6668" max="6669" width="7.6640625" bestFit="1" customWidth="1"/>
    <col min="6670" max="6670" width="10.109375" bestFit="1" customWidth="1"/>
    <col min="6671" max="6671" width="8.44140625" bestFit="1" customWidth="1"/>
    <col min="6672" max="6672" width="8" customWidth="1"/>
    <col min="6673" max="6673" width="8.44140625" bestFit="1" customWidth="1"/>
    <col min="6674" max="6674" width="8.109375" customWidth="1"/>
    <col min="6675" max="6675" width="7.6640625" bestFit="1" customWidth="1"/>
    <col min="6676" max="6676" width="8.5546875" bestFit="1" customWidth="1"/>
    <col min="6677" max="6677" width="8.44140625" bestFit="1" customWidth="1"/>
    <col min="6678" max="6679" width="7.6640625" bestFit="1" customWidth="1"/>
    <col min="6680" max="6680" width="10.109375" bestFit="1" customWidth="1"/>
    <col min="6681" max="6681" width="6.44140625" customWidth="1"/>
    <col min="6682" max="6682" width="7.6640625" bestFit="1" customWidth="1"/>
    <col min="6683" max="6683" width="10.109375" bestFit="1" customWidth="1"/>
    <col min="6684" max="6684" width="8.44140625" bestFit="1" customWidth="1"/>
    <col min="6685" max="6685" width="9.33203125" bestFit="1" customWidth="1"/>
    <col min="6913" max="6913" width="5.5546875" bestFit="1" customWidth="1"/>
    <col min="6914" max="6914" width="50.6640625" customWidth="1"/>
    <col min="6915" max="6915" width="7.6640625" customWidth="1"/>
    <col min="6917" max="6917" width="8.44140625" bestFit="1" customWidth="1"/>
    <col min="6918" max="6918" width="10.109375" bestFit="1" customWidth="1"/>
    <col min="6919" max="6920" width="7.6640625" bestFit="1" customWidth="1"/>
    <col min="6921" max="6921" width="6.6640625" bestFit="1" customWidth="1"/>
    <col min="6922" max="6922" width="7.6640625" bestFit="1" customWidth="1"/>
    <col min="6923" max="6923" width="10.109375" bestFit="1" customWidth="1"/>
    <col min="6924" max="6925" width="7.6640625" bestFit="1" customWidth="1"/>
    <col min="6926" max="6926" width="10.109375" bestFit="1" customWidth="1"/>
    <col min="6927" max="6927" width="8.44140625" bestFit="1" customWidth="1"/>
    <col min="6928" max="6928" width="8" customWidth="1"/>
    <col min="6929" max="6929" width="8.44140625" bestFit="1" customWidth="1"/>
    <col min="6930" max="6930" width="8.109375" customWidth="1"/>
    <col min="6931" max="6931" width="7.6640625" bestFit="1" customWidth="1"/>
    <col min="6932" max="6932" width="8.5546875" bestFit="1" customWidth="1"/>
    <col min="6933" max="6933" width="8.44140625" bestFit="1" customWidth="1"/>
    <col min="6934" max="6935" width="7.6640625" bestFit="1" customWidth="1"/>
    <col min="6936" max="6936" width="10.109375" bestFit="1" customWidth="1"/>
    <col min="6937" max="6937" width="6.44140625" customWidth="1"/>
    <col min="6938" max="6938" width="7.6640625" bestFit="1" customWidth="1"/>
    <col min="6939" max="6939" width="10.109375" bestFit="1" customWidth="1"/>
    <col min="6940" max="6940" width="8.44140625" bestFit="1" customWidth="1"/>
    <col min="6941" max="6941" width="9.33203125" bestFit="1" customWidth="1"/>
    <col min="7169" max="7169" width="5.5546875" bestFit="1" customWidth="1"/>
    <col min="7170" max="7170" width="50.6640625" customWidth="1"/>
    <col min="7171" max="7171" width="7.6640625" customWidth="1"/>
    <col min="7173" max="7173" width="8.44140625" bestFit="1" customWidth="1"/>
    <col min="7174" max="7174" width="10.109375" bestFit="1" customWidth="1"/>
    <col min="7175" max="7176" width="7.6640625" bestFit="1" customWidth="1"/>
    <col min="7177" max="7177" width="6.6640625" bestFit="1" customWidth="1"/>
    <col min="7178" max="7178" width="7.6640625" bestFit="1" customWidth="1"/>
    <col min="7179" max="7179" width="10.109375" bestFit="1" customWidth="1"/>
    <col min="7180" max="7181" width="7.6640625" bestFit="1" customWidth="1"/>
    <col min="7182" max="7182" width="10.109375" bestFit="1" customWidth="1"/>
    <col min="7183" max="7183" width="8.44140625" bestFit="1" customWidth="1"/>
    <col min="7184" max="7184" width="8" customWidth="1"/>
    <col min="7185" max="7185" width="8.44140625" bestFit="1" customWidth="1"/>
    <col min="7186" max="7186" width="8.109375" customWidth="1"/>
    <col min="7187" max="7187" width="7.6640625" bestFit="1" customWidth="1"/>
    <col min="7188" max="7188" width="8.5546875" bestFit="1" customWidth="1"/>
    <col min="7189" max="7189" width="8.44140625" bestFit="1" customWidth="1"/>
    <col min="7190" max="7191" width="7.6640625" bestFit="1" customWidth="1"/>
    <col min="7192" max="7192" width="10.109375" bestFit="1" customWidth="1"/>
    <col min="7193" max="7193" width="6.44140625" customWidth="1"/>
    <col min="7194" max="7194" width="7.6640625" bestFit="1" customWidth="1"/>
    <col min="7195" max="7195" width="10.109375" bestFit="1" customWidth="1"/>
    <col min="7196" max="7196" width="8.44140625" bestFit="1" customWidth="1"/>
    <col min="7197" max="7197" width="9.33203125" bestFit="1" customWidth="1"/>
    <col min="7425" max="7425" width="5.5546875" bestFit="1" customWidth="1"/>
    <col min="7426" max="7426" width="50.6640625" customWidth="1"/>
    <col min="7427" max="7427" width="7.6640625" customWidth="1"/>
    <col min="7429" max="7429" width="8.44140625" bestFit="1" customWidth="1"/>
    <col min="7430" max="7430" width="10.109375" bestFit="1" customWidth="1"/>
    <col min="7431" max="7432" width="7.6640625" bestFit="1" customWidth="1"/>
    <col min="7433" max="7433" width="6.6640625" bestFit="1" customWidth="1"/>
    <col min="7434" max="7434" width="7.6640625" bestFit="1" customWidth="1"/>
    <col min="7435" max="7435" width="10.109375" bestFit="1" customWidth="1"/>
    <col min="7436" max="7437" width="7.6640625" bestFit="1" customWidth="1"/>
    <col min="7438" max="7438" width="10.109375" bestFit="1" customWidth="1"/>
    <col min="7439" max="7439" width="8.44140625" bestFit="1" customWidth="1"/>
    <col min="7440" max="7440" width="8" customWidth="1"/>
    <col min="7441" max="7441" width="8.44140625" bestFit="1" customWidth="1"/>
    <col min="7442" max="7442" width="8.109375" customWidth="1"/>
    <col min="7443" max="7443" width="7.6640625" bestFit="1" customWidth="1"/>
    <col min="7444" max="7444" width="8.5546875" bestFit="1" customWidth="1"/>
    <col min="7445" max="7445" width="8.44140625" bestFit="1" customWidth="1"/>
    <col min="7446" max="7447" width="7.6640625" bestFit="1" customWidth="1"/>
    <col min="7448" max="7448" width="10.109375" bestFit="1" customWidth="1"/>
    <col min="7449" max="7449" width="6.44140625" customWidth="1"/>
    <col min="7450" max="7450" width="7.6640625" bestFit="1" customWidth="1"/>
    <col min="7451" max="7451" width="10.109375" bestFit="1" customWidth="1"/>
    <col min="7452" max="7452" width="8.44140625" bestFit="1" customWidth="1"/>
    <col min="7453" max="7453" width="9.33203125" bestFit="1" customWidth="1"/>
    <col min="7681" max="7681" width="5.5546875" bestFit="1" customWidth="1"/>
    <col min="7682" max="7682" width="50.6640625" customWidth="1"/>
    <col min="7683" max="7683" width="7.6640625" customWidth="1"/>
    <col min="7685" max="7685" width="8.44140625" bestFit="1" customWidth="1"/>
    <col min="7686" max="7686" width="10.109375" bestFit="1" customWidth="1"/>
    <col min="7687" max="7688" width="7.6640625" bestFit="1" customWidth="1"/>
    <col min="7689" max="7689" width="6.6640625" bestFit="1" customWidth="1"/>
    <col min="7690" max="7690" width="7.6640625" bestFit="1" customWidth="1"/>
    <col min="7691" max="7691" width="10.109375" bestFit="1" customWidth="1"/>
    <col min="7692" max="7693" width="7.6640625" bestFit="1" customWidth="1"/>
    <col min="7694" max="7694" width="10.109375" bestFit="1" customWidth="1"/>
    <col min="7695" max="7695" width="8.44140625" bestFit="1" customWidth="1"/>
    <col min="7696" max="7696" width="8" customWidth="1"/>
    <col min="7697" max="7697" width="8.44140625" bestFit="1" customWidth="1"/>
    <col min="7698" max="7698" width="8.109375" customWidth="1"/>
    <col min="7699" max="7699" width="7.6640625" bestFit="1" customWidth="1"/>
    <col min="7700" max="7700" width="8.5546875" bestFit="1" customWidth="1"/>
    <col min="7701" max="7701" width="8.44140625" bestFit="1" customWidth="1"/>
    <col min="7702" max="7703" width="7.6640625" bestFit="1" customWidth="1"/>
    <col min="7704" max="7704" width="10.109375" bestFit="1" customWidth="1"/>
    <col min="7705" max="7705" width="6.44140625" customWidth="1"/>
    <col min="7706" max="7706" width="7.6640625" bestFit="1" customWidth="1"/>
    <col min="7707" max="7707" width="10.109375" bestFit="1" customWidth="1"/>
    <col min="7708" max="7708" width="8.44140625" bestFit="1" customWidth="1"/>
    <col min="7709" max="7709" width="9.33203125" bestFit="1" customWidth="1"/>
    <col min="7937" max="7937" width="5.5546875" bestFit="1" customWidth="1"/>
    <col min="7938" max="7938" width="50.6640625" customWidth="1"/>
    <col min="7939" max="7939" width="7.6640625" customWidth="1"/>
    <col min="7941" max="7941" width="8.44140625" bestFit="1" customWidth="1"/>
    <col min="7942" max="7942" width="10.109375" bestFit="1" customWidth="1"/>
    <col min="7943" max="7944" width="7.6640625" bestFit="1" customWidth="1"/>
    <col min="7945" max="7945" width="6.6640625" bestFit="1" customWidth="1"/>
    <col min="7946" max="7946" width="7.6640625" bestFit="1" customWidth="1"/>
    <col min="7947" max="7947" width="10.109375" bestFit="1" customWidth="1"/>
    <col min="7948" max="7949" width="7.6640625" bestFit="1" customWidth="1"/>
    <col min="7950" max="7950" width="10.109375" bestFit="1" customWidth="1"/>
    <col min="7951" max="7951" width="8.44140625" bestFit="1" customWidth="1"/>
    <col min="7952" max="7952" width="8" customWidth="1"/>
    <col min="7953" max="7953" width="8.44140625" bestFit="1" customWidth="1"/>
    <col min="7954" max="7954" width="8.109375" customWidth="1"/>
    <col min="7955" max="7955" width="7.6640625" bestFit="1" customWidth="1"/>
    <col min="7956" max="7956" width="8.5546875" bestFit="1" customWidth="1"/>
    <col min="7957" max="7957" width="8.44140625" bestFit="1" customWidth="1"/>
    <col min="7958" max="7959" width="7.6640625" bestFit="1" customWidth="1"/>
    <col min="7960" max="7960" width="10.109375" bestFit="1" customWidth="1"/>
    <col min="7961" max="7961" width="6.44140625" customWidth="1"/>
    <col min="7962" max="7962" width="7.6640625" bestFit="1" customWidth="1"/>
    <col min="7963" max="7963" width="10.109375" bestFit="1" customWidth="1"/>
    <col min="7964" max="7964" width="8.44140625" bestFit="1" customWidth="1"/>
    <col min="7965" max="7965" width="9.33203125" bestFit="1" customWidth="1"/>
    <col min="8193" max="8193" width="5.5546875" bestFit="1" customWidth="1"/>
    <col min="8194" max="8194" width="50.6640625" customWidth="1"/>
    <col min="8195" max="8195" width="7.6640625" customWidth="1"/>
    <col min="8197" max="8197" width="8.44140625" bestFit="1" customWidth="1"/>
    <col min="8198" max="8198" width="10.109375" bestFit="1" customWidth="1"/>
    <col min="8199" max="8200" width="7.6640625" bestFit="1" customWidth="1"/>
    <col min="8201" max="8201" width="6.6640625" bestFit="1" customWidth="1"/>
    <col min="8202" max="8202" width="7.6640625" bestFit="1" customWidth="1"/>
    <col min="8203" max="8203" width="10.109375" bestFit="1" customWidth="1"/>
    <col min="8204" max="8205" width="7.6640625" bestFit="1" customWidth="1"/>
    <col min="8206" max="8206" width="10.109375" bestFit="1" customWidth="1"/>
    <col min="8207" max="8207" width="8.44140625" bestFit="1" customWidth="1"/>
    <col min="8208" max="8208" width="8" customWidth="1"/>
    <col min="8209" max="8209" width="8.44140625" bestFit="1" customWidth="1"/>
    <col min="8210" max="8210" width="8.109375" customWidth="1"/>
    <col min="8211" max="8211" width="7.6640625" bestFit="1" customWidth="1"/>
    <col min="8212" max="8212" width="8.5546875" bestFit="1" customWidth="1"/>
    <col min="8213" max="8213" width="8.44140625" bestFit="1" customWidth="1"/>
    <col min="8214" max="8215" width="7.6640625" bestFit="1" customWidth="1"/>
    <col min="8216" max="8216" width="10.109375" bestFit="1" customWidth="1"/>
    <col min="8217" max="8217" width="6.44140625" customWidth="1"/>
    <col min="8218" max="8218" width="7.6640625" bestFit="1" customWidth="1"/>
    <col min="8219" max="8219" width="10.109375" bestFit="1" customWidth="1"/>
    <col min="8220" max="8220" width="8.44140625" bestFit="1" customWidth="1"/>
    <col min="8221" max="8221" width="9.33203125" bestFit="1" customWidth="1"/>
    <col min="8449" max="8449" width="5.5546875" bestFit="1" customWidth="1"/>
    <col min="8450" max="8450" width="50.6640625" customWidth="1"/>
    <col min="8451" max="8451" width="7.6640625" customWidth="1"/>
    <col min="8453" max="8453" width="8.44140625" bestFit="1" customWidth="1"/>
    <col min="8454" max="8454" width="10.109375" bestFit="1" customWidth="1"/>
    <col min="8455" max="8456" width="7.6640625" bestFit="1" customWidth="1"/>
    <col min="8457" max="8457" width="6.6640625" bestFit="1" customWidth="1"/>
    <col min="8458" max="8458" width="7.6640625" bestFit="1" customWidth="1"/>
    <col min="8459" max="8459" width="10.109375" bestFit="1" customWidth="1"/>
    <col min="8460" max="8461" width="7.6640625" bestFit="1" customWidth="1"/>
    <col min="8462" max="8462" width="10.109375" bestFit="1" customWidth="1"/>
    <col min="8463" max="8463" width="8.44140625" bestFit="1" customWidth="1"/>
    <col min="8464" max="8464" width="8" customWidth="1"/>
    <col min="8465" max="8465" width="8.44140625" bestFit="1" customWidth="1"/>
    <col min="8466" max="8466" width="8.109375" customWidth="1"/>
    <col min="8467" max="8467" width="7.6640625" bestFit="1" customWidth="1"/>
    <col min="8468" max="8468" width="8.5546875" bestFit="1" customWidth="1"/>
    <col min="8469" max="8469" width="8.44140625" bestFit="1" customWidth="1"/>
    <col min="8470" max="8471" width="7.6640625" bestFit="1" customWidth="1"/>
    <col min="8472" max="8472" width="10.109375" bestFit="1" customWidth="1"/>
    <col min="8473" max="8473" width="6.44140625" customWidth="1"/>
    <col min="8474" max="8474" width="7.6640625" bestFit="1" customWidth="1"/>
    <col min="8475" max="8475" width="10.109375" bestFit="1" customWidth="1"/>
    <col min="8476" max="8476" width="8.44140625" bestFit="1" customWidth="1"/>
    <col min="8477" max="8477" width="9.33203125" bestFit="1" customWidth="1"/>
    <col min="8705" max="8705" width="5.5546875" bestFit="1" customWidth="1"/>
    <col min="8706" max="8706" width="50.6640625" customWidth="1"/>
    <col min="8707" max="8707" width="7.6640625" customWidth="1"/>
    <col min="8709" max="8709" width="8.44140625" bestFit="1" customWidth="1"/>
    <col min="8710" max="8710" width="10.109375" bestFit="1" customWidth="1"/>
    <col min="8711" max="8712" width="7.6640625" bestFit="1" customWidth="1"/>
    <col min="8713" max="8713" width="6.6640625" bestFit="1" customWidth="1"/>
    <col min="8714" max="8714" width="7.6640625" bestFit="1" customWidth="1"/>
    <col min="8715" max="8715" width="10.109375" bestFit="1" customWidth="1"/>
    <col min="8716" max="8717" width="7.6640625" bestFit="1" customWidth="1"/>
    <col min="8718" max="8718" width="10.109375" bestFit="1" customWidth="1"/>
    <col min="8719" max="8719" width="8.44140625" bestFit="1" customWidth="1"/>
    <col min="8720" max="8720" width="8" customWidth="1"/>
    <col min="8721" max="8721" width="8.44140625" bestFit="1" customWidth="1"/>
    <col min="8722" max="8722" width="8.109375" customWidth="1"/>
    <col min="8723" max="8723" width="7.6640625" bestFit="1" customWidth="1"/>
    <col min="8724" max="8724" width="8.5546875" bestFit="1" customWidth="1"/>
    <col min="8725" max="8725" width="8.44140625" bestFit="1" customWidth="1"/>
    <col min="8726" max="8727" width="7.6640625" bestFit="1" customWidth="1"/>
    <col min="8728" max="8728" width="10.109375" bestFit="1" customWidth="1"/>
    <col min="8729" max="8729" width="6.44140625" customWidth="1"/>
    <col min="8730" max="8730" width="7.6640625" bestFit="1" customWidth="1"/>
    <col min="8731" max="8731" width="10.109375" bestFit="1" customWidth="1"/>
    <col min="8732" max="8732" width="8.44140625" bestFit="1" customWidth="1"/>
    <col min="8733" max="8733" width="9.33203125" bestFit="1" customWidth="1"/>
    <col min="8961" max="8961" width="5.5546875" bestFit="1" customWidth="1"/>
    <col min="8962" max="8962" width="50.6640625" customWidth="1"/>
    <col min="8963" max="8963" width="7.6640625" customWidth="1"/>
    <col min="8965" max="8965" width="8.44140625" bestFit="1" customWidth="1"/>
    <col min="8966" max="8966" width="10.109375" bestFit="1" customWidth="1"/>
    <col min="8967" max="8968" width="7.6640625" bestFit="1" customWidth="1"/>
    <col min="8969" max="8969" width="6.6640625" bestFit="1" customWidth="1"/>
    <col min="8970" max="8970" width="7.6640625" bestFit="1" customWidth="1"/>
    <col min="8971" max="8971" width="10.109375" bestFit="1" customWidth="1"/>
    <col min="8972" max="8973" width="7.6640625" bestFit="1" customWidth="1"/>
    <col min="8974" max="8974" width="10.109375" bestFit="1" customWidth="1"/>
    <col min="8975" max="8975" width="8.44140625" bestFit="1" customWidth="1"/>
    <col min="8976" max="8976" width="8" customWidth="1"/>
    <col min="8977" max="8977" width="8.44140625" bestFit="1" customWidth="1"/>
    <col min="8978" max="8978" width="8.109375" customWidth="1"/>
    <col min="8979" max="8979" width="7.6640625" bestFit="1" customWidth="1"/>
    <col min="8980" max="8980" width="8.5546875" bestFit="1" customWidth="1"/>
    <col min="8981" max="8981" width="8.44140625" bestFit="1" customWidth="1"/>
    <col min="8982" max="8983" width="7.6640625" bestFit="1" customWidth="1"/>
    <col min="8984" max="8984" width="10.109375" bestFit="1" customWidth="1"/>
    <col min="8985" max="8985" width="6.44140625" customWidth="1"/>
    <col min="8986" max="8986" width="7.6640625" bestFit="1" customWidth="1"/>
    <col min="8987" max="8987" width="10.109375" bestFit="1" customWidth="1"/>
    <col min="8988" max="8988" width="8.44140625" bestFit="1" customWidth="1"/>
    <col min="8989" max="8989" width="9.33203125" bestFit="1" customWidth="1"/>
    <col min="9217" max="9217" width="5.5546875" bestFit="1" customWidth="1"/>
    <col min="9218" max="9218" width="50.6640625" customWidth="1"/>
    <col min="9219" max="9219" width="7.6640625" customWidth="1"/>
    <col min="9221" max="9221" width="8.44140625" bestFit="1" customWidth="1"/>
    <col min="9222" max="9222" width="10.109375" bestFit="1" customWidth="1"/>
    <col min="9223" max="9224" width="7.6640625" bestFit="1" customWidth="1"/>
    <col min="9225" max="9225" width="6.6640625" bestFit="1" customWidth="1"/>
    <col min="9226" max="9226" width="7.6640625" bestFit="1" customWidth="1"/>
    <col min="9227" max="9227" width="10.109375" bestFit="1" customWidth="1"/>
    <col min="9228" max="9229" width="7.6640625" bestFit="1" customWidth="1"/>
    <col min="9230" max="9230" width="10.109375" bestFit="1" customWidth="1"/>
    <col min="9231" max="9231" width="8.44140625" bestFit="1" customWidth="1"/>
    <col min="9232" max="9232" width="8" customWidth="1"/>
    <col min="9233" max="9233" width="8.44140625" bestFit="1" customWidth="1"/>
    <col min="9234" max="9234" width="8.109375" customWidth="1"/>
    <col min="9235" max="9235" width="7.6640625" bestFit="1" customWidth="1"/>
    <col min="9236" max="9236" width="8.5546875" bestFit="1" customWidth="1"/>
    <col min="9237" max="9237" width="8.44140625" bestFit="1" customWidth="1"/>
    <col min="9238" max="9239" width="7.6640625" bestFit="1" customWidth="1"/>
    <col min="9240" max="9240" width="10.109375" bestFit="1" customWidth="1"/>
    <col min="9241" max="9241" width="6.44140625" customWidth="1"/>
    <col min="9242" max="9242" width="7.6640625" bestFit="1" customWidth="1"/>
    <col min="9243" max="9243" width="10.109375" bestFit="1" customWidth="1"/>
    <col min="9244" max="9244" width="8.44140625" bestFit="1" customWidth="1"/>
    <col min="9245" max="9245" width="9.33203125" bestFit="1" customWidth="1"/>
    <col min="9473" max="9473" width="5.5546875" bestFit="1" customWidth="1"/>
    <col min="9474" max="9474" width="50.6640625" customWidth="1"/>
    <col min="9475" max="9475" width="7.6640625" customWidth="1"/>
    <col min="9477" max="9477" width="8.44140625" bestFit="1" customWidth="1"/>
    <col min="9478" max="9478" width="10.109375" bestFit="1" customWidth="1"/>
    <col min="9479" max="9480" width="7.6640625" bestFit="1" customWidth="1"/>
    <col min="9481" max="9481" width="6.6640625" bestFit="1" customWidth="1"/>
    <col min="9482" max="9482" width="7.6640625" bestFit="1" customWidth="1"/>
    <col min="9483" max="9483" width="10.109375" bestFit="1" customWidth="1"/>
    <col min="9484" max="9485" width="7.6640625" bestFit="1" customWidth="1"/>
    <col min="9486" max="9486" width="10.109375" bestFit="1" customWidth="1"/>
    <col min="9487" max="9487" width="8.44140625" bestFit="1" customWidth="1"/>
    <col min="9488" max="9488" width="8" customWidth="1"/>
    <col min="9489" max="9489" width="8.44140625" bestFit="1" customWidth="1"/>
    <col min="9490" max="9490" width="8.109375" customWidth="1"/>
    <col min="9491" max="9491" width="7.6640625" bestFit="1" customWidth="1"/>
    <col min="9492" max="9492" width="8.5546875" bestFit="1" customWidth="1"/>
    <col min="9493" max="9493" width="8.44140625" bestFit="1" customWidth="1"/>
    <col min="9494" max="9495" width="7.6640625" bestFit="1" customWidth="1"/>
    <col min="9496" max="9496" width="10.109375" bestFit="1" customWidth="1"/>
    <col min="9497" max="9497" width="6.44140625" customWidth="1"/>
    <col min="9498" max="9498" width="7.6640625" bestFit="1" customWidth="1"/>
    <col min="9499" max="9499" width="10.109375" bestFit="1" customWidth="1"/>
    <col min="9500" max="9500" width="8.44140625" bestFit="1" customWidth="1"/>
    <col min="9501" max="9501" width="9.33203125" bestFit="1" customWidth="1"/>
    <col min="9729" max="9729" width="5.5546875" bestFit="1" customWidth="1"/>
    <col min="9730" max="9730" width="50.6640625" customWidth="1"/>
    <col min="9731" max="9731" width="7.6640625" customWidth="1"/>
    <col min="9733" max="9733" width="8.44140625" bestFit="1" customWidth="1"/>
    <col min="9734" max="9734" width="10.109375" bestFit="1" customWidth="1"/>
    <col min="9735" max="9736" width="7.6640625" bestFit="1" customWidth="1"/>
    <col min="9737" max="9737" width="6.6640625" bestFit="1" customWidth="1"/>
    <col min="9738" max="9738" width="7.6640625" bestFit="1" customWidth="1"/>
    <col min="9739" max="9739" width="10.109375" bestFit="1" customWidth="1"/>
    <col min="9740" max="9741" width="7.6640625" bestFit="1" customWidth="1"/>
    <col min="9742" max="9742" width="10.109375" bestFit="1" customWidth="1"/>
    <col min="9743" max="9743" width="8.44140625" bestFit="1" customWidth="1"/>
    <col min="9744" max="9744" width="8" customWidth="1"/>
    <col min="9745" max="9745" width="8.44140625" bestFit="1" customWidth="1"/>
    <col min="9746" max="9746" width="8.109375" customWidth="1"/>
    <col min="9747" max="9747" width="7.6640625" bestFit="1" customWidth="1"/>
    <col min="9748" max="9748" width="8.5546875" bestFit="1" customWidth="1"/>
    <col min="9749" max="9749" width="8.44140625" bestFit="1" customWidth="1"/>
    <col min="9750" max="9751" width="7.6640625" bestFit="1" customWidth="1"/>
    <col min="9752" max="9752" width="10.109375" bestFit="1" customWidth="1"/>
    <col min="9753" max="9753" width="6.44140625" customWidth="1"/>
    <col min="9754" max="9754" width="7.6640625" bestFit="1" customWidth="1"/>
    <col min="9755" max="9755" width="10.109375" bestFit="1" customWidth="1"/>
    <col min="9756" max="9756" width="8.44140625" bestFit="1" customWidth="1"/>
    <col min="9757" max="9757" width="9.33203125" bestFit="1" customWidth="1"/>
    <col min="9985" max="9985" width="5.5546875" bestFit="1" customWidth="1"/>
    <col min="9986" max="9986" width="50.6640625" customWidth="1"/>
    <col min="9987" max="9987" width="7.6640625" customWidth="1"/>
    <col min="9989" max="9989" width="8.44140625" bestFit="1" customWidth="1"/>
    <col min="9990" max="9990" width="10.109375" bestFit="1" customWidth="1"/>
    <col min="9991" max="9992" width="7.6640625" bestFit="1" customWidth="1"/>
    <col min="9993" max="9993" width="6.6640625" bestFit="1" customWidth="1"/>
    <col min="9994" max="9994" width="7.6640625" bestFit="1" customWidth="1"/>
    <col min="9995" max="9995" width="10.109375" bestFit="1" customWidth="1"/>
    <col min="9996" max="9997" width="7.6640625" bestFit="1" customWidth="1"/>
    <col min="9998" max="9998" width="10.109375" bestFit="1" customWidth="1"/>
    <col min="9999" max="9999" width="8.44140625" bestFit="1" customWidth="1"/>
    <col min="10000" max="10000" width="8" customWidth="1"/>
    <col min="10001" max="10001" width="8.44140625" bestFit="1" customWidth="1"/>
    <col min="10002" max="10002" width="8.109375" customWidth="1"/>
    <col min="10003" max="10003" width="7.6640625" bestFit="1" customWidth="1"/>
    <col min="10004" max="10004" width="8.5546875" bestFit="1" customWidth="1"/>
    <col min="10005" max="10005" width="8.44140625" bestFit="1" customWidth="1"/>
    <col min="10006" max="10007" width="7.6640625" bestFit="1" customWidth="1"/>
    <col min="10008" max="10008" width="10.109375" bestFit="1" customWidth="1"/>
    <col min="10009" max="10009" width="6.44140625" customWidth="1"/>
    <col min="10010" max="10010" width="7.6640625" bestFit="1" customWidth="1"/>
    <col min="10011" max="10011" width="10.109375" bestFit="1" customWidth="1"/>
    <col min="10012" max="10012" width="8.44140625" bestFit="1" customWidth="1"/>
    <col min="10013" max="10013" width="9.33203125" bestFit="1" customWidth="1"/>
    <col min="10241" max="10241" width="5.5546875" bestFit="1" customWidth="1"/>
    <col min="10242" max="10242" width="50.6640625" customWidth="1"/>
    <col min="10243" max="10243" width="7.6640625" customWidth="1"/>
    <col min="10245" max="10245" width="8.44140625" bestFit="1" customWidth="1"/>
    <col min="10246" max="10246" width="10.109375" bestFit="1" customWidth="1"/>
    <col min="10247" max="10248" width="7.6640625" bestFit="1" customWidth="1"/>
    <col min="10249" max="10249" width="6.6640625" bestFit="1" customWidth="1"/>
    <col min="10250" max="10250" width="7.6640625" bestFit="1" customWidth="1"/>
    <col min="10251" max="10251" width="10.109375" bestFit="1" customWidth="1"/>
    <col min="10252" max="10253" width="7.6640625" bestFit="1" customWidth="1"/>
    <col min="10254" max="10254" width="10.109375" bestFit="1" customWidth="1"/>
    <col min="10255" max="10255" width="8.44140625" bestFit="1" customWidth="1"/>
    <col min="10256" max="10256" width="8" customWidth="1"/>
    <col min="10257" max="10257" width="8.44140625" bestFit="1" customWidth="1"/>
    <col min="10258" max="10258" width="8.109375" customWidth="1"/>
    <col min="10259" max="10259" width="7.6640625" bestFit="1" customWidth="1"/>
    <col min="10260" max="10260" width="8.5546875" bestFit="1" customWidth="1"/>
    <col min="10261" max="10261" width="8.44140625" bestFit="1" customWidth="1"/>
    <col min="10262" max="10263" width="7.6640625" bestFit="1" customWidth="1"/>
    <col min="10264" max="10264" width="10.109375" bestFit="1" customWidth="1"/>
    <col min="10265" max="10265" width="6.44140625" customWidth="1"/>
    <col min="10266" max="10266" width="7.6640625" bestFit="1" customWidth="1"/>
    <col min="10267" max="10267" width="10.109375" bestFit="1" customWidth="1"/>
    <col min="10268" max="10268" width="8.44140625" bestFit="1" customWidth="1"/>
    <col min="10269" max="10269" width="9.33203125" bestFit="1" customWidth="1"/>
    <col min="10497" max="10497" width="5.5546875" bestFit="1" customWidth="1"/>
    <col min="10498" max="10498" width="50.6640625" customWidth="1"/>
    <col min="10499" max="10499" width="7.6640625" customWidth="1"/>
    <col min="10501" max="10501" width="8.44140625" bestFit="1" customWidth="1"/>
    <col min="10502" max="10502" width="10.109375" bestFit="1" customWidth="1"/>
    <col min="10503" max="10504" width="7.6640625" bestFit="1" customWidth="1"/>
    <col min="10505" max="10505" width="6.6640625" bestFit="1" customWidth="1"/>
    <col min="10506" max="10506" width="7.6640625" bestFit="1" customWidth="1"/>
    <col min="10507" max="10507" width="10.109375" bestFit="1" customWidth="1"/>
    <col min="10508" max="10509" width="7.6640625" bestFit="1" customWidth="1"/>
    <col min="10510" max="10510" width="10.109375" bestFit="1" customWidth="1"/>
    <col min="10511" max="10511" width="8.44140625" bestFit="1" customWidth="1"/>
    <col min="10512" max="10512" width="8" customWidth="1"/>
    <col min="10513" max="10513" width="8.44140625" bestFit="1" customWidth="1"/>
    <col min="10514" max="10514" width="8.109375" customWidth="1"/>
    <col min="10515" max="10515" width="7.6640625" bestFit="1" customWidth="1"/>
    <col min="10516" max="10516" width="8.5546875" bestFit="1" customWidth="1"/>
    <col min="10517" max="10517" width="8.44140625" bestFit="1" customWidth="1"/>
    <col min="10518" max="10519" width="7.6640625" bestFit="1" customWidth="1"/>
    <col min="10520" max="10520" width="10.109375" bestFit="1" customWidth="1"/>
    <col min="10521" max="10521" width="6.44140625" customWidth="1"/>
    <col min="10522" max="10522" width="7.6640625" bestFit="1" customWidth="1"/>
    <col min="10523" max="10523" width="10.109375" bestFit="1" customWidth="1"/>
    <col min="10524" max="10524" width="8.44140625" bestFit="1" customWidth="1"/>
    <col min="10525" max="10525" width="9.33203125" bestFit="1" customWidth="1"/>
    <col min="10753" max="10753" width="5.5546875" bestFit="1" customWidth="1"/>
    <col min="10754" max="10754" width="50.6640625" customWidth="1"/>
    <col min="10755" max="10755" width="7.6640625" customWidth="1"/>
    <col min="10757" max="10757" width="8.44140625" bestFit="1" customWidth="1"/>
    <col min="10758" max="10758" width="10.109375" bestFit="1" customWidth="1"/>
    <col min="10759" max="10760" width="7.6640625" bestFit="1" customWidth="1"/>
    <col min="10761" max="10761" width="6.6640625" bestFit="1" customWidth="1"/>
    <col min="10762" max="10762" width="7.6640625" bestFit="1" customWidth="1"/>
    <col min="10763" max="10763" width="10.109375" bestFit="1" customWidth="1"/>
    <col min="10764" max="10765" width="7.6640625" bestFit="1" customWidth="1"/>
    <col min="10766" max="10766" width="10.109375" bestFit="1" customWidth="1"/>
    <col min="10767" max="10767" width="8.44140625" bestFit="1" customWidth="1"/>
    <col min="10768" max="10768" width="8" customWidth="1"/>
    <col min="10769" max="10769" width="8.44140625" bestFit="1" customWidth="1"/>
    <col min="10770" max="10770" width="8.109375" customWidth="1"/>
    <col min="10771" max="10771" width="7.6640625" bestFit="1" customWidth="1"/>
    <col min="10772" max="10772" width="8.5546875" bestFit="1" customWidth="1"/>
    <col min="10773" max="10773" width="8.44140625" bestFit="1" customWidth="1"/>
    <col min="10774" max="10775" width="7.6640625" bestFit="1" customWidth="1"/>
    <col min="10776" max="10776" width="10.109375" bestFit="1" customWidth="1"/>
    <col min="10777" max="10777" width="6.44140625" customWidth="1"/>
    <col min="10778" max="10778" width="7.6640625" bestFit="1" customWidth="1"/>
    <col min="10779" max="10779" width="10.109375" bestFit="1" customWidth="1"/>
    <col min="10780" max="10780" width="8.44140625" bestFit="1" customWidth="1"/>
    <col min="10781" max="10781" width="9.33203125" bestFit="1" customWidth="1"/>
    <col min="11009" max="11009" width="5.5546875" bestFit="1" customWidth="1"/>
    <col min="11010" max="11010" width="50.6640625" customWidth="1"/>
    <col min="11011" max="11011" width="7.6640625" customWidth="1"/>
    <col min="11013" max="11013" width="8.44140625" bestFit="1" customWidth="1"/>
    <col min="11014" max="11014" width="10.109375" bestFit="1" customWidth="1"/>
    <col min="11015" max="11016" width="7.6640625" bestFit="1" customWidth="1"/>
    <col min="11017" max="11017" width="6.6640625" bestFit="1" customWidth="1"/>
    <col min="11018" max="11018" width="7.6640625" bestFit="1" customWidth="1"/>
    <col min="11019" max="11019" width="10.109375" bestFit="1" customWidth="1"/>
    <col min="11020" max="11021" width="7.6640625" bestFit="1" customWidth="1"/>
    <col min="11022" max="11022" width="10.109375" bestFit="1" customWidth="1"/>
    <col min="11023" max="11023" width="8.44140625" bestFit="1" customWidth="1"/>
    <col min="11024" max="11024" width="8" customWidth="1"/>
    <col min="11025" max="11025" width="8.44140625" bestFit="1" customWidth="1"/>
    <col min="11026" max="11026" width="8.109375" customWidth="1"/>
    <col min="11027" max="11027" width="7.6640625" bestFit="1" customWidth="1"/>
    <col min="11028" max="11028" width="8.5546875" bestFit="1" customWidth="1"/>
    <col min="11029" max="11029" width="8.44140625" bestFit="1" customWidth="1"/>
    <col min="11030" max="11031" width="7.6640625" bestFit="1" customWidth="1"/>
    <col min="11032" max="11032" width="10.109375" bestFit="1" customWidth="1"/>
    <col min="11033" max="11033" width="6.44140625" customWidth="1"/>
    <col min="11034" max="11034" width="7.6640625" bestFit="1" customWidth="1"/>
    <col min="11035" max="11035" width="10.109375" bestFit="1" customWidth="1"/>
    <col min="11036" max="11036" width="8.44140625" bestFit="1" customWidth="1"/>
    <col min="11037" max="11037" width="9.33203125" bestFit="1" customWidth="1"/>
    <col min="11265" max="11265" width="5.5546875" bestFit="1" customWidth="1"/>
    <col min="11266" max="11266" width="50.6640625" customWidth="1"/>
    <col min="11267" max="11267" width="7.6640625" customWidth="1"/>
    <col min="11269" max="11269" width="8.44140625" bestFit="1" customWidth="1"/>
    <col min="11270" max="11270" width="10.109375" bestFit="1" customWidth="1"/>
    <col min="11271" max="11272" width="7.6640625" bestFit="1" customWidth="1"/>
    <col min="11273" max="11273" width="6.6640625" bestFit="1" customWidth="1"/>
    <col min="11274" max="11274" width="7.6640625" bestFit="1" customWidth="1"/>
    <col min="11275" max="11275" width="10.109375" bestFit="1" customWidth="1"/>
    <col min="11276" max="11277" width="7.6640625" bestFit="1" customWidth="1"/>
    <col min="11278" max="11278" width="10.109375" bestFit="1" customWidth="1"/>
    <col min="11279" max="11279" width="8.44140625" bestFit="1" customWidth="1"/>
    <col min="11280" max="11280" width="8" customWidth="1"/>
    <col min="11281" max="11281" width="8.44140625" bestFit="1" customWidth="1"/>
    <col min="11282" max="11282" width="8.109375" customWidth="1"/>
    <col min="11283" max="11283" width="7.6640625" bestFit="1" customWidth="1"/>
    <col min="11284" max="11284" width="8.5546875" bestFit="1" customWidth="1"/>
    <col min="11285" max="11285" width="8.44140625" bestFit="1" customWidth="1"/>
    <col min="11286" max="11287" width="7.6640625" bestFit="1" customWidth="1"/>
    <col min="11288" max="11288" width="10.109375" bestFit="1" customWidth="1"/>
    <col min="11289" max="11289" width="6.44140625" customWidth="1"/>
    <col min="11290" max="11290" width="7.6640625" bestFit="1" customWidth="1"/>
    <col min="11291" max="11291" width="10.109375" bestFit="1" customWidth="1"/>
    <col min="11292" max="11292" width="8.44140625" bestFit="1" customWidth="1"/>
    <col min="11293" max="11293" width="9.33203125" bestFit="1" customWidth="1"/>
    <col min="11521" max="11521" width="5.5546875" bestFit="1" customWidth="1"/>
    <col min="11522" max="11522" width="50.6640625" customWidth="1"/>
    <col min="11523" max="11523" width="7.6640625" customWidth="1"/>
    <col min="11525" max="11525" width="8.44140625" bestFit="1" customWidth="1"/>
    <col min="11526" max="11526" width="10.109375" bestFit="1" customWidth="1"/>
    <col min="11527" max="11528" width="7.6640625" bestFit="1" customWidth="1"/>
    <col min="11529" max="11529" width="6.6640625" bestFit="1" customWidth="1"/>
    <col min="11530" max="11530" width="7.6640625" bestFit="1" customWidth="1"/>
    <col min="11531" max="11531" width="10.109375" bestFit="1" customWidth="1"/>
    <col min="11532" max="11533" width="7.6640625" bestFit="1" customWidth="1"/>
    <col min="11534" max="11534" width="10.109375" bestFit="1" customWidth="1"/>
    <col min="11535" max="11535" width="8.44140625" bestFit="1" customWidth="1"/>
    <col min="11536" max="11536" width="8" customWidth="1"/>
    <col min="11537" max="11537" width="8.44140625" bestFit="1" customWidth="1"/>
    <col min="11538" max="11538" width="8.109375" customWidth="1"/>
    <col min="11539" max="11539" width="7.6640625" bestFit="1" customWidth="1"/>
    <col min="11540" max="11540" width="8.5546875" bestFit="1" customWidth="1"/>
    <col min="11541" max="11541" width="8.44140625" bestFit="1" customWidth="1"/>
    <col min="11542" max="11543" width="7.6640625" bestFit="1" customWidth="1"/>
    <col min="11544" max="11544" width="10.109375" bestFit="1" customWidth="1"/>
    <col min="11545" max="11545" width="6.44140625" customWidth="1"/>
    <col min="11546" max="11546" width="7.6640625" bestFit="1" customWidth="1"/>
    <col min="11547" max="11547" width="10.109375" bestFit="1" customWidth="1"/>
    <col min="11548" max="11548" width="8.44140625" bestFit="1" customWidth="1"/>
    <col min="11549" max="11549" width="9.33203125" bestFit="1" customWidth="1"/>
    <col min="11777" max="11777" width="5.5546875" bestFit="1" customWidth="1"/>
    <col min="11778" max="11778" width="50.6640625" customWidth="1"/>
    <col min="11779" max="11779" width="7.6640625" customWidth="1"/>
    <col min="11781" max="11781" width="8.44140625" bestFit="1" customWidth="1"/>
    <col min="11782" max="11782" width="10.109375" bestFit="1" customWidth="1"/>
    <col min="11783" max="11784" width="7.6640625" bestFit="1" customWidth="1"/>
    <col min="11785" max="11785" width="6.6640625" bestFit="1" customWidth="1"/>
    <col min="11786" max="11786" width="7.6640625" bestFit="1" customWidth="1"/>
    <col min="11787" max="11787" width="10.109375" bestFit="1" customWidth="1"/>
    <col min="11788" max="11789" width="7.6640625" bestFit="1" customWidth="1"/>
    <col min="11790" max="11790" width="10.109375" bestFit="1" customWidth="1"/>
    <col min="11791" max="11791" width="8.44140625" bestFit="1" customWidth="1"/>
    <col min="11792" max="11792" width="8" customWidth="1"/>
    <col min="11793" max="11793" width="8.44140625" bestFit="1" customWidth="1"/>
    <col min="11794" max="11794" width="8.109375" customWidth="1"/>
    <col min="11795" max="11795" width="7.6640625" bestFit="1" customWidth="1"/>
    <col min="11796" max="11796" width="8.5546875" bestFit="1" customWidth="1"/>
    <col min="11797" max="11797" width="8.44140625" bestFit="1" customWidth="1"/>
    <col min="11798" max="11799" width="7.6640625" bestFit="1" customWidth="1"/>
    <col min="11800" max="11800" width="10.109375" bestFit="1" customWidth="1"/>
    <col min="11801" max="11801" width="6.44140625" customWidth="1"/>
    <col min="11802" max="11802" width="7.6640625" bestFit="1" customWidth="1"/>
    <col min="11803" max="11803" width="10.109375" bestFit="1" customWidth="1"/>
    <col min="11804" max="11804" width="8.44140625" bestFit="1" customWidth="1"/>
    <col min="11805" max="11805" width="9.33203125" bestFit="1" customWidth="1"/>
    <col min="12033" max="12033" width="5.5546875" bestFit="1" customWidth="1"/>
    <col min="12034" max="12034" width="50.6640625" customWidth="1"/>
    <col min="12035" max="12035" width="7.6640625" customWidth="1"/>
    <col min="12037" max="12037" width="8.44140625" bestFit="1" customWidth="1"/>
    <col min="12038" max="12038" width="10.109375" bestFit="1" customWidth="1"/>
    <col min="12039" max="12040" width="7.6640625" bestFit="1" customWidth="1"/>
    <col min="12041" max="12041" width="6.6640625" bestFit="1" customWidth="1"/>
    <col min="12042" max="12042" width="7.6640625" bestFit="1" customWidth="1"/>
    <col min="12043" max="12043" width="10.109375" bestFit="1" customWidth="1"/>
    <col min="12044" max="12045" width="7.6640625" bestFit="1" customWidth="1"/>
    <col min="12046" max="12046" width="10.109375" bestFit="1" customWidth="1"/>
    <col min="12047" max="12047" width="8.44140625" bestFit="1" customWidth="1"/>
    <col min="12048" max="12048" width="8" customWidth="1"/>
    <col min="12049" max="12049" width="8.44140625" bestFit="1" customWidth="1"/>
    <col min="12050" max="12050" width="8.109375" customWidth="1"/>
    <col min="12051" max="12051" width="7.6640625" bestFit="1" customWidth="1"/>
    <col min="12052" max="12052" width="8.5546875" bestFit="1" customWidth="1"/>
    <col min="12053" max="12053" width="8.44140625" bestFit="1" customWidth="1"/>
    <col min="12054" max="12055" width="7.6640625" bestFit="1" customWidth="1"/>
    <col min="12056" max="12056" width="10.109375" bestFit="1" customWidth="1"/>
    <col min="12057" max="12057" width="6.44140625" customWidth="1"/>
    <col min="12058" max="12058" width="7.6640625" bestFit="1" customWidth="1"/>
    <col min="12059" max="12059" width="10.109375" bestFit="1" customWidth="1"/>
    <col min="12060" max="12060" width="8.44140625" bestFit="1" customWidth="1"/>
    <col min="12061" max="12061" width="9.33203125" bestFit="1" customWidth="1"/>
    <col min="12289" max="12289" width="5.5546875" bestFit="1" customWidth="1"/>
    <col min="12290" max="12290" width="50.6640625" customWidth="1"/>
    <col min="12291" max="12291" width="7.6640625" customWidth="1"/>
    <col min="12293" max="12293" width="8.44140625" bestFit="1" customWidth="1"/>
    <col min="12294" max="12294" width="10.109375" bestFit="1" customWidth="1"/>
    <col min="12295" max="12296" width="7.6640625" bestFit="1" customWidth="1"/>
    <col min="12297" max="12297" width="6.6640625" bestFit="1" customWidth="1"/>
    <col min="12298" max="12298" width="7.6640625" bestFit="1" customWidth="1"/>
    <col min="12299" max="12299" width="10.109375" bestFit="1" customWidth="1"/>
    <col min="12300" max="12301" width="7.6640625" bestFit="1" customWidth="1"/>
    <col min="12302" max="12302" width="10.109375" bestFit="1" customWidth="1"/>
    <col min="12303" max="12303" width="8.44140625" bestFit="1" customWidth="1"/>
    <col min="12304" max="12304" width="8" customWidth="1"/>
    <col min="12305" max="12305" width="8.44140625" bestFit="1" customWidth="1"/>
    <col min="12306" max="12306" width="8.109375" customWidth="1"/>
    <col min="12307" max="12307" width="7.6640625" bestFit="1" customWidth="1"/>
    <col min="12308" max="12308" width="8.5546875" bestFit="1" customWidth="1"/>
    <col min="12309" max="12309" width="8.44140625" bestFit="1" customWidth="1"/>
    <col min="12310" max="12311" width="7.6640625" bestFit="1" customWidth="1"/>
    <col min="12312" max="12312" width="10.109375" bestFit="1" customWidth="1"/>
    <col min="12313" max="12313" width="6.44140625" customWidth="1"/>
    <col min="12314" max="12314" width="7.6640625" bestFit="1" customWidth="1"/>
    <col min="12315" max="12315" width="10.109375" bestFit="1" customWidth="1"/>
    <col min="12316" max="12316" width="8.44140625" bestFit="1" customWidth="1"/>
    <col min="12317" max="12317" width="9.33203125" bestFit="1" customWidth="1"/>
    <col min="12545" max="12545" width="5.5546875" bestFit="1" customWidth="1"/>
    <col min="12546" max="12546" width="50.6640625" customWidth="1"/>
    <col min="12547" max="12547" width="7.6640625" customWidth="1"/>
    <col min="12549" max="12549" width="8.44140625" bestFit="1" customWidth="1"/>
    <col min="12550" max="12550" width="10.109375" bestFit="1" customWidth="1"/>
    <col min="12551" max="12552" width="7.6640625" bestFit="1" customWidth="1"/>
    <col min="12553" max="12553" width="6.6640625" bestFit="1" customWidth="1"/>
    <col min="12554" max="12554" width="7.6640625" bestFit="1" customWidth="1"/>
    <col min="12555" max="12555" width="10.109375" bestFit="1" customWidth="1"/>
    <col min="12556" max="12557" width="7.6640625" bestFit="1" customWidth="1"/>
    <col min="12558" max="12558" width="10.109375" bestFit="1" customWidth="1"/>
    <col min="12559" max="12559" width="8.44140625" bestFit="1" customWidth="1"/>
    <col min="12560" max="12560" width="8" customWidth="1"/>
    <col min="12561" max="12561" width="8.44140625" bestFit="1" customWidth="1"/>
    <col min="12562" max="12562" width="8.109375" customWidth="1"/>
    <col min="12563" max="12563" width="7.6640625" bestFit="1" customWidth="1"/>
    <col min="12564" max="12564" width="8.5546875" bestFit="1" customWidth="1"/>
    <col min="12565" max="12565" width="8.44140625" bestFit="1" customWidth="1"/>
    <col min="12566" max="12567" width="7.6640625" bestFit="1" customWidth="1"/>
    <col min="12568" max="12568" width="10.109375" bestFit="1" customWidth="1"/>
    <col min="12569" max="12569" width="6.44140625" customWidth="1"/>
    <col min="12570" max="12570" width="7.6640625" bestFit="1" customWidth="1"/>
    <col min="12571" max="12571" width="10.109375" bestFit="1" customWidth="1"/>
    <col min="12572" max="12572" width="8.44140625" bestFit="1" customWidth="1"/>
    <col min="12573" max="12573" width="9.33203125" bestFit="1" customWidth="1"/>
    <col min="12801" max="12801" width="5.5546875" bestFit="1" customWidth="1"/>
    <col min="12802" max="12802" width="50.6640625" customWidth="1"/>
    <col min="12803" max="12803" width="7.6640625" customWidth="1"/>
    <col min="12805" max="12805" width="8.44140625" bestFit="1" customWidth="1"/>
    <col min="12806" max="12806" width="10.109375" bestFit="1" customWidth="1"/>
    <col min="12807" max="12808" width="7.6640625" bestFit="1" customWidth="1"/>
    <col min="12809" max="12809" width="6.6640625" bestFit="1" customWidth="1"/>
    <col min="12810" max="12810" width="7.6640625" bestFit="1" customWidth="1"/>
    <col min="12811" max="12811" width="10.109375" bestFit="1" customWidth="1"/>
    <col min="12812" max="12813" width="7.6640625" bestFit="1" customWidth="1"/>
    <col min="12814" max="12814" width="10.109375" bestFit="1" customWidth="1"/>
    <col min="12815" max="12815" width="8.44140625" bestFit="1" customWidth="1"/>
    <col min="12816" max="12816" width="8" customWidth="1"/>
    <col min="12817" max="12817" width="8.44140625" bestFit="1" customWidth="1"/>
    <col min="12818" max="12818" width="8.109375" customWidth="1"/>
    <col min="12819" max="12819" width="7.6640625" bestFit="1" customWidth="1"/>
    <col min="12820" max="12820" width="8.5546875" bestFit="1" customWidth="1"/>
    <col min="12821" max="12821" width="8.44140625" bestFit="1" customWidth="1"/>
    <col min="12822" max="12823" width="7.6640625" bestFit="1" customWidth="1"/>
    <col min="12824" max="12824" width="10.109375" bestFit="1" customWidth="1"/>
    <col min="12825" max="12825" width="6.44140625" customWidth="1"/>
    <col min="12826" max="12826" width="7.6640625" bestFit="1" customWidth="1"/>
    <col min="12827" max="12827" width="10.109375" bestFit="1" customWidth="1"/>
    <col min="12828" max="12828" width="8.44140625" bestFit="1" customWidth="1"/>
    <col min="12829" max="12829" width="9.33203125" bestFit="1" customWidth="1"/>
    <col min="13057" max="13057" width="5.5546875" bestFit="1" customWidth="1"/>
    <col min="13058" max="13058" width="50.6640625" customWidth="1"/>
    <col min="13059" max="13059" width="7.6640625" customWidth="1"/>
    <col min="13061" max="13061" width="8.44140625" bestFit="1" customWidth="1"/>
    <col min="13062" max="13062" width="10.109375" bestFit="1" customWidth="1"/>
    <col min="13063" max="13064" width="7.6640625" bestFit="1" customWidth="1"/>
    <col min="13065" max="13065" width="6.6640625" bestFit="1" customWidth="1"/>
    <col min="13066" max="13066" width="7.6640625" bestFit="1" customWidth="1"/>
    <col min="13067" max="13067" width="10.109375" bestFit="1" customWidth="1"/>
    <col min="13068" max="13069" width="7.6640625" bestFit="1" customWidth="1"/>
    <col min="13070" max="13070" width="10.109375" bestFit="1" customWidth="1"/>
    <col min="13071" max="13071" width="8.44140625" bestFit="1" customWidth="1"/>
    <col min="13072" max="13072" width="8" customWidth="1"/>
    <col min="13073" max="13073" width="8.44140625" bestFit="1" customWidth="1"/>
    <col min="13074" max="13074" width="8.109375" customWidth="1"/>
    <col min="13075" max="13075" width="7.6640625" bestFit="1" customWidth="1"/>
    <col min="13076" max="13076" width="8.5546875" bestFit="1" customWidth="1"/>
    <col min="13077" max="13077" width="8.44140625" bestFit="1" customWidth="1"/>
    <col min="13078" max="13079" width="7.6640625" bestFit="1" customWidth="1"/>
    <col min="13080" max="13080" width="10.109375" bestFit="1" customWidth="1"/>
    <col min="13081" max="13081" width="6.44140625" customWidth="1"/>
    <col min="13082" max="13082" width="7.6640625" bestFit="1" customWidth="1"/>
    <col min="13083" max="13083" width="10.109375" bestFit="1" customWidth="1"/>
    <col min="13084" max="13084" width="8.44140625" bestFit="1" customWidth="1"/>
    <col min="13085" max="13085" width="9.33203125" bestFit="1" customWidth="1"/>
    <col min="13313" max="13313" width="5.5546875" bestFit="1" customWidth="1"/>
    <col min="13314" max="13314" width="50.6640625" customWidth="1"/>
    <col min="13315" max="13315" width="7.6640625" customWidth="1"/>
    <col min="13317" max="13317" width="8.44140625" bestFit="1" customWidth="1"/>
    <col min="13318" max="13318" width="10.109375" bestFit="1" customWidth="1"/>
    <col min="13319" max="13320" width="7.6640625" bestFit="1" customWidth="1"/>
    <col min="13321" max="13321" width="6.6640625" bestFit="1" customWidth="1"/>
    <col min="13322" max="13322" width="7.6640625" bestFit="1" customWidth="1"/>
    <col min="13323" max="13323" width="10.109375" bestFit="1" customWidth="1"/>
    <col min="13324" max="13325" width="7.6640625" bestFit="1" customWidth="1"/>
    <col min="13326" max="13326" width="10.109375" bestFit="1" customWidth="1"/>
    <col min="13327" max="13327" width="8.44140625" bestFit="1" customWidth="1"/>
    <col min="13328" max="13328" width="8" customWidth="1"/>
    <col min="13329" max="13329" width="8.44140625" bestFit="1" customWidth="1"/>
    <col min="13330" max="13330" width="8.109375" customWidth="1"/>
    <col min="13331" max="13331" width="7.6640625" bestFit="1" customWidth="1"/>
    <col min="13332" max="13332" width="8.5546875" bestFit="1" customWidth="1"/>
    <col min="13333" max="13333" width="8.44140625" bestFit="1" customWidth="1"/>
    <col min="13334" max="13335" width="7.6640625" bestFit="1" customWidth="1"/>
    <col min="13336" max="13336" width="10.109375" bestFit="1" customWidth="1"/>
    <col min="13337" max="13337" width="6.44140625" customWidth="1"/>
    <col min="13338" max="13338" width="7.6640625" bestFit="1" customWidth="1"/>
    <col min="13339" max="13339" width="10.109375" bestFit="1" customWidth="1"/>
    <col min="13340" max="13340" width="8.44140625" bestFit="1" customWidth="1"/>
    <col min="13341" max="13341" width="9.33203125" bestFit="1" customWidth="1"/>
    <col min="13569" max="13569" width="5.5546875" bestFit="1" customWidth="1"/>
    <col min="13570" max="13570" width="50.6640625" customWidth="1"/>
    <col min="13571" max="13571" width="7.6640625" customWidth="1"/>
    <col min="13573" max="13573" width="8.44140625" bestFit="1" customWidth="1"/>
    <col min="13574" max="13574" width="10.109375" bestFit="1" customWidth="1"/>
    <col min="13575" max="13576" width="7.6640625" bestFit="1" customWidth="1"/>
    <col min="13577" max="13577" width="6.6640625" bestFit="1" customWidth="1"/>
    <col min="13578" max="13578" width="7.6640625" bestFit="1" customWidth="1"/>
    <col min="13579" max="13579" width="10.109375" bestFit="1" customWidth="1"/>
    <col min="13580" max="13581" width="7.6640625" bestFit="1" customWidth="1"/>
    <col min="13582" max="13582" width="10.109375" bestFit="1" customWidth="1"/>
    <col min="13583" max="13583" width="8.44140625" bestFit="1" customWidth="1"/>
    <col min="13584" max="13584" width="8" customWidth="1"/>
    <col min="13585" max="13585" width="8.44140625" bestFit="1" customWidth="1"/>
    <col min="13586" max="13586" width="8.109375" customWidth="1"/>
    <col min="13587" max="13587" width="7.6640625" bestFit="1" customWidth="1"/>
    <col min="13588" max="13588" width="8.5546875" bestFit="1" customWidth="1"/>
    <col min="13589" max="13589" width="8.44140625" bestFit="1" customWidth="1"/>
    <col min="13590" max="13591" width="7.6640625" bestFit="1" customWidth="1"/>
    <col min="13592" max="13592" width="10.109375" bestFit="1" customWidth="1"/>
    <col min="13593" max="13593" width="6.44140625" customWidth="1"/>
    <col min="13594" max="13594" width="7.6640625" bestFit="1" customWidth="1"/>
    <col min="13595" max="13595" width="10.109375" bestFit="1" customWidth="1"/>
    <col min="13596" max="13596" width="8.44140625" bestFit="1" customWidth="1"/>
    <col min="13597" max="13597" width="9.33203125" bestFit="1" customWidth="1"/>
    <col min="13825" max="13825" width="5.5546875" bestFit="1" customWidth="1"/>
    <col min="13826" max="13826" width="50.6640625" customWidth="1"/>
    <col min="13827" max="13827" width="7.6640625" customWidth="1"/>
    <col min="13829" max="13829" width="8.44140625" bestFit="1" customWidth="1"/>
    <col min="13830" max="13830" width="10.109375" bestFit="1" customWidth="1"/>
    <col min="13831" max="13832" width="7.6640625" bestFit="1" customWidth="1"/>
    <col min="13833" max="13833" width="6.6640625" bestFit="1" customWidth="1"/>
    <col min="13834" max="13834" width="7.6640625" bestFit="1" customWidth="1"/>
    <col min="13835" max="13835" width="10.109375" bestFit="1" customWidth="1"/>
    <col min="13836" max="13837" width="7.6640625" bestFit="1" customWidth="1"/>
    <col min="13838" max="13838" width="10.109375" bestFit="1" customWidth="1"/>
    <col min="13839" max="13839" width="8.44140625" bestFit="1" customWidth="1"/>
    <col min="13840" max="13840" width="8" customWidth="1"/>
    <col min="13841" max="13841" width="8.44140625" bestFit="1" customWidth="1"/>
    <col min="13842" max="13842" width="8.109375" customWidth="1"/>
    <col min="13843" max="13843" width="7.6640625" bestFit="1" customWidth="1"/>
    <col min="13844" max="13844" width="8.5546875" bestFit="1" customWidth="1"/>
    <col min="13845" max="13845" width="8.44140625" bestFit="1" customWidth="1"/>
    <col min="13846" max="13847" width="7.6640625" bestFit="1" customWidth="1"/>
    <col min="13848" max="13848" width="10.109375" bestFit="1" customWidth="1"/>
    <col min="13849" max="13849" width="6.44140625" customWidth="1"/>
    <col min="13850" max="13850" width="7.6640625" bestFit="1" customWidth="1"/>
    <col min="13851" max="13851" width="10.109375" bestFit="1" customWidth="1"/>
    <col min="13852" max="13852" width="8.44140625" bestFit="1" customWidth="1"/>
    <col min="13853" max="13853" width="9.33203125" bestFit="1" customWidth="1"/>
    <col min="14081" max="14081" width="5.5546875" bestFit="1" customWidth="1"/>
    <col min="14082" max="14082" width="50.6640625" customWidth="1"/>
    <col min="14083" max="14083" width="7.6640625" customWidth="1"/>
    <col min="14085" max="14085" width="8.44140625" bestFit="1" customWidth="1"/>
    <col min="14086" max="14086" width="10.109375" bestFit="1" customWidth="1"/>
    <col min="14087" max="14088" width="7.6640625" bestFit="1" customWidth="1"/>
    <col min="14089" max="14089" width="6.6640625" bestFit="1" customWidth="1"/>
    <col min="14090" max="14090" width="7.6640625" bestFit="1" customWidth="1"/>
    <col min="14091" max="14091" width="10.109375" bestFit="1" customWidth="1"/>
    <col min="14092" max="14093" width="7.6640625" bestFit="1" customWidth="1"/>
    <col min="14094" max="14094" width="10.109375" bestFit="1" customWidth="1"/>
    <col min="14095" max="14095" width="8.44140625" bestFit="1" customWidth="1"/>
    <col min="14096" max="14096" width="8" customWidth="1"/>
    <col min="14097" max="14097" width="8.44140625" bestFit="1" customWidth="1"/>
    <col min="14098" max="14098" width="8.109375" customWidth="1"/>
    <col min="14099" max="14099" width="7.6640625" bestFit="1" customWidth="1"/>
    <col min="14100" max="14100" width="8.5546875" bestFit="1" customWidth="1"/>
    <col min="14101" max="14101" width="8.44140625" bestFit="1" customWidth="1"/>
    <col min="14102" max="14103" width="7.6640625" bestFit="1" customWidth="1"/>
    <col min="14104" max="14104" width="10.109375" bestFit="1" customWidth="1"/>
    <col min="14105" max="14105" width="6.44140625" customWidth="1"/>
    <col min="14106" max="14106" width="7.6640625" bestFit="1" customWidth="1"/>
    <col min="14107" max="14107" width="10.109375" bestFit="1" customWidth="1"/>
    <col min="14108" max="14108" width="8.44140625" bestFit="1" customWidth="1"/>
    <col min="14109" max="14109" width="9.33203125" bestFit="1" customWidth="1"/>
    <col min="14337" max="14337" width="5.5546875" bestFit="1" customWidth="1"/>
    <col min="14338" max="14338" width="50.6640625" customWidth="1"/>
    <col min="14339" max="14339" width="7.6640625" customWidth="1"/>
    <col min="14341" max="14341" width="8.44140625" bestFit="1" customWidth="1"/>
    <col min="14342" max="14342" width="10.109375" bestFit="1" customWidth="1"/>
    <col min="14343" max="14344" width="7.6640625" bestFit="1" customWidth="1"/>
    <col min="14345" max="14345" width="6.6640625" bestFit="1" customWidth="1"/>
    <col min="14346" max="14346" width="7.6640625" bestFit="1" customWidth="1"/>
    <col min="14347" max="14347" width="10.109375" bestFit="1" customWidth="1"/>
    <col min="14348" max="14349" width="7.6640625" bestFit="1" customWidth="1"/>
    <col min="14350" max="14350" width="10.109375" bestFit="1" customWidth="1"/>
    <col min="14351" max="14351" width="8.44140625" bestFit="1" customWidth="1"/>
    <col min="14352" max="14352" width="8" customWidth="1"/>
    <col min="14353" max="14353" width="8.44140625" bestFit="1" customWidth="1"/>
    <col min="14354" max="14354" width="8.109375" customWidth="1"/>
    <col min="14355" max="14355" width="7.6640625" bestFit="1" customWidth="1"/>
    <col min="14356" max="14356" width="8.5546875" bestFit="1" customWidth="1"/>
    <col min="14357" max="14357" width="8.44140625" bestFit="1" customWidth="1"/>
    <col min="14358" max="14359" width="7.6640625" bestFit="1" customWidth="1"/>
    <col min="14360" max="14360" width="10.109375" bestFit="1" customWidth="1"/>
    <col min="14361" max="14361" width="6.44140625" customWidth="1"/>
    <col min="14362" max="14362" width="7.6640625" bestFit="1" customWidth="1"/>
    <col min="14363" max="14363" width="10.109375" bestFit="1" customWidth="1"/>
    <col min="14364" max="14364" width="8.44140625" bestFit="1" customWidth="1"/>
    <col min="14365" max="14365" width="9.33203125" bestFit="1" customWidth="1"/>
    <col min="14593" max="14593" width="5.5546875" bestFit="1" customWidth="1"/>
    <col min="14594" max="14594" width="50.6640625" customWidth="1"/>
    <col min="14595" max="14595" width="7.6640625" customWidth="1"/>
    <col min="14597" max="14597" width="8.44140625" bestFit="1" customWidth="1"/>
    <col min="14598" max="14598" width="10.109375" bestFit="1" customWidth="1"/>
    <col min="14599" max="14600" width="7.6640625" bestFit="1" customWidth="1"/>
    <col min="14601" max="14601" width="6.6640625" bestFit="1" customWidth="1"/>
    <col min="14602" max="14602" width="7.6640625" bestFit="1" customWidth="1"/>
    <col min="14603" max="14603" width="10.109375" bestFit="1" customWidth="1"/>
    <col min="14604" max="14605" width="7.6640625" bestFit="1" customWidth="1"/>
    <col min="14606" max="14606" width="10.109375" bestFit="1" customWidth="1"/>
    <col min="14607" max="14607" width="8.44140625" bestFit="1" customWidth="1"/>
    <col min="14608" max="14608" width="8" customWidth="1"/>
    <col min="14609" max="14609" width="8.44140625" bestFit="1" customWidth="1"/>
    <col min="14610" max="14610" width="8.109375" customWidth="1"/>
    <col min="14611" max="14611" width="7.6640625" bestFit="1" customWidth="1"/>
    <col min="14612" max="14612" width="8.5546875" bestFit="1" customWidth="1"/>
    <col min="14613" max="14613" width="8.44140625" bestFit="1" customWidth="1"/>
    <col min="14614" max="14615" width="7.6640625" bestFit="1" customWidth="1"/>
    <col min="14616" max="14616" width="10.109375" bestFit="1" customWidth="1"/>
    <col min="14617" max="14617" width="6.44140625" customWidth="1"/>
    <col min="14618" max="14618" width="7.6640625" bestFit="1" customWidth="1"/>
    <col min="14619" max="14619" width="10.109375" bestFit="1" customWidth="1"/>
    <col min="14620" max="14620" width="8.44140625" bestFit="1" customWidth="1"/>
    <col min="14621" max="14621" width="9.33203125" bestFit="1" customWidth="1"/>
    <col min="14849" max="14849" width="5.5546875" bestFit="1" customWidth="1"/>
    <col min="14850" max="14850" width="50.6640625" customWidth="1"/>
    <col min="14851" max="14851" width="7.6640625" customWidth="1"/>
    <col min="14853" max="14853" width="8.44140625" bestFit="1" customWidth="1"/>
    <col min="14854" max="14854" width="10.109375" bestFit="1" customWidth="1"/>
    <col min="14855" max="14856" width="7.6640625" bestFit="1" customWidth="1"/>
    <col min="14857" max="14857" width="6.6640625" bestFit="1" customWidth="1"/>
    <col min="14858" max="14858" width="7.6640625" bestFit="1" customWidth="1"/>
    <col min="14859" max="14859" width="10.109375" bestFit="1" customWidth="1"/>
    <col min="14860" max="14861" width="7.6640625" bestFit="1" customWidth="1"/>
    <col min="14862" max="14862" width="10.109375" bestFit="1" customWidth="1"/>
    <col min="14863" max="14863" width="8.44140625" bestFit="1" customWidth="1"/>
    <col min="14864" max="14864" width="8" customWidth="1"/>
    <col min="14865" max="14865" width="8.44140625" bestFit="1" customWidth="1"/>
    <col min="14866" max="14866" width="8.109375" customWidth="1"/>
    <col min="14867" max="14867" width="7.6640625" bestFit="1" customWidth="1"/>
    <col min="14868" max="14868" width="8.5546875" bestFit="1" customWidth="1"/>
    <col min="14869" max="14869" width="8.44140625" bestFit="1" customWidth="1"/>
    <col min="14870" max="14871" width="7.6640625" bestFit="1" customWidth="1"/>
    <col min="14872" max="14872" width="10.109375" bestFit="1" customWidth="1"/>
    <col min="14873" max="14873" width="6.44140625" customWidth="1"/>
    <col min="14874" max="14874" width="7.6640625" bestFit="1" customWidth="1"/>
    <col min="14875" max="14875" width="10.109375" bestFit="1" customWidth="1"/>
    <col min="14876" max="14876" width="8.44140625" bestFit="1" customWidth="1"/>
    <col min="14877" max="14877" width="9.33203125" bestFit="1" customWidth="1"/>
    <col min="15105" max="15105" width="5.5546875" bestFit="1" customWidth="1"/>
    <col min="15106" max="15106" width="50.6640625" customWidth="1"/>
    <col min="15107" max="15107" width="7.6640625" customWidth="1"/>
    <col min="15109" max="15109" width="8.44140625" bestFit="1" customWidth="1"/>
    <col min="15110" max="15110" width="10.109375" bestFit="1" customWidth="1"/>
    <col min="15111" max="15112" width="7.6640625" bestFit="1" customWidth="1"/>
    <col min="15113" max="15113" width="6.6640625" bestFit="1" customWidth="1"/>
    <col min="15114" max="15114" width="7.6640625" bestFit="1" customWidth="1"/>
    <col min="15115" max="15115" width="10.109375" bestFit="1" customWidth="1"/>
    <col min="15116" max="15117" width="7.6640625" bestFit="1" customWidth="1"/>
    <col min="15118" max="15118" width="10.109375" bestFit="1" customWidth="1"/>
    <col min="15119" max="15119" width="8.44140625" bestFit="1" customWidth="1"/>
    <col min="15120" max="15120" width="8" customWidth="1"/>
    <col min="15121" max="15121" width="8.44140625" bestFit="1" customWidth="1"/>
    <col min="15122" max="15122" width="8.109375" customWidth="1"/>
    <col min="15123" max="15123" width="7.6640625" bestFit="1" customWidth="1"/>
    <col min="15124" max="15124" width="8.5546875" bestFit="1" customWidth="1"/>
    <col min="15125" max="15125" width="8.44140625" bestFit="1" customWidth="1"/>
    <col min="15126" max="15127" width="7.6640625" bestFit="1" customWidth="1"/>
    <col min="15128" max="15128" width="10.109375" bestFit="1" customWidth="1"/>
    <col min="15129" max="15129" width="6.44140625" customWidth="1"/>
    <col min="15130" max="15130" width="7.6640625" bestFit="1" customWidth="1"/>
    <col min="15131" max="15131" width="10.109375" bestFit="1" customWidth="1"/>
    <col min="15132" max="15132" width="8.44140625" bestFit="1" customWidth="1"/>
    <col min="15133" max="15133" width="9.33203125" bestFit="1" customWidth="1"/>
    <col min="15361" max="15361" width="5.5546875" bestFit="1" customWidth="1"/>
    <col min="15362" max="15362" width="50.6640625" customWidth="1"/>
    <col min="15363" max="15363" width="7.6640625" customWidth="1"/>
    <col min="15365" max="15365" width="8.44140625" bestFit="1" customWidth="1"/>
    <col min="15366" max="15366" width="10.109375" bestFit="1" customWidth="1"/>
    <col min="15367" max="15368" width="7.6640625" bestFit="1" customWidth="1"/>
    <col min="15369" max="15369" width="6.6640625" bestFit="1" customWidth="1"/>
    <col min="15370" max="15370" width="7.6640625" bestFit="1" customWidth="1"/>
    <col min="15371" max="15371" width="10.109375" bestFit="1" customWidth="1"/>
    <col min="15372" max="15373" width="7.6640625" bestFit="1" customWidth="1"/>
    <col min="15374" max="15374" width="10.109375" bestFit="1" customWidth="1"/>
    <col min="15375" max="15375" width="8.44140625" bestFit="1" customWidth="1"/>
    <col min="15376" max="15376" width="8" customWidth="1"/>
    <col min="15377" max="15377" width="8.44140625" bestFit="1" customWidth="1"/>
    <col min="15378" max="15378" width="8.109375" customWidth="1"/>
    <col min="15379" max="15379" width="7.6640625" bestFit="1" customWidth="1"/>
    <col min="15380" max="15380" width="8.5546875" bestFit="1" customWidth="1"/>
    <col min="15381" max="15381" width="8.44140625" bestFit="1" customWidth="1"/>
    <col min="15382" max="15383" width="7.6640625" bestFit="1" customWidth="1"/>
    <col min="15384" max="15384" width="10.109375" bestFit="1" customWidth="1"/>
    <col min="15385" max="15385" width="6.44140625" customWidth="1"/>
    <col min="15386" max="15386" width="7.6640625" bestFit="1" customWidth="1"/>
    <col min="15387" max="15387" width="10.109375" bestFit="1" customWidth="1"/>
    <col min="15388" max="15388" width="8.44140625" bestFit="1" customWidth="1"/>
    <col min="15389" max="15389" width="9.33203125" bestFit="1" customWidth="1"/>
    <col min="15617" max="15617" width="5.5546875" bestFit="1" customWidth="1"/>
    <col min="15618" max="15618" width="50.6640625" customWidth="1"/>
    <col min="15619" max="15619" width="7.6640625" customWidth="1"/>
    <col min="15621" max="15621" width="8.44140625" bestFit="1" customWidth="1"/>
    <col min="15622" max="15622" width="10.109375" bestFit="1" customWidth="1"/>
    <col min="15623" max="15624" width="7.6640625" bestFit="1" customWidth="1"/>
    <col min="15625" max="15625" width="6.6640625" bestFit="1" customWidth="1"/>
    <col min="15626" max="15626" width="7.6640625" bestFit="1" customWidth="1"/>
    <col min="15627" max="15627" width="10.109375" bestFit="1" customWidth="1"/>
    <col min="15628" max="15629" width="7.6640625" bestFit="1" customWidth="1"/>
    <col min="15630" max="15630" width="10.109375" bestFit="1" customWidth="1"/>
    <col min="15631" max="15631" width="8.44140625" bestFit="1" customWidth="1"/>
    <col min="15632" max="15632" width="8" customWidth="1"/>
    <col min="15633" max="15633" width="8.44140625" bestFit="1" customWidth="1"/>
    <col min="15634" max="15634" width="8.109375" customWidth="1"/>
    <col min="15635" max="15635" width="7.6640625" bestFit="1" customWidth="1"/>
    <col min="15636" max="15636" width="8.5546875" bestFit="1" customWidth="1"/>
    <col min="15637" max="15637" width="8.44140625" bestFit="1" customWidth="1"/>
    <col min="15638" max="15639" width="7.6640625" bestFit="1" customWidth="1"/>
    <col min="15640" max="15640" width="10.109375" bestFit="1" customWidth="1"/>
    <col min="15641" max="15641" width="6.44140625" customWidth="1"/>
    <col min="15642" max="15642" width="7.6640625" bestFit="1" customWidth="1"/>
    <col min="15643" max="15643" width="10.109375" bestFit="1" customWidth="1"/>
    <col min="15644" max="15644" width="8.44140625" bestFit="1" customWidth="1"/>
    <col min="15645" max="15645" width="9.33203125" bestFit="1" customWidth="1"/>
    <col min="15873" max="15873" width="5.5546875" bestFit="1" customWidth="1"/>
    <col min="15874" max="15874" width="50.6640625" customWidth="1"/>
    <col min="15875" max="15875" width="7.6640625" customWidth="1"/>
    <col min="15877" max="15877" width="8.44140625" bestFit="1" customWidth="1"/>
    <col min="15878" max="15878" width="10.109375" bestFit="1" customWidth="1"/>
    <col min="15879" max="15880" width="7.6640625" bestFit="1" customWidth="1"/>
    <col min="15881" max="15881" width="6.6640625" bestFit="1" customWidth="1"/>
    <col min="15882" max="15882" width="7.6640625" bestFit="1" customWidth="1"/>
    <col min="15883" max="15883" width="10.109375" bestFit="1" customWidth="1"/>
    <col min="15884" max="15885" width="7.6640625" bestFit="1" customWidth="1"/>
    <col min="15886" max="15886" width="10.109375" bestFit="1" customWidth="1"/>
    <col min="15887" max="15887" width="8.44140625" bestFit="1" customWidth="1"/>
    <col min="15888" max="15888" width="8" customWidth="1"/>
    <col min="15889" max="15889" width="8.44140625" bestFit="1" customWidth="1"/>
    <col min="15890" max="15890" width="8.109375" customWidth="1"/>
    <col min="15891" max="15891" width="7.6640625" bestFit="1" customWidth="1"/>
    <col min="15892" max="15892" width="8.5546875" bestFit="1" customWidth="1"/>
    <col min="15893" max="15893" width="8.44140625" bestFit="1" customWidth="1"/>
    <col min="15894" max="15895" width="7.6640625" bestFit="1" customWidth="1"/>
    <col min="15896" max="15896" width="10.109375" bestFit="1" customWidth="1"/>
    <col min="15897" max="15897" width="6.44140625" customWidth="1"/>
    <col min="15898" max="15898" width="7.6640625" bestFit="1" customWidth="1"/>
    <col min="15899" max="15899" width="10.109375" bestFit="1" customWidth="1"/>
    <col min="15900" max="15900" width="8.44140625" bestFit="1" customWidth="1"/>
    <col min="15901" max="15901" width="9.33203125" bestFit="1" customWidth="1"/>
    <col min="16129" max="16129" width="5.5546875" bestFit="1" customWidth="1"/>
    <col min="16130" max="16130" width="50.6640625" customWidth="1"/>
    <col min="16131" max="16131" width="7.6640625" customWidth="1"/>
    <col min="16133" max="16133" width="8.44140625" bestFit="1" customWidth="1"/>
    <col min="16134" max="16134" width="10.109375" bestFit="1" customWidth="1"/>
    <col min="16135" max="16136" width="7.6640625" bestFit="1" customWidth="1"/>
    <col min="16137" max="16137" width="6.6640625" bestFit="1" customWidth="1"/>
    <col min="16138" max="16138" width="7.6640625" bestFit="1" customWidth="1"/>
    <col min="16139" max="16139" width="10.109375" bestFit="1" customWidth="1"/>
    <col min="16140" max="16141" width="7.6640625" bestFit="1" customWidth="1"/>
    <col min="16142" max="16142" width="10.109375" bestFit="1" customWidth="1"/>
    <col min="16143" max="16143" width="8.44140625" bestFit="1" customWidth="1"/>
    <col min="16144" max="16144" width="8" customWidth="1"/>
    <col min="16145" max="16145" width="8.44140625" bestFit="1" customWidth="1"/>
    <col min="16146" max="16146" width="8.109375" customWidth="1"/>
    <col min="16147" max="16147" width="7.6640625" bestFit="1" customWidth="1"/>
    <col min="16148" max="16148" width="8.5546875" bestFit="1" customWidth="1"/>
    <col min="16149" max="16149" width="8.44140625" bestFit="1" customWidth="1"/>
    <col min="16150" max="16151" width="7.6640625" bestFit="1" customWidth="1"/>
    <col min="16152" max="16152" width="10.109375" bestFit="1" customWidth="1"/>
    <col min="16153" max="16153" width="6.44140625" customWidth="1"/>
    <col min="16154" max="16154" width="7.6640625" bestFit="1" customWidth="1"/>
    <col min="16155" max="16155" width="10.109375" bestFit="1" customWidth="1"/>
    <col min="16156" max="16156" width="8.44140625" bestFit="1" customWidth="1"/>
    <col min="16157" max="16157" width="9.33203125" bestFit="1" customWidth="1"/>
  </cols>
  <sheetData>
    <row r="1" spans="1:254" ht="55.8" x14ac:dyDescent="0.3">
      <c r="B1" s="172" t="s">
        <v>299</v>
      </c>
      <c r="C1" s="173" t="s">
        <v>1144</v>
      </c>
      <c r="D1" s="174" t="s">
        <v>300</v>
      </c>
      <c r="E1" s="175" t="str">
        <f>+'Toy Count Summary 2024'!D3</f>
        <v>BB Games</v>
      </c>
      <c r="F1" s="175" t="str">
        <f>+'Toy Count Summary 2024'!D4</f>
        <v>Rocking Chairs</v>
      </c>
      <c r="G1" s="175" t="str">
        <f>+'Toy Count Summary 2024'!D5</f>
        <v>Tugboats</v>
      </c>
      <c r="H1" s="175" t="str">
        <f>+'Toy Count Summary 2024'!D6</f>
        <v xml:space="preserve"> Racers</v>
      </c>
      <c r="I1" s="175" t="str">
        <f>+'Toy Count Summary 2024'!D7</f>
        <v>Cars</v>
      </c>
      <c r="J1" s="175" t="str">
        <f>+'Toy Count Summary 2024'!D8</f>
        <v>Trucks</v>
      </c>
      <c r="K1" s="175" t="str">
        <f>+'Toy Count Summary 2024'!D9</f>
        <v>Oldies (5 Favs)</v>
      </c>
      <c r="L1" s="175" t="str">
        <f>+'Toy Count Summary 2024'!D10</f>
        <v>Buses</v>
      </c>
      <c r="M1" s="175" t="str">
        <f>+'Toy Count Summary 2024'!D11</f>
        <v>Locomotives</v>
      </c>
      <c r="N1" s="175" t="str">
        <f>+'Toy Count Summary 2024'!D12</f>
        <v>Jewelry Boxes</v>
      </c>
      <c r="O1" s="175" t="str">
        <f>+'Toy Count Summary 2024'!D13</f>
        <v>Tractors</v>
      </c>
      <c r="P1" s="175" t="str">
        <f>+'Toy Count Summary 2024'!D14</f>
        <v>Turtle Banks</v>
      </c>
      <c r="Q1" s="175" t="str">
        <f>+'Toy Count Summary 2024'!D15</f>
        <v>Critters</v>
      </c>
      <c r="R1" s="175" t="str">
        <f>+'Toy Count Summary 2024'!D16</f>
        <v>Games</v>
      </c>
      <c r="S1" s="175" t="str">
        <f>+'Toy Count Summary 2024'!D17</f>
        <v>Animal Toys</v>
      </c>
      <c r="T1" s="175" t="str">
        <f>+'Toy Count Summary 2024'!D18</f>
        <v>Small Toy Cars</v>
      </c>
      <c r="U1" s="175" t="str">
        <f>+'Toy Count Summary 2024'!D19</f>
        <v>Helicopters</v>
      </c>
      <c r="V1" s="175" t="str">
        <f>+'Toy Count Summary 2024'!D20</f>
        <v>Firetrucks</v>
      </c>
      <c r="W1" s="175" t="str">
        <f>+'Toy Count Summary 2024'!D21</f>
        <v>Airplanes</v>
      </c>
      <c r="X1" s="175" t="str">
        <f>+'Toy Count Summary 2024'!D22</f>
        <v>Vans</v>
      </c>
      <c r="Y1" s="175" t="str">
        <f>+'Toy Count Summary 2024'!D23</f>
        <v>Cradles</v>
      </c>
      <c r="Z1" s="175" t="str">
        <f>+'Toy Count Summary 2024'!D24</f>
        <v>Blocks</v>
      </c>
      <c r="AA1" s="175" t="s">
        <v>301</v>
      </c>
      <c r="AB1" s="174" t="s">
        <v>1771</v>
      </c>
    </row>
    <row r="2" spans="1:254" ht="17.399999999999999" x14ac:dyDescent="0.25">
      <c r="B2" s="176"/>
      <c r="C2" s="177">
        <f>+'2024 Need Dates_Addresses'!C42</f>
        <v>0</v>
      </c>
      <c r="D2" s="178" t="s">
        <v>302</v>
      </c>
      <c r="E2" s="179">
        <f>+'Toy Count Summary 2024'!H3</f>
        <v>99</v>
      </c>
      <c r="F2" s="179">
        <f>+'Toy Count Summary 2024'!H4</f>
        <v>40</v>
      </c>
      <c r="G2" s="179">
        <f>+'Toy Count Summary 2024'!H5</f>
        <v>138</v>
      </c>
      <c r="H2" s="179">
        <f>+'Toy Count Summary 2024'!H6</f>
        <v>331</v>
      </c>
      <c r="I2" s="179">
        <f>+'Toy Count Summary 2024'!H7</f>
        <v>130</v>
      </c>
      <c r="J2" s="179">
        <f>+'Toy Count Summary 2024'!H8</f>
        <v>251</v>
      </c>
      <c r="K2" s="179">
        <f>+'Toy Count Summary 2024'!H9</f>
        <v>330</v>
      </c>
      <c r="L2" s="179">
        <f>+'Toy Count Summary 2024'!H10</f>
        <v>27</v>
      </c>
      <c r="M2" s="179">
        <f>+'Toy Count Summary 2024'!H11</f>
        <v>258</v>
      </c>
      <c r="N2" s="179">
        <f>+'Toy Count Summary 2024'!H12</f>
        <v>52</v>
      </c>
      <c r="O2" s="179">
        <f>+'Toy Count Summary 2024'!H13</f>
        <v>106</v>
      </c>
      <c r="P2" s="179">
        <f>+'Toy Count Summary 2024'!H14</f>
        <v>54</v>
      </c>
      <c r="Q2" s="179">
        <f>+'Toy Count Summary 2024'!H15</f>
        <v>105</v>
      </c>
      <c r="R2" s="179">
        <f>+'Toy Count Summary 2024'!H16</f>
        <v>382</v>
      </c>
      <c r="S2" s="179">
        <f>+'Toy Count Summary 2024'!H17</f>
        <v>382</v>
      </c>
      <c r="T2" s="179">
        <f>+'Toy Count Summary 2024'!H18</f>
        <v>467</v>
      </c>
      <c r="U2" s="179">
        <f>+'Toy Count Summary 2024'!H19</f>
        <v>259</v>
      </c>
      <c r="V2" s="179">
        <f>+'Toy Count Summary 2024'!H20</f>
        <v>90</v>
      </c>
      <c r="W2" s="179">
        <f>+'Toy Count Summary 2024'!H21</f>
        <v>104</v>
      </c>
      <c r="X2" s="179">
        <f>+'Toy Count Summary 2024'!H22</f>
        <v>184</v>
      </c>
      <c r="Y2" s="179">
        <f>+'Toy Count Summary 2024'!H23</f>
        <v>25</v>
      </c>
      <c r="Z2" s="179">
        <f>+'Toy Count Summary 2024'!H24</f>
        <v>40</v>
      </c>
      <c r="AA2" s="14">
        <f>SUM(E2:Z2)</f>
        <v>3854</v>
      </c>
      <c r="AB2" s="14">
        <f>+C47</f>
        <v>3382</v>
      </c>
    </row>
    <row r="3" spans="1:254" ht="7.5" customHeight="1" thickBot="1" x14ac:dyDescent="0.3">
      <c r="B3" s="180"/>
      <c r="D3" s="181"/>
      <c r="E3" s="182"/>
      <c r="F3" s="182"/>
      <c r="G3" s="182"/>
      <c r="H3" s="182"/>
      <c r="I3" s="182"/>
      <c r="J3" s="182"/>
      <c r="K3" s="182"/>
      <c r="L3" s="182"/>
      <c r="M3" s="182"/>
      <c r="N3" s="182"/>
      <c r="O3" s="182"/>
      <c r="P3" s="182"/>
      <c r="Q3" s="182"/>
      <c r="R3" s="182"/>
      <c r="S3" s="182"/>
      <c r="T3" s="182"/>
      <c r="U3" s="182"/>
      <c r="V3" s="182"/>
      <c r="W3" s="182"/>
      <c r="X3" s="182"/>
      <c r="Y3" s="182"/>
      <c r="Z3" s="182"/>
      <c r="AA3" s="183"/>
      <c r="AB3" s="183"/>
    </row>
    <row r="4" spans="1:254" ht="15" customHeight="1" x14ac:dyDescent="0.25">
      <c r="B4" s="184"/>
      <c r="C4" s="184"/>
      <c r="D4" s="184"/>
      <c r="E4" s="184"/>
      <c r="F4" s="184"/>
      <c r="G4" s="184"/>
      <c r="H4" s="184"/>
      <c r="I4" s="184"/>
      <c r="J4" s="184"/>
      <c r="K4" s="184"/>
      <c r="L4" s="184"/>
      <c r="M4" s="184"/>
      <c r="N4" s="184"/>
      <c r="O4" s="184"/>
      <c r="P4" s="184"/>
      <c r="Q4" s="184"/>
      <c r="R4" s="586">
        <v>100</v>
      </c>
      <c r="S4" s="184"/>
      <c r="T4" s="586">
        <v>355</v>
      </c>
      <c r="U4" s="184"/>
      <c r="V4" s="184"/>
      <c r="W4" s="184"/>
      <c r="X4" s="9"/>
      <c r="Y4" s="9"/>
      <c r="Z4" s="9" t="s">
        <v>1195</v>
      </c>
      <c r="AA4" s="14">
        <f>SUM(E4:Z4)</f>
        <v>455</v>
      </c>
      <c r="AB4" s="14">
        <f>+C47</f>
        <v>3382</v>
      </c>
      <c r="AC4" s="185"/>
      <c r="AD4" s="184"/>
      <c r="AE4" s="184"/>
      <c r="AF4" s="184"/>
      <c r="AG4" s="184"/>
      <c r="AH4" s="184"/>
      <c r="AI4" s="184"/>
      <c r="AJ4" s="184"/>
      <c r="AK4" s="184"/>
      <c r="AL4" s="184"/>
      <c r="AM4" s="184"/>
      <c r="AN4" s="184"/>
      <c r="AO4" s="184"/>
      <c r="AP4" s="184"/>
      <c r="AQ4" s="184"/>
      <c r="AR4" s="184"/>
      <c r="AS4" s="184"/>
      <c r="AT4" s="184"/>
      <c r="AU4" s="184"/>
      <c r="AV4" s="184"/>
      <c r="AW4" s="184"/>
      <c r="AX4" s="184"/>
      <c r="AY4" s="184"/>
      <c r="AZ4" s="184"/>
      <c r="BA4" s="184"/>
      <c r="BB4" s="184"/>
      <c r="BC4" s="184"/>
      <c r="BD4" s="184"/>
      <c r="BE4" s="184"/>
      <c r="BF4" s="184"/>
      <c r="BG4" s="184"/>
      <c r="BH4" s="184"/>
      <c r="BI4" s="184"/>
      <c r="BJ4" s="184"/>
      <c r="BK4" s="184"/>
      <c r="BL4" s="184"/>
      <c r="BM4" s="184"/>
      <c r="BN4" s="184"/>
      <c r="BO4" s="184"/>
      <c r="BP4" s="184"/>
      <c r="BQ4" s="184"/>
      <c r="BR4" s="184"/>
      <c r="BS4" s="184"/>
      <c r="BT4" s="184"/>
      <c r="BU4" s="184"/>
      <c r="BV4" s="184"/>
      <c r="BW4" s="184"/>
      <c r="BX4" s="184"/>
      <c r="BY4" s="184"/>
      <c r="BZ4" s="184"/>
      <c r="CA4" s="184"/>
      <c r="CB4" s="184"/>
      <c r="CC4" s="184"/>
      <c r="CD4" s="184"/>
      <c r="CE4" s="184"/>
      <c r="CF4" s="184"/>
      <c r="CG4" s="184"/>
      <c r="CH4" s="184"/>
      <c r="CI4" s="184"/>
      <c r="CJ4" s="184"/>
      <c r="CK4" s="184"/>
      <c r="CL4" s="184"/>
      <c r="CM4" s="184"/>
      <c r="CN4" s="184"/>
      <c r="CO4" s="184"/>
      <c r="CP4" s="184"/>
      <c r="CQ4" s="184"/>
      <c r="CR4" s="184"/>
      <c r="CS4" s="184"/>
      <c r="CT4" s="184"/>
      <c r="CU4" s="184"/>
      <c r="CV4" s="184"/>
      <c r="CW4" s="184"/>
      <c r="CX4" s="184"/>
      <c r="CY4" s="184"/>
      <c r="CZ4" s="184"/>
      <c r="DA4" s="184"/>
      <c r="DB4" s="184"/>
      <c r="DC4" s="184"/>
      <c r="DD4" s="184"/>
      <c r="DE4" s="184"/>
      <c r="DF4" s="184"/>
      <c r="DG4" s="184"/>
      <c r="DH4" s="184"/>
      <c r="DI4" s="184"/>
      <c r="DJ4" s="184"/>
      <c r="DK4" s="184"/>
      <c r="DL4" s="184"/>
      <c r="DM4" s="184"/>
      <c r="DN4" s="184"/>
      <c r="DO4" s="184"/>
      <c r="DP4" s="184"/>
      <c r="DQ4" s="184"/>
      <c r="DR4" s="184"/>
      <c r="DS4" s="184"/>
      <c r="DT4" s="184"/>
      <c r="DU4" s="184"/>
      <c r="DV4" s="184"/>
      <c r="DW4" s="184"/>
      <c r="DX4" s="184"/>
      <c r="DY4" s="184"/>
      <c r="DZ4" s="184"/>
      <c r="EA4" s="184"/>
      <c r="EB4" s="184"/>
      <c r="EC4" s="184"/>
      <c r="ED4" s="184"/>
      <c r="EE4" s="184"/>
      <c r="EF4" s="184"/>
      <c r="EG4" s="184"/>
      <c r="EH4" s="184"/>
      <c r="EI4" s="184"/>
      <c r="EJ4" s="184"/>
      <c r="EK4" s="184"/>
      <c r="EL4" s="184"/>
      <c r="EM4" s="184"/>
      <c r="EN4" s="184"/>
      <c r="EO4" s="184"/>
      <c r="EP4" s="184"/>
      <c r="EQ4" s="184"/>
      <c r="ER4" s="184"/>
      <c r="ES4" s="184"/>
      <c r="ET4" s="184"/>
      <c r="EU4" s="184"/>
      <c r="EV4" s="184"/>
      <c r="EW4" s="184"/>
      <c r="EX4" s="184"/>
      <c r="EY4" s="184"/>
      <c r="EZ4" s="184"/>
      <c r="FA4" s="184"/>
      <c r="FB4" s="184"/>
      <c r="FC4" s="184"/>
      <c r="FD4" s="184"/>
      <c r="FE4" s="184"/>
      <c r="FF4" s="184"/>
      <c r="FG4" s="184"/>
      <c r="FH4" s="184"/>
      <c r="FI4" s="184"/>
      <c r="FJ4" s="184"/>
      <c r="FK4" s="184"/>
      <c r="FL4" s="184"/>
      <c r="FM4" s="184"/>
      <c r="FN4" s="184"/>
      <c r="FO4" s="184"/>
      <c r="FP4" s="184"/>
      <c r="FQ4" s="184"/>
      <c r="FR4" s="184"/>
      <c r="FS4" s="184"/>
      <c r="FT4" s="184"/>
      <c r="FU4" s="184"/>
      <c r="FV4" s="184"/>
      <c r="FW4" s="184"/>
      <c r="FX4" s="184"/>
      <c r="FY4" s="184"/>
      <c r="FZ4" s="184"/>
      <c r="GA4" s="184"/>
      <c r="GB4" s="184"/>
      <c r="GC4" s="184"/>
      <c r="GD4" s="184"/>
      <c r="GE4" s="184"/>
      <c r="GF4" s="184"/>
      <c r="GG4" s="184"/>
      <c r="GH4" s="184"/>
      <c r="GI4" s="184"/>
      <c r="GJ4" s="184"/>
      <c r="GK4" s="184"/>
      <c r="GL4" s="184"/>
      <c r="GM4" s="184"/>
      <c r="GN4" s="184"/>
      <c r="GO4" s="184"/>
      <c r="GP4" s="184"/>
      <c r="GQ4" s="184"/>
      <c r="GR4" s="184"/>
      <c r="GS4" s="184"/>
      <c r="GT4" s="184"/>
      <c r="GU4" s="184"/>
      <c r="GV4" s="184"/>
      <c r="GW4" s="184"/>
      <c r="GX4" s="184"/>
      <c r="GY4" s="184"/>
      <c r="GZ4" s="184"/>
      <c r="HA4" s="184"/>
      <c r="HB4" s="184"/>
      <c r="HC4" s="184"/>
      <c r="HD4" s="184"/>
      <c r="HE4" s="184"/>
      <c r="HF4" s="184"/>
      <c r="HG4" s="184"/>
      <c r="HH4" s="184"/>
      <c r="HI4" s="184"/>
      <c r="HJ4" s="184"/>
      <c r="HK4" s="184"/>
      <c r="HL4" s="184"/>
      <c r="HM4" s="184"/>
      <c r="HN4" s="184"/>
      <c r="HO4" s="184"/>
      <c r="HP4" s="184"/>
      <c r="HQ4" s="184"/>
      <c r="HR4" s="184"/>
      <c r="HS4" s="184"/>
      <c r="HT4" s="184"/>
      <c r="HU4" s="184"/>
      <c r="HV4" s="184"/>
      <c r="HW4" s="184"/>
      <c r="HX4" s="184"/>
      <c r="HY4" s="184"/>
      <c r="HZ4" s="184"/>
      <c r="IA4" s="184"/>
      <c r="IB4" s="184"/>
      <c r="IC4" s="184"/>
      <c r="ID4" s="184"/>
      <c r="IE4" s="184"/>
      <c r="IF4" s="184"/>
      <c r="IG4" s="184"/>
      <c r="IH4" s="184"/>
      <c r="II4" s="184"/>
      <c r="IJ4" s="184"/>
      <c r="IK4" s="184"/>
      <c r="IL4" s="184"/>
      <c r="IM4" s="184"/>
      <c r="IN4" s="184"/>
      <c r="IO4" s="184"/>
      <c r="IP4" s="184"/>
      <c r="IQ4" s="184"/>
      <c r="IR4" s="184"/>
      <c r="IS4" s="184"/>
      <c r="IT4" s="184"/>
    </row>
    <row r="5" spans="1:254" ht="17.25" customHeight="1" x14ac:dyDescent="0.3">
      <c r="A5" s="14" t="s">
        <v>303</v>
      </c>
      <c r="B5" s="186" t="s">
        <v>304</v>
      </c>
      <c r="C5" s="187"/>
      <c r="E5" s="189"/>
      <c r="F5" s="189"/>
      <c r="G5" s="189"/>
      <c r="H5" s="189"/>
      <c r="I5" s="189"/>
      <c r="J5" s="189"/>
      <c r="K5" s="189"/>
      <c r="L5" s="189"/>
      <c r="M5" s="189"/>
      <c r="N5" s="189"/>
      <c r="O5" s="189"/>
      <c r="P5" s="189"/>
      <c r="Q5" s="189"/>
      <c r="R5" s="189"/>
      <c r="S5" s="189"/>
      <c r="T5" s="189"/>
      <c r="U5" s="189"/>
      <c r="V5" s="189"/>
      <c r="W5" s="189"/>
      <c r="X5" s="189"/>
      <c r="Y5" s="189"/>
      <c r="Z5" s="189"/>
      <c r="AA5" s="595" t="s">
        <v>1181</v>
      </c>
      <c r="AB5" s="596" t="s">
        <v>1182</v>
      </c>
    </row>
    <row r="6" spans="1:254" ht="37.5" customHeight="1" x14ac:dyDescent="0.25">
      <c r="B6" s="190"/>
      <c r="C6" s="5"/>
      <c r="D6" s="191" t="s">
        <v>305</v>
      </c>
      <c r="E6" s="605">
        <f>+E48</f>
        <v>5</v>
      </c>
      <c r="F6" s="605">
        <f t="shared" ref="F6:Z6" si="0">+F48</f>
        <v>3</v>
      </c>
      <c r="G6" s="605">
        <f t="shared" si="0"/>
        <v>35</v>
      </c>
      <c r="H6" s="605">
        <f t="shared" si="0"/>
        <v>30</v>
      </c>
      <c r="I6" s="605">
        <f t="shared" si="0"/>
        <v>3</v>
      </c>
      <c r="J6" s="605">
        <f t="shared" si="0"/>
        <v>66</v>
      </c>
      <c r="K6" s="605">
        <f t="shared" si="0"/>
        <v>99</v>
      </c>
      <c r="L6" s="605">
        <f t="shared" si="0"/>
        <v>1</v>
      </c>
      <c r="M6" s="605">
        <f t="shared" si="0"/>
        <v>32</v>
      </c>
      <c r="N6" s="605">
        <f t="shared" si="0"/>
        <v>2</v>
      </c>
      <c r="O6" s="605">
        <f t="shared" si="0"/>
        <v>8</v>
      </c>
      <c r="P6" s="605">
        <f t="shared" si="0"/>
        <v>6</v>
      </c>
      <c r="Q6" s="605">
        <f t="shared" si="0"/>
        <v>3</v>
      </c>
      <c r="R6" s="605">
        <f t="shared" si="0"/>
        <v>41</v>
      </c>
      <c r="S6" s="605">
        <f t="shared" si="0"/>
        <v>29</v>
      </c>
      <c r="T6" s="605">
        <f t="shared" si="0"/>
        <v>34</v>
      </c>
      <c r="U6" s="605">
        <f t="shared" si="0"/>
        <v>32</v>
      </c>
      <c r="V6" s="605">
        <f t="shared" si="0"/>
        <v>3</v>
      </c>
      <c r="W6" s="605">
        <f t="shared" si="0"/>
        <v>3</v>
      </c>
      <c r="X6" s="605">
        <f t="shared" si="0"/>
        <v>4</v>
      </c>
      <c r="Y6" s="605">
        <f t="shared" si="0"/>
        <v>0</v>
      </c>
      <c r="Z6" s="605">
        <f t="shared" si="0"/>
        <v>6</v>
      </c>
      <c r="AA6" s="604">
        <f>SUM(E6:Z6)</f>
        <v>445</v>
      </c>
    </row>
    <row r="7" spans="1:254" ht="12.75" customHeight="1" thickBot="1" x14ac:dyDescent="0.3">
      <c r="A7" s="192" t="s">
        <v>306</v>
      </c>
      <c r="C7" s="193"/>
    </row>
    <row r="8" spans="1:254" ht="35.25" customHeight="1" thickBot="1" x14ac:dyDescent="0.45">
      <c r="A8" s="194"/>
      <c r="B8" s="195" t="s">
        <v>410</v>
      </c>
      <c r="C8" s="196"/>
      <c r="E8" s="197"/>
      <c r="F8" s="197"/>
      <c r="G8" s="197"/>
      <c r="H8" s="197"/>
      <c r="I8" s="197"/>
      <c r="J8" s="197"/>
      <c r="K8" s="197"/>
      <c r="L8" s="197"/>
      <c r="M8" s="198"/>
      <c r="N8" s="197"/>
      <c r="O8" s="197"/>
      <c r="P8" s="197"/>
      <c r="Q8" s="197"/>
      <c r="R8" s="197"/>
      <c r="S8" s="197"/>
      <c r="T8" s="197"/>
      <c r="U8" s="197"/>
      <c r="V8" s="197"/>
      <c r="W8" s="197"/>
      <c r="X8" s="197"/>
      <c r="Y8" s="197"/>
      <c r="Z8" s="197"/>
      <c r="AA8" s="199"/>
      <c r="AB8" s="200"/>
    </row>
    <row r="9" spans="1:254" ht="27" customHeight="1" thickBot="1" x14ac:dyDescent="0.45">
      <c r="A9" s="14">
        <v>1</v>
      </c>
      <c r="B9" s="299" t="s">
        <v>307</v>
      </c>
      <c r="C9" s="201">
        <f>+'2024 Need Dates_Addresses'!C6</f>
        <v>112</v>
      </c>
      <c r="D9" s="503" t="str">
        <f>+'2024 Need Dates_Addresses'!D6</f>
        <v>0 to 3</v>
      </c>
      <c r="E9" s="634">
        <v>0</v>
      </c>
      <c r="F9" s="634">
        <v>3</v>
      </c>
      <c r="G9" s="634">
        <v>7</v>
      </c>
      <c r="H9" s="634">
        <v>9</v>
      </c>
      <c r="I9" s="634">
        <v>6</v>
      </c>
      <c r="J9" s="634">
        <v>8</v>
      </c>
      <c r="K9" s="634">
        <v>10</v>
      </c>
      <c r="L9" s="634">
        <v>2</v>
      </c>
      <c r="M9" s="634">
        <v>5</v>
      </c>
      <c r="N9" s="634">
        <v>0</v>
      </c>
      <c r="O9" s="634">
        <v>8</v>
      </c>
      <c r="P9" s="634">
        <v>0</v>
      </c>
      <c r="Q9" s="634">
        <v>7</v>
      </c>
      <c r="R9" s="634">
        <v>0</v>
      </c>
      <c r="S9" s="634">
        <v>5</v>
      </c>
      <c r="T9" s="634">
        <v>15</v>
      </c>
      <c r="U9" s="634">
        <v>7</v>
      </c>
      <c r="V9" s="634">
        <v>2</v>
      </c>
      <c r="W9" s="634">
        <v>7</v>
      </c>
      <c r="X9" s="634">
        <v>7</v>
      </c>
      <c r="Y9" s="634">
        <v>2</v>
      </c>
      <c r="Z9" s="634">
        <v>2</v>
      </c>
      <c r="AA9" s="199">
        <f t="shared" ref="AA9:AA48" si="1">SUM(E9:Z9)</f>
        <v>112</v>
      </c>
      <c r="AB9" s="200">
        <f t="shared" ref="AB9:AB47" si="2">+C9</f>
        <v>112</v>
      </c>
    </row>
    <row r="10" spans="1:254" ht="27" customHeight="1" thickBot="1" x14ac:dyDescent="0.45">
      <c r="A10" s="14">
        <v>2</v>
      </c>
      <c r="B10" s="299" t="s">
        <v>308</v>
      </c>
      <c r="C10" s="201">
        <f>+'2024 Need Dates_Addresses'!C7</f>
        <v>65</v>
      </c>
      <c r="D10" s="503" t="str">
        <f>+'2024 Need Dates_Addresses'!D7</f>
        <v>3 to 5</v>
      </c>
      <c r="E10" s="634">
        <v>2</v>
      </c>
      <c r="F10" s="634">
        <v>2</v>
      </c>
      <c r="G10" s="634">
        <v>2</v>
      </c>
      <c r="H10" s="634">
        <v>4</v>
      </c>
      <c r="I10" s="634">
        <v>4</v>
      </c>
      <c r="J10" s="634">
        <v>3</v>
      </c>
      <c r="K10" s="634">
        <v>4</v>
      </c>
      <c r="L10" s="634">
        <v>2</v>
      </c>
      <c r="M10" s="634">
        <v>2</v>
      </c>
      <c r="N10" s="634">
        <v>3</v>
      </c>
      <c r="O10" s="634">
        <v>3</v>
      </c>
      <c r="P10" s="634">
        <v>2</v>
      </c>
      <c r="Q10" s="634">
        <v>3</v>
      </c>
      <c r="R10" s="634">
        <v>2</v>
      </c>
      <c r="S10" s="634">
        <v>5</v>
      </c>
      <c r="T10" s="634">
        <v>7</v>
      </c>
      <c r="U10" s="634">
        <v>3</v>
      </c>
      <c r="V10" s="634">
        <v>2</v>
      </c>
      <c r="W10" s="634">
        <v>4</v>
      </c>
      <c r="X10" s="634">
        <v>2</v>
      </c>
      <c r="Y10" s="634">
        <v>2</v>
      </c>
      <c r="Z10" s="634">
        <v>2</v>
      </c>
      <c r="AA10" s="199">
        <f t="shared" si="1"/>
        <v>65</v>
      </c>
      <c r="AB10" s="200">
        <f t="shared" si="2"/>
        <v>65</v>
      </c>
    </row>
    <row r="11" spans="1:254" ht="27" customHeight="1" thickBot="1" x14ac:dyDescent="0.45">
      <c r="A11" s="14">
        <v>3</v>
      </c>
      <c r="B11" s="299" t="s">
        <v>310</v>
      </c>
      <c r="C11" s="201">
        <f>+'2024 Need Dates_Addresses'!C8</f>
        <v>116</v>
      </c>
      <c r="D11" s="503" t="str">
        <f>+'2024 Need Dates_Addresses'!D8</f>
        <v>3 to 5</v>
      </c>
      <c r="E11" s="634">
        <v>2</v>
      </c>
      <c r="F11" s="634">
        <v>2</v>
      </c>
      <c r="G11" s="634">
        <v>6</v>
      </c>
      <c r="H11" s="634">
        <v>10</v>
      </c>
      <c r="I11" s="634">
        <v>6</v>
      </c>
      <c r="J11" s="634">
        <v>6</v>
      </c>
      <c r="K11" s="634">
        <v>6</v>
      </c>
      <c r="L11" s="634">
        <v>4</v>
      </c>
      <c r="M11" s="634">
        <v>4</v>
      </c>
      <c r="N11" s="634">
        <v>4</v>
      </c>
      <c r="O11" s="634">
        <v>6</v>
      </c>
      <c r="P11" s="634">
        <v>4</v>
      </c>
      <c r="Q11" s="634">
        <v>6</v>
      </c>
      <c r="R11" s="634">
        <v>2</v>
      </c>
      <c r="S11" s="634">
        <v>10</v>
      </c>
      <c r="T11" s="634">
        <v>10</v>
      </c>
      <c r="U11" s="634">
        <v>4</v>
      </c>
      <c r="V11" s="634">
        <v>4</v>
      </c>
      <c r="W11" s="634">
        <v>6</v>
      </c>
      <c r="X11" s="634">
        <v>10</v>
      </c>
      <c r="Y11" s="634">
        <v>2</v>
      </c>
      <c r="Z11" s="634">
        <v>2</v>
      </c>
      <c r="AA11" s="199">
        <f t="shared" si="1"/>
        <v>116</v>
      </c>
      <c r="AB11" s="200">
        <f t="shared" si="2"/>
        <v>116</v>
      </c>
    </row>
    <row r="12" spans="1:254" ht="27" customHeight="1" thickBot="1" x14ac:dyDescent="0.45">
      <c r="A12" s="14">
        <v>4</v>
      </c>
      <c r="B12" s="299" t="s">
        <v>1756</v>
      </c>
      <c r="C12" s="201">
        <f>+'2024 Need Dates_Addresses'!C9</f>
        <v>51</v>
      </c>
      <c r="D12" s="503" t="str">
        <f>+'2024 Need Dates_Addresses'!D9</f>
        <v>3 to 5</v>
      </c>
      <c r="E12" s="634">
        <v>1</v>
      </c>
      <c r="F12" s="634">
        <v>1</v>
      </c>
      <c r="G12" s="634">
        <v>2</v>
      </c>
      <c r="H12" s="634">
        <v>5</v>
      </c>
      <c r="I12" s="634">
        <v>4</v>
      </c>
      <c r="J12" s="634">
        <v>5</v>
      </c>
      <c r="K12" s="634">
        <v>1</v>
      </c>
      <c r="L12" s="634">
        <v>1</v>
      </c>
      <c r="M12" s="634">
        <v>3</v>
      </c>
      <c r="N12" s="634">
        <v>3</v>
      </c>
      <c r="O12" s="634">
        <v>2</v>
      </c>
      <c r="P12" s="634">
        <v>2</v>
      </c>
      <c r="Q12" s="634">
        <v>3</v>
      </c>
      <c r="R12" s="634">
        <v>2</v>
      </c>
      <c r="S12" s="634">
        <v>2</v>
      </c>
      <c r="T12" s="634">
        <v>2</v>
      </c>
      <c r="U12" s="634">
        <v>2</v>
      </c>
      <c r="V12" s="634">
        <v>2</v>
      </c>
      <c r="W12" s="634">
        <v>2</v>
      </c>
      <c r="X12" s="634">
        <v>2</v>
      </c>
      <c r="Y12" s="634">
        <v>2</v>
      </c>
      <c r="Z12" s="634">
        <v>2</v>
      </c>
      <c r="AA12" s="199">
        <f t="shared" si="1"/>
        <v>51</v>
      </c>
      <c r="AB12" s="200">
        <f t="shared" si="2"/>
        <v>51</v>
      </c>
    </row>
    <row r="13" spans="1:254" ht="27" customHeight="1" thickBot="1" x14ac:dyDescent="0.45">
      <c r="A13" s="14">
        <v>5</v>
      </c>
      <c r="B13" s="299" t="s">
        <v>311</v>
      </c>
      <c r="C13" s="201">
        <f>+'2024 Need Dates_Addresses'!C10</f>
        <v>16</v>
      </c>
      <c r="D13" s="503" t="str">
        <f>+'2024 Need Dates_Addresses'!D10</f>
        <v>3 to 5</v>
      </c>
      <c r="E13" s="634">
        <v>1</v>
      </c>
      <c r="F13" s="634">
        <v>1</v>
      </c>
      <c r="G13" s="634">
        <v>1</v>
      </c>
      <c r="H13" s="634">
        <v>1</v>
      </c>
      <c r="I13" s="634">
        <v>1</v>
      </c>
      <c r="J13" s="634">
        <v>1</v>
      </c>
      <c r="K13" s="634">
        <v>1</v>
      </c>
      <c r="L13" s="634">
        <v>0</v>
      </c>
      <c r="M13" s="634">
        <v>1</v>
      </c>
      <c r="N13" s="634">
        <v>1</v>
      </c>
      <c r="O13" s="634">
        <v>1</v>
      </c>
      <c r="P13" s="634">
        <v>1</v>
      </c>
      <c r="Q13" s="634">
        <v>1</v>
      </c>
      <c r="R13" s="634">
        <v>1</v>
      </c>
      <c r="S13" s="634">
        <v>1</v>
      </c>
      <c r="T13" s="634">
        <v>1</v>
      </c>
      <c r="U13" s="634">
        <v>1</v>
      </c>
      <c r="V13" s="634">
        <v>1</v>
      </c>
      <c r="W13" s="634">
        <v>1</v>
      </c>
      <c r="X13" s="634">
        <v>0</v>
      </c>
      <c r="Y13" s="634">
        <v>1</v>
      </c>
      <c r="Z13" s="634">
        <v>1</v>
      </c>
      <c r="AA13" s="199">
        <f t="shared" si="1"/>
        <v>20</v>
      </c>
      <c r="AB13" s="200">
        <f t="shared" si="2"/>
        <v>16</v>
      </c>
    </row>
    <row r="14" spans="1:254" ht="27" customHeight="1" thickBot="1" x14ac:dyDescent="0.45">
      <c r="A14" s="14">
        <v>6</v>
      </c>
      <c r="B14" s="299" t="s">
        <v>309</v>
      </c>
      <c r="C14" s="201">
        <f>+'2024 Need Dates_Addresses'!C11</f>
        <v>36</v>
      </c>
      <c r="D14" s="503" t="str">
        <f>+'2024 Need Dates_Addresses'!D11</f>
        <v>0 to 3</v>
      </c>
      <c r="E14" s="634">
        <v>0</v>
      </c>
      <c r="F14" s="634">
        <v>1</v>
      </c>
      <c r="G14" s="634">
        <v>1</v>
      </c>
      <c r="H14" s="634">
        <v>1</v>
      </c>
      <c r="I14" s="634">
        <v>1</v>
      </c>
      <c r="J14" s="634">
        <v>2</v>
      </c>
      <c r="K14" s="634">
        <v>2</v>
      </c>
      <c r="L14" s="634">
        <v>2</v>
      </c>
      <c r="M14" s="634">
        <v>5</v>
      </c>
      <c r="N14" s="634">
        <v>2</v>
      </c>
      <c r="O14" s="634">
        <v>1</v>
      </c>
      <c r="P14" s="634">
        <v>2</v>
      </c>
      <c r="Q14" s="634">
        <v>2</v>
      </c>
      <c r="R14" s="634">
        <v>0</v>
      </c>
      <c r="S14" s="634">
        <v>0</v>
      </c>
      <c r="T14" s="634">
        <v>5</v>
      </c>
      <c r="U14" s="634">
        <v>2</v>
      </c>
      <c r="V14" s="634">
        <v>2</v>
      </c>
      <c r="W14" s="634">
        <v>2</v>
      </c>
      <c r="X14" s="634">
        <v>0</v>
      </c>
      <c r="Y14" s="634">
        <v>1</v>
      </c>
      <c r="Z14" s="634">
        <v>2</v>
      </c>
      <c r="AA14" s="199">
        <f t="shared" si="1"/>
        <v>36</v>
      </c>
      <c r="AB14" s="200">
        <f t="shared" si="2"/>
        <v>36</v>
      </c>
    </row>
    <row r="15" spans="1:254" ht="27" customHeight="1" thickBot="1" x14ac:dyDescent="0.45">
      <c r="A15" s="14">
        <v>7</v>
      </c>
      <c r="B15" s="299" t="s">
        <v>1767</v>
      </c>
      <c r="C15" s="201">
        <f>+'2024 Need Dates_Addresses'!C12</f>
        <v>80</v>
      </c>
      <c r="D15" s="503" t="str">
        <f>+'2024 Need Dates_Addresses'!D12</f>
        <v>3 to 5</v>
      </c>
      <c r="E15" s="634">
        <v>2</v>
      </c>
      <c r="F15" s="634">
        <v>2</v>
      </c>
      <c r="G15" s="634">
        <v>2</v>
      </c>
      <c r="H15" s="634">
        <v>2</v>
      </c>
      <c r="I15" s="634">
        <v>3</v>
      </c>
      <c r="J15" s="634">
        <v>2</v>
      </c>
      <c r="K15" s="634">
        <v>4</v>
      </c>
      <c r="L15" s="634">
        <v>2</v>
      </c>
      <c r="M15" s="634">
        <v>3</v>
      </c>
      <c r="N15" s="634">
        <v>2</v>
      </c>
      <c r="O15" s="634">
        <v>4</v>
      </c>
      <c r="P15" s="634">
        <v>2</v>
      </c>
      <c r="Q15" s="634">
        <v>4</v>
      </c>
      <c r="R15" s="634">
        <v>2</v>
      </c>
      <c r="S15" s="634">
        <v>14</v>
      </c>
      <c r="T15" s="634">
        <v>8</v>
      </c>
      <c r="U15" s="634">
        <v>5</v>
      </c>
      <c r="V15" s="634">
        <v>2</v>
      </c>
      <c r="W15" s="634">
        <v>4</v>
      </c>
      <c r="X15" s="634">
        <v>8</v>
      </c>
      <c r="Y15" s="634">
        <v>1</v>
      </c>
      <c r="Z15" s="634">
        <v>2</v>
      </c>
      <c r="AA15" s="199">
        <f t="shared" si="1"/>
        <v>80</v>
      </c>
      <c r="AB15" s="200">
        <f t="shared" si="2"/>
        <v>80</v>
      </c>
    </row>
    <row r="16" spans="1:254" ht="33" customHeight="1" thickBot="1" x14ac:dyDescent="0.45">
      <c r="A16" s="14">
        <v>8</v>
      </c>
      <c r="B16" s="299" t="s">
        <v>1767</v>
      </c>
      <c r="C16" s="201">
        <f>+'2024 Need Dates_Addresses'!C13</f>
        <v>39</v>
      </c>
      <c r="D16" s="503" t="str">
        <f>+'2024 Need Dates_Addresses'!D13</f>
        <v>0 to 3</v>
      </c>
      <c r="E16" s="634">
        <v>0</v>
      </c>
      <c r="F16" s="634">
        <v>1</v>
      </c>
      <c r="G16" s="634">
        <v>2</v>
      </c>
      <c r="H16" s="634">
        <v>3</v>
      </c>
      <c r="I16" s="634">
        <v>2</v>
      </c>
      <c r="J16" s="634">
        <v>3</v>
      </c>
      <c r="K16" s="634">
        <v>2</v>
      </c>
      <c r="L16" s="634">
        <v>1</v>
      </c>
      <c r="M16" s="634">
        <v>2</v>
      </c>
      <c r="N16" s="634">
        <v>0</v>
      </c>
      <c r="O16" s="634">
        <v>2</v>
      </c>
      <c r="P16" s="634">
        <v>0</v>
      </c>
      <c r="Q16" s="634">
        <v>2</v>
      </c>
      <c r="R16" s="634">
        <v>0</v>
      </c>
      <c r="S16" s="634">
        <v>3</v>
      </c>
      <c r="T16" s="634">
        <v>2</v>
      </c>
      <c r="U16" s="634">
        <v>2</v>
      </c>
      <c r="V16" s="634">
        <v>2</v>
      </c>
      <c r="W16" s="634">
        <v>3</v>
      </c>
      <c r="X16" s="634">
        <v>4</v>
      </c>
      <c r="Y16" s="634">
        <v>1</v>
      </c>
      <c r="Z16" s="634">
        <v>2</v>
      </c>
      <c r="AA16" s="199">
        <f t="shared" si="1"/>
        <v>39</v>
      </c>
      <c r="AB16" s="200">
        <f t="shared" si="2"/>
        <v>39</v>
      </c>
    </row>
    <row r="17" spans="1:28" ht="23.4" thickBot="1" x14ac:dyDescent="0.45">
      <c r="A17" s="14">
        <v>9</v>
      </c>
      <c r="B17" s="597" t="s">
        <v>471</v>
      </c>
      <c r="C17" s="201">
        <f>+'2024 Need Dates_Addresses'!C14</f>
        <v>5</v>
      </c>
      <c r="D17" s="503" t="str">
        <f>+'2024 Need Dates_Addresses'!D14</f>
        <v>0 to 7</v>
      </c>
      <c r="E17" s="634">
        <v>1</v>
      </c>
      <c r="F17" s="634"/>
      <c r="G17" s="634"/>
      <c r="H17" s="634"/>
      <c r="I17" s="634"/>
      <c r="J17" s="634">
        <v>1</v>
      </c>
      <c r="K17" s="634"/>
      <c r="L17" s="634"/>
      <c r="M17" s="634">
        <v>1</v>
      </c>
      <c r="N17" s="634">
        <v>1</v>
      </c>
      <c r="O17" s="634"/>
      <c r="P17" s="634"/>
      <c r="Q17" s="634">
        <v>1</v>
      </c>
      <c r="R17" s="634"/>
      <c r="S17" s="634"/>
      <c r="T17" s="634">
        <v>1</v>
      </c>
      <c r="U17" s="634"/>
      <c r="V17" s="634"/>
      <c r="W17" s="634"/>
      <c r="X17" s="634"/>
      <c r="Y17" s="634">
        <v>1</v>
      </c>
      <c r="Z17" s="634">
        <v>1</v>
      </c>
      <c r="AA17" s="199">
        <f t="shared" si="1"/>
        <v>8</v>
      </c>
      <c r="AB17" s="200">
        <f t="shared" si="2"/>
        <v>5</v>
      </c>
    </row>
    <row r="18" spans="1:28" ht="26.25" customHeight="1" thickBot="1" x14ac:dyDescent="0.45">
      <c r="A18" s="14">
        <v>10</v>
      </c>
      <c r="B18" s="597" t="s">
        <v>472</v>
      </c>
      <c r="C18" s="201">
        <f>+'2024 Need Dates_Addresses'!C15</f>
        <v>0</v>
      </c>
      <c r="D18" s="503" t="str">
        <f>+'2024 Need Dates_Addresses'!D15</f>
        <v>1 to 12</v>
      </c>
      <c r="E18" s="634"/>
      <c r="F18" s="634"/>
      <c r="G18" s="634"/>
      <c r="H18" s="634"/>
      <c r="I18" s="634"/>
      <c r="J18" s="634"/>
      <c r="K18" s="634"/>
      <c r="L18" s="634"/>
      <c r="M18" s="634"/>
      <c r="N18" s="634"/>
      <c r="O18" s="634"/>
      <c r="P18" s="634"/>
      <c r="Q18" s="634"/>
      <c r="R18" s="634"/>
      <c r="S18" s="634"/>
      <c r="T18" s="634"/>
      <c r="U18" s="634"/>
      <c r="V18" s="634"/>
      <c r="W18" s="634"/>
      <c r="X18" s="634"/>
      <c r="Y18" s="634"/>
      <c r="Z18" s="634"/>
      <c r="AA18" s="199">
        <f t="shared" si="1"/>
        <v>0</v>
      </c>
      <c r="AB18" s="200">
        <f t="shared" si="2"/>
        <v>0</v>
      </c>
    </row>
    <row r="19" spans="1:28" ht="26.25" customHeight="1" thickBot="1" x14ac:dyDescent="0.45">
      <c r="A19" s="14">
        <v>11</v>
      </c>
      <c r="B19" s="597" t="s">
        <v>314</v>
      </c>
      <c r="C19" s="201">
        <f>+'2024 Need Dates_Addresses'!C16</f>
        <v>50</v>
      </c>
      <c r="D19" s="503" t="str">
        <f>+'2024 Need Dates_Addresses'!D16</f>
        <v>0 to 3</v>
      </c>
      <c r="E19" s="634">
        <v>0</v>
      </c>
      <c r="F19" s="634">
        <v>0</v>
      </c>
      <c r="G19" s="634">
        <v>4</v>
      </c>
      <c r="H19" s="634">
        <v>4</v>
      </c>
      <c r="I19" s="634">
        <v>2</v>
      </c>
      <c r="J19" s="634">
        <v>3</v>
      </c>
      <c r="K19" s="634">
        <v>5</v>
      </c>
      <c r="L19" s="634">
        <v>0</v>
      </c>
      <c r="M19" s="634">
        <v>3</v>
      </c>
      <c r="N19" s="634">
        <v>2</v>
      </c>
      <c r="O19" s="634">
        <v>2</v>
      </c>
      <c r="P19" s="634">
        <v>0</v>
      </c>
      <c r="Q19" s="634">
        <v>4</v>
      </c>
      <c r="R19" s="634">
        <v>0</v>
      </c>
      <c r="S19" s="634">
        <v>6</v>
      </c>
      <c r="T19" s="634">
        <v>8</v>
      </c>
      <c r="U19" s="634">
        <v>2</v>
      </c>
      <c r="V19" s="634">
        <v>0</v>
      </c>
      <c r="W19" s="634">
        <v>2</v>
      </c>
      <c r="X19" s="634">
        <v>2</v>
      </c>
      <c r="Y19" s="634">
        <v>1</v>
      </c>
      <c r="Z19" s="634">
        <v>0</v>
      </c>
      <c r="AA19" s="199">
        <f t="shared" si="1"/>
        <v>50</v>
      </c>
      <c r="AB19" s="200">
        <f t="shared" si="2"/>
        <v>50</v>
      </c>
    </row>
    <row r="20" spans="1:28" ht="23.4" thickBot="1" x14ac:dyDescent="0.45">
      <c r="A20" s="14">
        <v>12</v>
      </c>
      <c r="B20" s="597" t="s">
        <v>315</v>
      </c>
      <c r="C20" s="201">
        <f>+'2024 Need Dates_Addresses'!C17</f>
        <v>35</v>
      </c>
      <c r="D20" s="503" t="str">
        <f>+'2024 Need Dates_Addresses'!D17</f>
        <v>0 to 12</v>
      </c>
      <c r="E20" s="634">
        <v>1</v>
      </c>
      <c r="F20" s="634">
        <v>1</v>
      </c>
      <c r="G20" s="634">
        <v>1</v>
      </c>
      <c r="H20" s="634">
        <v>2</v>
      </c>
      <c r="I20" s="634">
        <v>2</v>
      </c>
      <c r="J20" s="634">
        <v>2</v>
      </c>
      <c r="K20" s="634">
        <v>1</v>
      </c>
      <c r="L20" s="634">
        <v>0</v>
      </c>
      <c r="M20" s="634">
        <v>2</v>
      </c>
      <c r="N20" s="634">
        <v>2</v>
      </c>
      <c r="O20" s="634">
        <v>2</v>
      </c>
      <c r="P20" s="634">
        <v>2</v>
      </c>
      <c r="Q20" s="634">
        <v>2</v>
      </c>
      <c r="R20" s="634">
        <v>2</v>
      </c>
      <c r="S20" s="634">
        <v>2</v>
      </c>
      <c r="T20" s="634">
        <v>2</v>
      </c>
      <c r="U20" s="634">
        <v>2</v>
      </c>
      <c r="V20" s="634">
        <v>2</v>
      </c>
      <c r="W20" s="634">
        <v>2</v>
      </c>
      <c r="X20" s="634">
        <v>1</v>
      </c>
      <c r="Y20" s="634">
        <v>1</v>
      </c>
      <c r="Z20" s="634">
        <v>1</v>
      </c>
      <c r="AA20" s="199">
        <f t="shared" si="1"/>
        <v>35</v>
      </c>
      <c r="AB20" s="200">
        <f t="shared" si="2"/>
        <v>35</v>
      </c>
    </row>
    <row r="21" spans="1:28" ht="26.25" customHeight="1" thickBot="1" x14ac:dyDescent="0.45">
      <c r="A21" s="14">
        <v>13</v>
      </c>
      <c r="B21" s="597" t="s">
        <v>316</v>
      </c>
      <c r="C21" s="201">
        <f>+'2024 Need Dates_Addresses'!C18</f>
        <v>125</v>
      </c>
      <c r="D21" s="503" t="str">
        <f>+'2024 Need Dates_Addresses'!D18</f>
        <v>0 to 12</v>
      </c>
      <c r="E21" s="634">
        <v>6</v>
      </c>
      <c r="F21" s="634">
        <v>4</v>
      </c>
      <c r="G21" s="634">
        <v>5</v>
      </c>
      <c r="H21" s="634">
        <v>10</v>
      </c>
      <c r="I21" s="634">
        <v>3</v>
      </c>
      <c r="J21" s="634">
        <v>6</v>
      </c>
      <c r="K21" s="634">
        <v>8</v>
      </c>
      <c r="L21" s="634">
        <v>2</v>
      </c>
      <c r="M21" s="634">
        <v>8</v>
      </c>
      <c r="N21" s="634">
        <v>2</v>
      </c>
      <c r="O21" s="634">
        <v>5</v>
      </c>
      <c r="P21" s="634">
        <v>4</v>
      </c>
      <c r="Q21" s="634">
        <v>4</v>
      </c>
      <c r="R21" s="634">
        <v>10</v>
      </c>
      <c r="S21" s="634">
        <v>10</v>
      </c>
      <c r="T21" s="634">
        <v>10</v>
      </c>
      <c r="U21" s="634">
        <v>8</v>
      </c>
      <c r="V21" s="634">
        <v>6</v>
      </c>
      <c r="W21" s="634">
        <v>6</v>
      </c>
      <c r="X21" s="634">
        <v>4</v>
      </c>
      <c r="Y21" s="634">
        <v>2</v>
      </c>
      <c r="Z21" s="634">
        <v>2</v>
      </c>
      <c r="AA21" s="199">
        <f t="shared" si="1"/>
        <v>125</v>
      </c>
      <c r="AB21" s="200">
        <f t="shared" si="2"/>
        <v>125</v>
      </c>
    </row>
    <row r="22" spans="1:28" ht="26.25" customHeight="1" thickBot="1" x14ac:dyDescent="0.45">
      <c r="A22" s="14">
        <v>14</v>
      </c>
      <c r="B22" s="597" t="s">
        <v>317</v>
      </c>
      <c r="C22" s="201">
        <f>+'2024 Need Dates_Addresses'!C19</f>
        <v>125</v>
      </c>
      <c r="D22" s="503" t="str">
        <f>+'2024 Need Dates_Addresses'!D19</f>
        <v>0 to 12</v>
      </c>
      <c r="E22" s="634">
        <v>6</v>
      </c>
      <c r="F22" s="634">
        <v>4</v>
      </c>
      <c r="G22" s="634">
        <v>5</v>
      </c>
      <c r="H22" s="634">
        <v>10</v>
      </c>
      <c r="I22" s="634">
        <v>3</v>
      </c>
      <c r="J22" s="634">
        <v>6</v>
      </c>
      <c r="K22" s="634">
        <v>8</v>
      </c>
      <c r="L22" s="634">
        <v>2</v>
      </c>
      <c r="M22" s="634">
        <v>8</v>
      </c>
      <c r="N22" s="634">
        <v>2</v>
      </c>
      <c r="O22" s="634">
        <v>5</v>
      </c>
      <c r="P22" s="634">
        <v>4</v>
      </c>
      <c r="Q22" s="634">
        <v>4</v>
      </c>
      <c r="R22" s="634">
        <v>10</v>
      </c>
      <c r="S22" s="634">
        <v>10</v>
      </c>
      <c r="T22" s="634">
        <v>10</v>
      </c>
      <c r="U22" s="634">
        <v>8</v>
      </c>
      <c r="V22" s="634">
        <v>6</v>
      </c>
      <c r="W22" s="634">
        <v>6</v>
      </c>
      <c r="X22" s="634">
        <v>4</v>
      </c>
      <c r="Y22" s="634">
        <v>2</v>
      </c>
      <c r="Z22" s="634">
        <v>2</v>
      </c>
      <c r="AA22" s="199">
        <f t="shared" si="1"/>
        <v>125</v>
      </c>
      <c r="AB22" s="200">
        <f>+C22</f>
        <v>125</v>
      </c>
    </row>
    <row r="23" spans="1:28" ht="31.5" customHeight="1" thickBot="1" x14ac:dyDescent="0.45">
      <c r="A23" s="14">
        <v>15</v>
      </c>
      <c r="B23" s="597" t="s">
        <v>318</v>
      </c>
      <c r="C23" s="201">
        <f>+'2024 Need Dates_Addresses'!C20</f>
        <v>40</v>
      </c>
      <c r="D23" s="598" t="s">
        <v>1193</v>
      </c>
      <c r="E23" s="634">
        <v>0</v>
      </c>
      <c r="F23" s="634">
        <v>0</v>
      </c>
      <c r="G23" s="634">
        <v>0</v>
      </c>
      <c r="H23" s="634">
        <v>0</v>
      </c>
      <c r="I23" s="634">
        <v>0</v>
      </c>
      <c r="J23" s="634">
        <v>0</v>
      </c>
      <c r="K23" s="634">
        <v>0</v>
      </c>
      <c r="L23" s="634">
        <v>0</v>
      </c>
      <c r="M23" s="634">
        <v>8</v>
      </c>
      <c r="N23" s="634">
        <v>0</v>
      </c>
      <c r="O23" s="634">
        <v>5</v>
      </c>
      <c r="P23" s="634">
        <v>0</v>
      </c>
      <c r="Q23" s="634">
        <v>0</v>
      </c>
      <c r="R23" s="634">
        <v>0</v>
      </c>
      <c r="S23" s="634">
        <v>0</v>
      </c>
      <c r="T23" s="634">
        <v>18</v>
      </c>
      <c r="U23" s="634">
        <v>4</v>
      </c>
      <c r="V23" s="634">
        <v>0</v>
      </c>
      <c r="W23" s="634">
        <v>5</v>
      </c>
      <c r="X23" s="634">
        <v>0</v>
      </c>
      <c r="Y23" s="634">
        <v>0</v>
      </c>
      <c r="Z23" s="634">
        <v>0</v>
      </c>
      <c r="AA23" s="199">
        <f t="shared" si="1"/>
        <v>40</v>
      </c>
      <c r="AB23" s="200">
        <f t="shared" si="2"/>
        <v>40</v>
      </c>
    </row>
    <row r="24" spans="1:28" ht="26.25" customHeight="1" thickBot="1" x14ac:dyDescent="0.45">
      <c r="A24" s="14">
        <v>16</v>
      </c>
      <c r="B24" s="597" t="s">
        <v>319</v>
      </c>
      <c r="C24" s="201">
        <f>+'2024 Need Dates_Addresses'!C21</f>
        <v>250</v>
      </c>
      <c r="D24" s="503" t="str">
        <f>+'2024 Need Dates_Addresses'!D21</f>
        <v>6 thru 11</v>
      </c>
      <c r="E24" s="634">
        <v>35</v>
      </c>
      <c r="F24" s="634">
        <v>0</v>
      </c>
      <c r="G24" s="634">
        <v>5</v>
      </c>
      <c r="H24" s="634">
        <v>20</v>
      </c>
      <c r="I24" s="634">
        <v>10</v>
      </c>
      <c r="J24" s="634">
        <v>10</v>
      </c>
      <c r="K24" s="634">
        <v>15</v>
      </c>
      <c r="L24" s="634">
        <v>0</v>
      </c>
      <c r="M24" s="634">
        <v>15</v>
      </c>
      <c r="N24" s="634">
        <v>0</v>
      </c>
      <c r="O24" s="634">
        <v>6</v>
      </c>
      <c r="P24" s="634">
        <v>5</v>
      </c>
      <c r="Q24" s="634">
        <v>0</v>
      </c>
      <c r="R24" s="634">
        <v>45</v>
      </c>
      <c r="S24" s="634">
        <v>10</v>
      </c>
      <c r="T24" s="634">
        <v>6</v>
      </c>
      <c r="U24" s="634">
        <v>30</v>
      </c>
      <c r="V24" s="634">
        <v>12</v>
      </c>
      <c r="W24" s="634">
        <v>12</v>
      </c>
      <c r="X24" s="634">
        <v>10</v>
      </c>
      <c r="Y24" s="634">
        <v>0</v>
      </c>
      <c r="Z24" s="634">
        <v>4</v>
      </c>
      <c r="AA24" s="203">
        <f t="shared" si="1"/>
        <v>250</v>
      </c>
      <c r="AB24" s="200">
        <f t="shared" si="2"/>
        <v>250</v>
      </c>
    </row>
    <row r="25" spans="1:28" ht="26.25" customHeight="1" thickBot="1" x14ac:dyDescent="0.45">
      <c r="A25" s="14">
        <v>17</v>
      </c>
      <c r="B25" s="597" t="s">
        <v>320</v>
      </c>
      <c r="C25" s="602">
        <f>+'2024 Need Dates_Addresses'!C22</f>
        <v>700</v>
      </c>
      <c r="D25" s="603" t="str">
        <f>+'2024 Need Dates_Addresses'!D22</f>
        <v>3 to 8</v>
      </c>
      <c r="E25" s="634">
        <v>10</v>
      </c>
      <c r="F25" s="634">
        <v>4</v>
      </c>
      <c r="G25" s="634">
        <v>15</v>
      </c>
      <c r="H25" s="634">
        <v>100</v>
      </c>
      <c r="I25" s="634">
        <v>25</v>
      </c>
      <c r="J25" s="634">
        <v>50</v>
      </c>
      <c r="K25" s="634">
        <v>60</v>
      </c>
      <c r="L25" s="634">
        <v>0</v>
      </c>
      <c r="M25" s="634">
        <v>40</v>
      </c>
      <c r="N25" s="634">
        <v>0</v>
      </c>
      <c r="O25" s="634">
        <v>6</v>
      </c>
      <c r="P25" s="634">
        <v>2</v>
      </c>
      <c r="Q25" s="634">
        <v>12</v>
      </c>
      <c r="R25" s="634">
        <v>70</v>
      </c>
      <c r="S25" s="634">
        <v>110</v>
      </c>
      <c r="T25" s="634">
        <v>100</v>
      </c>
      <c r="U25" s="634">
        <v>35</v>
      </c>
      <c r="V25" s="634">
        <v>8</v>
      </c>
      <c r="W25" s="634">
        <v>5</v>
      </c>
      <c r="X25" s="634">
        <v>48</v>
      </c>
      <c r="Y25" s="634">
        <v>0</v>
      </c>
      <c r="Z25" s="634">
        <v>0</v>
      </c>
      <c r="AA25" s="203">
        <f t="shared" si="1"/>
        <v>700</v>
      </c>
      <c r="AB25" s="200">
        <f t="shared" si="2"/>
        <v>700</v>
      </c>
    </row>
    <row r="26" spans="1:28" ht="26.25" customHeight="1" thickBot="1" x14ac:dyDescent="0.45">
      <c r="A26" s="14">
        <v>18</v>
      </c>
      <c r="B26" s="597" t="s">
        <v>321</v>
      </c>
      <c r="C26" s="602">
        <f>+'2024 Need Dates_Addresses'!C23</f>
        <v>500</v>
      </c>
      <c r="D26" s="603" t="str">
        <f>+'2024 Need Dates_Addresses'!D23</f>
        <v>0 to 10</v>
      </c>
      <c r="E26" s="634">
        <v>4</v>
      </c>
      <c r="F26" s="634">
        <v>4</v>
      </c>
      <c r="G26" s="634">
        <v>5</v>
      </c>
      <c r="H26" s="634">
        <v>73</v>
      </c>
      <c r="I26" s="634">
        <v>20</v>
      </c>
      <c r="J26" s="634">
        <v>25</v>
      </c>
      <c r="K26" s="634">
        <v>50</v>
      </c>
      <c r="L26" s="634">
        <v>0</v>
      </c>
      <c r="M26" s="634">
        <v>25</v>
      </c>
      <c r="N26" s="634">
        <v>0</v>
      </c>
      <c r="O26" s="634">
        <v>6</v>
      </c>
      <c r="P26" s="634">
        <v>0</v>
      </c>
      <c r="Q26" s="634">
        <v>15</v>
      </c>
      <c r="R26" s="634">
        <v>40</v>
      </c>
      <c r="S26" s="634">
        <v>75</v>
      </c>
      <c r="T26" s="634">
        <v>65</v>
      </c>
      <c r="U26" s="634">
        <v>40</v>
      </c>
      <c r="V26" s="634">
        <v>8</v>
      </c>
      <c r="W26" s="634">
        <v>10</v>
      </c>
      <c r="X26" s="634">
        <v>35</v>
      </c>
      <c r="Y26" s="634">
        <v>0</v>
      </c>
      <c r="Z26" s="634">
        <v>0</v>
      </c>
      <c r="AA26" s="203">
        <f t="shared" si="1"/>
        <v>500</v>
      </c>
      <c r="AB26" s="200">
        <f t="shared" si="2"/>
        <v>500</v>
      </c>
    </row>
    <row r="27" spans="1:28" ht="26.25" customHeight="1" thickBot="1" x14ac:dyDescent="0.45">
      <c r="A27" s="14">
        <v>19</v>
      </c>
      <c r="B27" s="597" t="s">
        <v>1151</v>
      </c>
      <c r="C27" s="602">
        <f>+'2024 Need Dates_Addresses'!C24</f>
        <v>0</v>
      </c>
      <c r="D27" s="603" t="str">
        <f>+'2024 Need Dates_Addresses'!D24</f>
        <v>1 to 5</v>
      </c>
      <c r="E27" s="634"/>
      <c r="F27" s="634"/>
      <c r="G27" s="634"/>
      <c r="H27" s="634"/>
      <c r="I27" s="634"/>
      <c r="J27" s="634"/>
      <c r="K27" s="634"/>
      <c r="L27" s="634"/>
      <c r="M27" s="634"/>
      <c r="N27" s="634"/>
      <c r="O27" s="634"/>
      <c r="P27" s="634"/>
      <c r="Q27" s="634"/>
      <c r="R27" s="634"/>
      <c r="S27" s="634"/>
      <c r="T27" s="634"/>
      <c r="U27" s="634"/>
      <c r="V27" s="634"/>
      <c r="W27" s="634"/>
      <c r="X27" s="634"/>
      <c r="Y27" s="634"/>
      <c r="Z27" s="634"/>
      <c r="AA27" s="203">
        <f t="shared" si="1"/>
        <v>0</v>
      </c>
      <c r="AB27" s="200">
        <f t="shared" si="2"/>
        <v>0</v>
      </c>
    </row>
    <row r="28" spans="1:28" ht="23.4" thickBot="1" x14ac:dyDescent="0.45">
      <c r="A28" s="14">
        <v>20</v>
      </c>
      <c r="B28" s="597" t="s">
        <v>323</v>
      </c>
      <c r="C28" s="602">
        <f>+'2024 Need Dates_Addresses'!C25</f>
        <v>12</v>
      </c>
      <c r="D28" s="603" t="str">
        <f>+'2024 Need Dates_Addresses'!D25</f>
        <v>2 to 8</v>
      </c>
      <c r="E28" s="634">
        <v>1</v>
      </c>
      <c r="F28" s="634">
        <v>0</v>
      </c>
      <c r="G28" s="634">
        <v>0</v>
      </c>
      <c r="H28" s="634">
        <v>1</v>
      </c>
      <c r="I28" s="634">
        <v>0</v>
      </c>
      <c r="J28" s="634">
        <v>0</v>
      </c>
      <c r="K28" s="634">
        <v>0</v>
      </c>
      <c r="L28" s="634">
        <v>0</v>
      </c>
      <c r="M28" s="634">
        <v>0</v>
      </c>
      <c r="N28" s="634">
        <v>1</v>
      </c>
      <c r="O28" s="634">
        <v>0</v>
      </c>
      <c r="P28" s="634">
        <v>0</v>
      </c>
      <c r="Q28" s="634">
        <v>0</v>
      </c>
      <c r="R28" s="634">
        <v>1</v>
      </c>
      <c r="S28" s="634">
        <v>1</v>
      </c>
      <c r="T28" s="634">
        <v>2</v>
      </c>
      <c r="U28" s="634">
        <v>1</v>
      </c>
      <c r="V28" s="634">
        <v>1</v>
      </c>
      <c r="W28" s="634">
        <v>0</v>
      </c>
      <c r="X28" s="634">
        <v>1</v>
      </c>
      <c r="Y28" s="634">
        <v>1</v>
      </c>
      <c r="Z28" s="634">
        <v>1</v>
      </c>
      <c r="AA28" s="203">
        <f t="shared" si="1"/>
        <v>12</v>
      </c>
      <c r="AB28" s="200">
        <f t="shared" si="2"/>
        <v>12</v>
      </c>
    </row>
    <row r="29" spans="1:28" ht="25.5" customHeight="1" thickBot="1" x14ac:dyDescent="0.45">
      <c r="A29" s="14">
        <v>21</v>
      </c>
      <c r="B29" s="601" t="s">
        <v>324</v>
      </c>
      <c r="C29" s="602">
        <f>+'2024 Need Dates_Addresses'!C26</f>
        <v>150</v>
      </c>
      <c r="D29" s="603" t="str">
        <f>+'2024 Need Dates_Addresses'!D26</f>
        <v>6 to 10</v>
      </c>
      <c r="E29" s="634">
        <v>5</v>
      </c>
      <c r="F29" s="634">
        <v>0</v>
      </c>
      <c r="G29" s="634">
        <v>6</v>
      </c>
      <c r="H29" s="634">
        <v>7</v>
      </c>
      <c r="I29" s="634">
        <v>6</v>
      </c>
      <c r="J29" s="634">
        <v>12</v>
      </c>
      <c r="K29" s="634">
        <v>5</v>
      </c>
      <c r="L29" s="634">
        <v>4</v>
      </c>
      <c r="M29" s="634">
        <v>6</v>
      </c>
      <c r="N29" s="634">
        <v>4</v>
      </c>
      <c r="O29" s="634">
        <v>8</v>
      </c>
      <c r="P29" s="634">
        <v>3</v>
      </c>
      <c r="Q29" s="634">
        <v>5</v>
      </c>
      <c r="R29" s="634">
        <v>25</v>
      </c>
      <c r="S29" s="634">
        <v>12</v>
      </c>
      <c r="T29" s="634">
        <v>10</v>
      </c>
      <c r="U29" s="634">
        <v>12</v>
      </c>
      <c r="V29" s="634">
        <v>6</v>
      </c>
      <c r="W29" s="634">
        <v>8</v>
      </c>
      <c r="X29" s="634">
        <v>5</v>
      </c>
      <c r="Y29" s="634">
        <v>0</v>
      </c>
      <c r="Z29" s="634">
        <v>2</v>
      </c>
      <c r="AA29" s="203">
        <f t="shared" si="1"/>
        <v>151</v>
      </c>
      <c r="AB29" s="200">
        <f t="shared" si="2"/>
        <v>150</v>
      </c>
    </row>
    <row r="30" spans="1:28" ht="25.5" customHeight="1" thickBot="1" x14ac:dyDescent="0.45">
      <c r="A30" s="14">
        <v>22</v>
      </c>
      <c r="B30" s="601" t="s">
        <v>1873</v>
      </c>
      <c r="C30" s="602">
        <f>+'2024 Need Dates_Addresses'!C27</f>
        <v>125</v>
      </c>
      <c r="D30" s="603" t="str">
        <f>+'2024 Need Dates_Addresses'!D27</f>
        <v>0 to 10</v>
      </c>
      <c r="E30" s="634">
        <v>5</v>
      </c>
      <c r="F30" s="634">
        <v>2</v>
      </c>
      <c r="G30" s="634">
        <v>6</v>
      </c>
      <c r="H30" s="634">
        <v>8</v>
      </c>
      <c r="I30" s="634">
        <v>10</v>
      </c>
      <c r="J30" s="634">
        <v>6</v>
      </c>
      <c r="K30" s="634">
        <v>8</v>
      </c>
      <c r="L30" s="634">
        <v>1</v>
      </c>
      <c r="M30" s="634">
        <v>5</v>
      </c>
      <c r="N30" s="634">
        <v>2</v>
      </c>
      <c r="O30" s="634">
        <v>6</v>
      </c>
      <c r="P30" s="634">
        <v>4</v>
      </c>
      <c r="Q30" s="634">
        <v>6</v>
      </c>
      <c r="R30" s="634">
        <v>12</v>
      </c>
      <c r="S30" s="634">
        <v>15</v>
      </c>
      <c r="T30" s="634">
        <v>10</v>
      </c>
      <c r="U30" s="634">
        <v>6</v>
      </c>
      <c r="V30" s="634">
        <v>4</v>
      </c>
      <c r="W30" s="634">
        <v>3</v>
      </c>
      <c r="X30" s="634">
        <v>3</v>
      </c>
      <c r="Y30" s="634">
        <v>1</v>
      </c>
      <c r="Z30" s="634">
        <v>2</v>
      </c>
      <c r="AA30" s="203">
        <f t="shared" si="1"/>
        <v>125</v>
      </c>
      <c r="AB30" s="200">
        <f t="shared" si="2"/>
        <v>125</v>
      </c>
    </row>
    <row r="31" spans="1:28" ht="23.4" thickBot="1" x14ac:dyDescent="0.45">
      <c r="A31" s="14">
        <v>23</v>
      </c>
      <c r="B31" s="601" t="s">
        <v>326</v>
      </c>
      <c r="C31" s="602">
        <f>+'2024 Need Dates_Addresses'!C28</f>
        <v>100</v>
      </c>
      <c r="D31" s="603" t="str">
        <f>+'2024 Need Dates_Addresses'!D28</f>
        <v>0 to 12</v>
      </c>
      <c r="E31" s="634">
        <v>5</v>
      </c>
      <c r="F31" s="634">
        <v>2</v>
      </c>
      <c r="G31" s="634">
        <v>4</v>
      </c>
      <c r="H31" s="634">
        <v>4</v>
      </c>
      <c r="I31" s="634">
        <v>4</v>
      </c>
      <c r="J31" s="634">
        <v>8</v>
      </c>
      <c r="K31" s="634">
        <v>8</v>
      </c>
      <c r="L31" s="634">
        <v>0</v>
      </c>
      <c r="M31" s="634">
        <v>4</v>
      </c>
      <c r="N31" s="634">
        <v>2</v>
      </c>
      <c r="O31" s="634">
        <v>4</v>
      </c>
      <c r="P31" s="634">
        <v>2</v>
      </c>
      <c r="Q31" s="634">
        <v>4</v>
      </c>
      <c r="R31" s="634">
        <v>15</v>
      </c>
      <c r="S31" s="634">
        <v>10</v>
      </c>
      <c r="T31" s="634">
        <v>6</v>
      </c>
      <c r="U31" s="634">
        <v>8</v>
      </c>
      <c r="V31" s="634">
        <v>3</v>
      </c>
      <c r="W31" s="634">
        <v>4</v>
      </c>
      <c r="X31" s="634">
        <v>1</v>
      </c>
      <c r="Y31" s="634">
        <v>1</v>
      </c>
      <c r="Z31" s="634">
        <v>1</v>
      </c>
      <c r="AA31" s="203">
        <f t="shared" si="1"/>
        <v>100</v>
      </c>
      <c r="AB31" s="200">
        <f>+C31</f>
        <v>100</v>
      </c>
    </row>
    <row r="32" spans="1:28" ht="23.4" thickBot="1" x14ac:dyDescent="0.45">
      <c r="A32" s="14">
        <v>24</v>
      </c>
      <c r="B32" s="601" t="s">
        <v>327</v>
      </c>
      <c r="C32" s="602">
        <f>+'2024 Need Dates_Addresses'!C29</f>
        <v>0</v>
      </c>
      <c r="D32" s="603" t="str">
        <f>+'2024 Need Dates_Addresses'!D29</f>
        <v>0 to 12</v>
      </c>
      <c r="E32" s="634"/>
      <c r="F32" s="634"/>
      <c r="G32" s="634"/>
      <c r="H32" s="634"/>
      <c r="I32" s="634"/>
      <c r="J32" s="634"/>
      <c r="K32" s="634"/>
      <c r="L32" s="634"/>
      <c r="M32" s="634"/>
      <c r="N32" s="634"/>
      <c r="O32" s="634"/>
      <c r="P32" s="634"/>
      <c r="Q32" s="634"/>
      <c r="R32" s="634"/>
      <c r="S32" s="634"/>
      <c r="T32" s="634"/>
      <c r="U32" s="634"/>
      <c r="V32" s="634"/>
      <c r="W32" s="634"/>
      <c r="X32" s="634"/>
      <c r="Y32" s="634"/>
      <c r="Z32" s="634"/>
      <c r="AA32" s="203">
        <f t="shared" si="1"/>
        <v>0</v>
      </c>
      <c r="AB32" s="200">
        <f>+C32</f>
        <v>0</v>
      </c>
    </row>
    <row r="33" spans="1:28" ht="23.4" thickBot="1" x14ac:dyDescent="0.45">
      <c r="A33" s="14">
        <v>25</v>
      </c>
      <c r="B33" s="601" t="s">
        <v>328</v>
      </c>
      <c r="C33" s="602">
        <f>+'2024 Need Dates_Addresses'!C30</f>
        <v>50</v>
      </c>
      <c r="D33" s="603" t="str">
        <f>+'2024 Need Dates_Addresses'!D30</f>
        <v>0 to 12</v>
      </c>
      <c r="E33" s="634">
        <v>0</v>
      </c>
      <c r="F33" s="634">
        <v>0</v>
      </c>
      <c r="G33" s="634">
        <v>3</v>
      </c>
      <c r="H33" s="634">
        <v>3</v>
      </c>
      <c r="I33" s="634">
        <v>3</v>
      </c>
      <c r="J33" s="634">
        <v>3</v>
      </c>
      <c r="K33" s="634">
        <v>3</v>
      </c>
      <c r="L33" s="634">
        <v>1</v>
      </c>
      <c r="M33" s="634">
        <v>3</v>
      </c>
      <c r="N33" s="634">
        <v>2</v>
      </c>
      <c r="O33" s="634">
        <v>2</v>
      </c>
      <c r="P33" s="634">
        <v>1</v>
      </c>
      <c r="Q33" s="634">
        <v>2</v>
      </c>
      <c r="R33" s="634">
        <v>5</v>
      </c>
      <c r="S33" s="634">
        <v>4</v>
      </c>
      <c r="T33" s="634">
        <v>6</v>
      </c>
      <c r="U33" s="634">
        <v>4</v>
      </c>
      <c r="V33" s="634">
        <v>2</v>
      </c>
      <c r="W33" s="634">
        <v>1</v>
      </c>
      <c r="X33" s="634">
        <v>1</v>
      </c>
      <c r="Y33" s="634">
        <v>0</v>
      </c>
      <c r="Z33" s="634">
        <v>1</v>
      </c>
      <c r="AA33" s="203">
        <f t="shared" si="1"/>
        <v>50</v>
      </c>
      <c r="AB33" s="200">
        <f>+C33</f>
        <v>50</v>
      </c>
    </row>
    <row r="34" spans="1:28" ht="23.4" thickBot="1" x14ac:dyDescent="0.45">
      <c r="A34" s="14">
        <v>26</v>
      </c>
      <c r="B34" s="597" t="s">
        <v>329</v>
      </c>
      <c r="C34" s="602">
        <f>+'2024 Need Dates_Addresses'!C31</f>
        <v>50</v>
      </c>
      <c r="D34" s="603" t="str">
        <f>+'2024 Need Dates_Addresses'!D31</f>
        <v>0 to 12</v>
      </c>
      <c r="E34" s="634">
        <v>0</v>
      </c>
      <c r="F34" s="634">
        <v>0</v>
      </c>
      <c r="G34" s="634">
        <v>3</v>
      </c>
      <c r="H34" s="634">
        <v>3</v>
      </c>
      <c r="I34" s="634">
        <v>3</v>
      </c>
      <c r="J34" s="634">
        <v>3</v>
      </c>
      <c r="K34" s="634">
        <v>3</v>
      </c>
      <c r="L34" s="634">
        <v>1</v>
      </c>
      <c r="M34" s="634">
        <v>3</v>
      </c>
      <c r="N34" s="634">
        <v>2</v>
      </c>
      <c r="O34" s="634">
        <v>2</v>
      </c>
      <c r="P34" s="634">
        <v>1</v>
      </c>
      <c r="Q34" s="634">
        <v>2</v>
      </c>
      <c r="R34" s="634">
        <v>5</v>
      </c>
      <c r="S34" s="634">
        <v>4</v>
      </c>
      <c r="T34" s="634">
        <v>6</v>
      </c>
      <c r="U34" s="634">
        <v>4</v>
      </c>
      <c r="V34" s="634">
        <v>2</v>
      </c>
      <c r="W34" s="634">
        <v>1</v>
      </c>
      <c r="X34" s="634">
        <v>1</v>
      </c>
      <c r="Y34" s="634">
        <v>0</v>
      </c>
      <c r="Z34" s="634">
        <v>1</v>
      </c>
      <c r="AA34" s="203">
        <f t="shared" si="1"/>
        <v>50</v>
      </c>
      <c r="AB34" s="200">
        <f t="shared" si="2"/>
        <v>50</v>
      </c>
    </row>
    <row r="35" spans="1:28" ht="23.4" thickBot="1" x14ac:dyDescent="0.45">
      <c r="A35" s="14">
        <v>27</v>
      </c>
      <c r="B35" s="597" t="s">
        <v>330</v>
      </c>
      <c r="C35" s="602">
        <f>+'2024 Need Dates_Addresses'!C32</f>
        <v>100</v>
      </c>
      <c r="D35" s="603" t="s">
        <v>461</v>
      </c>
      <c r="E35" s="502">
        <v>1</v>
      </c>
      <c r="F35" s="502">
        <v>1</v>
      </c>
      <c r="G35" s="502">
        <v>2</v>
      </c>
      <c r="H35" s="502">
        <v>1</v>
      </c>
      <c r="I35" s="502">
        <v>1</v>
      </c>
      <c r="J35" s="502">
        <v>4</v>
      </c>
      <c r="K35" s="502">
        <v>5</v>
      </c>
      <c r="L35" s="502">
        <v>1</v>
      </c>
      <c r="M35" s="502">
        <v>5</v>
      </c>
      <c r="N35" s="502">
        <v>7</v>
      </c>
      <c r="O35" s="502">
        <v>1</v>
      </c>
      <c r="P35" s="502">
        <v>3</v>
      </c>
      <c r="Q35" s="502">
        <v>1</v>
      </c>
      <c r="R35" s="502">
        <v>65</v>
      </c>
      <c r="S35" s="502">
        <v>8</v>
      </c>
      <c r="T35" s="502">
        <v>1</v>
      </c>
      <c r="U35" s="502">
        <v>2</v>
      </c>
      <c r="V35" s="502">
        <v>2</v>
      </c>
      <c r="W35" s="502">
        <v>1</v>
      </c>
      <c r="X35" s="502">
        <v>1</v>
      </c>
      <c r="Y35" s="502">
        <v>1</v>
      </c>
      <c r="Z35" s="502">
        <v>1</v>
      </c>
      <c r="AA35" s="203">
        <f t="shared" si="1"/>
        <v>115</v>
      </c>
      <c r="AB35" s="200">
        <f>+C35</f>
        <v>100</v>
      </c>
    </row>
    <row r="36" spans="1:28" ht="23.4" thickBot="1" x14ac:dyDescent="0.45">
      <c r="A36" s="14">
        <v>28</v>
      </c>
      <c r="B36" s="597" t="s">
        <v>994</v>
      </c>
      <c r="C36" s="602">
        <f>+'2024 Need Dates_Addresses'!C33</f>
        <v>50</v>
      </c>
      <c r="D36" s="603" t="str">
        <f>+'2024 Need Dates_Addresses'!D34</f>
        <v>0 to 12</v>
      </c>
      <c r="E36" s="634">
        <v>0</v>
      </c>
      <c r="F36" s="634">
        <v>0</v>
      </c>
      <c r="G36" s="634">
        <v>0</v>
      </c>
      <c r="H36" s="634">
        <v>4</v>
      </c>
      <c r="I36" s="634">
        <v>0</v>
      </c>
      <c r="J36" s="634">
        <v>0</v>
      </c>
      <c r="K36" s="634">
        <v>4</v>
      </c>
      <c r="L36" s="634">
        <v>0</v>
      </c>
      <c r="M36" s="634">
        <v>10</v>
      </c>
      <c r="N36" s="634">
        <v>0</v>
      </c>
      <c r="O36" s="634">
        <v>1</v>
      </c>
      <c r="P36" s="634">
        <v>0</v>
      </c>
      <c r="Q36" s="634">
        <v>4</v>
      </c>
      <c r="R36" s="634">
        <v>0</v>
      </c>
      <c r="S36" s="634">
        <v>0</v>
      </c>
      <c r="T36" s="634">
        <v>20</v>
      </c>
      <c r="U36" s="634">
        <v>5</v>
      </c>
      <c r="V36" s="634">
        <v>0</v>
      </c>
      <c r="W36" s="634">
        <v>2</v>
      </c>
      <c r="X36" s="634">
        <v>0</v>
      </c>
      <c r="Y36" s="634">
        <v>0</v>
      </c>
      <c r="Z36" s="634">
        <v>0</v>
      </c>
      <c r="AA36" s="203">
        <f t="shared" si="1"/>
        <v>50</v>
      </c>
      <c r="AB36" s="200">
        <f>+C36</f>
        <v>50</v>
      </c>
    </row>
    <row r="37" spans="1:28" ht="23.4" thickBot="1" x14ac:dyDescent="0.45">
      <c r="A37" s="14">
        <v>29</v>
      </c>
      <c r="B37" s="597" t="s">
        <v>1184</v>
      </c>
      <c r="C37" s="602">
        <f>+'2024 Need Dates_Addresses'!C34</f>
        <v>150</v>
      </c>
      <c r="D37" s="150" t="s">
        <v>420</v>
      </c>
      <c r="E37" s="634">
        <v>2</v>
      </c>
      <c r="F37" s="634">
        <v>2</v>
      </c>
      <c r="G37" s="634">
        <v>8</v>
      </c>
      <c r="H37" s="634">
        <v>8</v>
      </c>
      <c r="I37" s="634">
        <v>4</v>
      </c>
      <c r="J37" s="634">
        <v>8</v>
      </c>
      <c r="K37" s="634">
        <v>8</v>
      </c>
      <c r="L37" s="634">
        <v>0</v>
      </c>
      <c r="M37" s="634">
        <v>15</v>
      </c>
      <c r="N37" s="634">
        <v>2</v>
      </c>
      <c r="O37" s="634">
        <v>5</v>
      </c>
      <c r="P37" s="634">
        <v>2</v>
      </c>
      <c r="Q37" s="634">
        <v>4</v>
      </c>
      <c r="R37" s="634">
        <v>12</v>
      </c>
      <c r="S37" s="634">
        <v>20</v>
      </c>
      <c r="T37" s="634">
        <v>12</v>
      </c>
      <c r="U37" s="634">
        <v>16</v>
      </c>
      <c r="V37" s="634">
        <v>4</v>
      </c>
      <c r="W37" s="634">
        <v>2</v>
      </c>
      <c r="X37" s="634">
        <v>15</v>
      </c>
      <c r="Y37" s="634">
        <v>1</v>
      </c>
      <c r="Z37" s="634">
        <v>0</v>
      </c>
      <c r="AA37" s="203">
        <f t="shared" si="1"/>
        <v>150</v>
      </c>
      <c r="AB37" s="200">
        <f>+C37</f>
        <v>150</v>
      </c>
    </row>
    <row r="38" spans="1:28" ht="23.4" thickBot="1" x14ac:dyDescent="0.45">
      <c r="A38" s="14">
        <v>30</v>
      </c>
      <c r="B38" s="601" t="s">
        <v>1884</v>
      </c>
      <c r="C38" s="602">
        <f>+'2024 Need Dates_Addresses'!C35</f>
        <v>150</v>
      </c>
      <c r="D38" s="603" t="str">
        <f>+'2024 Need Dates_Addresses'!D35</f>
        <v>1 to 12</v>
      </c>
      <c r="E38" s="634">
        <v>0</v>
      </c>
      <c r="F38" s="634">
        <v>0</v>
      </c>
      <c r="G38" s="634">
        <v>8</v>
      </c>
      <c r="H38" s="634">
        <v>8</v>
      </c>
      <c r="I38" s="634">
        <v>4</v>
      </c>
      <c r="J38" s="634">
        <v>8</v>
      </c>
      <c r="K38" s="634">
        <v>10</v>
      </c>
      <c r="L38" s="634">
        <v>0</v>
      </c>
      <c r="M38" s="634">
        <v>20</v>
      </c>
      <c r="N38" s="634">
        <v>4</v>
      </c>
      <c r="O38" s="634">
        <v>5</v>
      </c>
      <c r="P38" s="634">
        <v>2</v>
      </c>
      <c r="Q38" s="634">
        <v>4</v>
      </c>
      <c r="R38" s="634">
        <v>15</v>
      </c>
      <c r="S38" s="634">
        <v>16</v>
      </c>
      <c r="T38" s="634">
        <v>10</v>
      </c>
      <c r="U38" s="634">
        <v>14</v>
      </c>
      <c r="V38" s="634">
        <v>4</v>
      </c>
      <c r="W38" s="634">
        <v>2</v>
      </c>
      <c r="X38" s="634">
        <v>15</v>
      </c>
      <c r="Y38" s="634">
        <v>1</v>
      </c>
      <c r="Z38" s="634">
        <v>0</v>
      </c>
      <c r="AA38" s="203">
        <f t="shared" si="1"/>
        <v>150</v>
      </c>
      <c r="AB38" s="200">
        <f>+C38</f>
        <v>150</v>
      </c>
    </row>
    <row r="39" spans="1:28" ht="45.75" customHeight="1" thickBot="1" x14ac:dyDescent="0.45">
      <c r="A39" s="14">
        <v>31</v>
      </c>
      <c r="B39" s="202" t="s">
        <v>1758</v>
      </c>
      <c r="C39" s="602">
        <f>+'2024 Need Dates_Addresses'!C36</f>
        <v>100</v>
      </c>
      <c r="D39" s="603" t="str">
        <f>+'2024 Need Dates_Addresses'!D36</f>
        <v>Love Bugs or equivalent</v>
      </c>
      <c r="E39" s="502">
        <v>0</v>
      </c>
      <c r="F39" s="502">
        <v>0</v>
      </c>
      <c r="G39" s="502">
        <v>0</v>
      </c>
      <c r="H39" s="502">
        <v>0</v>
      </c>
      <c r="I39" s="502">
        <v>0</v>
      </c>
      <c r="J39" s="502">
        <v>0</v>
      </c>
      <c r="K39" s="502">
        <v>0</v>
      </c>
      <c r="L39" s="502">
        <v>0</v>
      </c>
      <c r="M39" s="502">
        <v>20</v>
      </c>
      <c r="N39" s="502">
        <v>0</v>
      </c>
      <c r="O39" s="502">
        <v>0</v>
      </c>
      <c r="P39" s="502">
        <v>0</v>
      </c>
      <c r="Q39" s="502">
        <v>0</v>
      </c>
      <c r="R39" s="502">
        <v>0</v>
      </c>
      <c r="S39" s="502">
        <v>0</v>
      </c>
      <c r="T39" s="502">
        <v>80</v>
      </c>
      <c r="U39" s="502">
        <v>0</v>
      </c>
      <c r="V39" s="502">
        <v>0</v>
      </c>
      <c r="W39" s="502">
        <v>0</v>
      </c>
      <c r="X39" s="502">
        <v>0</v>
      </c>
      <c r="Y39" s="502">
        <v>0</v>
      </c>
      <c r="Z39" s="502">
        <v>0</v>
      </c>
      <c r="AA39" s="203">
        <f t="shared" si="1"/>
        <v>100</v>
      </c>
      <c r="AB39" s="200">
        <f>+C39</f>
        <v>100</v>
      </c>
    </row>
    <row r="40" spans="1:28" ht="24" customHeight="1" thickBot="1" x14ac:dyDescent="0.45">
      <c r="A40" s="14">
        <v>32</v>
      </c>
      <c r="B40" s="599" t="s">
        <v>1185</v>
      </c>
      <c r="C40" s="602"/>
      <c r="D40" s="603"/>
      <c r="E40" s="600"/>
      <c r="F40" s="600"/>
      <c r="G40" s="600"/>
      <c r="H40" s="600"/>
      <c r="I40" s="600"/>
      <c r="J40" s="600"/>
      <c r="K40" s="600"/>
      <c r="L40" s="600"/>
      <c r="M40" s="600"/>
      <c r="N40" s="600"/>
      <c r="O40" s="600"/>
      <c r="P40" s="600"/>
      <c r="Q40" s="600"/>
      <c r="R40" s="600"/>
      <c r="S40" s="600"/>
      <c r="T40" s="600"/>
      <c r="U40" s="600"/>
      <c r="V40" s="600"/>
      <c r="W40" s="600"/>
      <c r="X40" s="600"/>
      <c r="Y40" s="600"/>
      <c r="Z40" s="600"/>
      <c r="AA40" s="203"/>
      <c r="AB40" s="200"/>
    </row>
    <row r="41" spans="1:28" ht="23.4" thickBot="1" x14ac:dyDescent="0.45">
      <c r="A41" s="14">
        <v>33</v>
      </c>
      <c r="B41" s="599" t="s">
        <v>1186</v>
      </c>
      <c r="C41" s="602"/>
      <c r="D41" s="603"/>
      <c r="E41" s="502"/>
      <c r="F41" s="502"/>
      <c r="G41" s="502"/>
      <c r="H41" s="502"/>
      <c r="I41" s="502"/>
      <c r="J41" s="502"/>
      <c r="K41" s="502"/>
      <c r="L41" s="502"/>
      <c r="M41" s="502"/>
      <c r="N41" s="502"/>
      <c r="O41" s="502"/>
      <c r="P41" s="502"/>
      <c r="Q41" s="502"/>
      <c r="R41" s="502"/>
      <c r="S41" s="502"/>
      <c r="T41" s="502"/>
      <c r="U41" s="502"/>
      <c r="V41" s="502"/>
      <c r="W41" s="502"/>
      <c r="X41" s="502"/>
      <c r="Y41" s="502"/>
      <c r="Z41" s="502"/>
      <c r="AA41" s="592"/>
      <c r="AB41" s="200"/>
    </row>
    <row r="42" spans="1:28" ht="23.4" thickBot="1" x14ac:dyDescent="0.45">
      <c r="A42" s="14">
        <v>34</v>
      </c>
      <c r="B42" s="599" t="s">
        <v>1187</v>
      </c>
      <c r="C42" s="602"/>
      <c r="D42" s="603"/>
      <c r="E42" s="502"/>
      <c r="F42" s="502"/>
      <c r="G42" s="502"/>
      <c r="H42" s="502"/>
      <c r="I42" s="502"/>
      <c r="J42" s="502"/>
      <c r="K42" s="502"/>
      <c r="L42" s="502"/>
      <c r="M42" s="502"/>
      <c r="N42" s="502"/>
      <c r="O42" s="502"/>
      <c r="P42" s="502"/>
      <c r="Q42" s="502"/>
      <c r="R42" s="502"/>
      <c r="S42" s="502"/>
      <c r="T42" s="502"/>
      <c r="U42" s="502"/>
      <c r="V42" s="502"/>
      <c r="W42" s="502"/>
      <c r="X42" s="502"/>
      <c r="Y42" s="502"/>
      <c r="Z42" s="502"/>
      <c r="AA42" s="592"/>
      <c r="AB42" s="200"/>
    </row>
    <row r="43" spans="1:28" ht="23.4" thickBot="1" x14ac:dyDescent="0.45">
      <c r="A43" s="14">
        <v>35</v>
      </c>
      <c r="B43" s="599" t="s">
        <v>1188</v>
      </c>
      <c r="C43" s="602"/>
      <c r="D43" s="603"/>
      <c r="E43" s="502"/>
      <c r="F43" s="502"/>
      <c r="G43" s="502"/>
      <c r="H43" s="502"/>
      <c r="I43" s="502"/>
      <c r="J43" s="502"/>
      <c r="K43" s="502"/>
      <c r="L43" s="502"/>
      <c r="M43" s="502"/>
      <c r="N43" s="502"/>
      <c r="O43" s="502"/>
      <c r="P43" s="502"/>
      <c r="Q43" s="502"/>
      <c r="R43" s="502"/>
      <c r="S43" s="502"/>
      <c r="T43" s="502"/>
      <c r="U43" s="502"/>
      <c r="V43" s="502"/>
      <c r="W43" s="502"/>
      <c r="X43" s="502"/>
      <c r="Y43" s="502"/>
      <c r="Z43" s="502"/>
      <c r="AA43" s="592"/>
      <c r="AB43" s="200"/>
    </row>
    <row r="44" spans="1:28" ht="23.4" thickBot="1" x14ac:dyDescent="0.45">
      <c r="A44" s="14">
        <v>36</v>
      </c>
      <c r="B44" s="599" t="s">
        <v>1189</v>
      </c>
      <c r="C44" s="602"/>
      <c r="D44" s="603"/>
      <c r="E44" s="502"/>
      <c r="F44" s="502"/>
      <c r="G44" s="502"/>
      <c r="H44" s="502"/>
      <c r="I44" s="502"/>
      <c r="J44" s="502"/>
      <c r="K44" s="502"/>
      <c r="L44" s="502"/>
      <c r="M44" s="502"/>
      <c r="N44" s="502"/>
      <c r="O44" s="502"/>
      <c r="P44" s="502"/>
      <c r="Q44" s="502"/>
      <c r="R44" s="502"/>
      <c r="S44" s="502"/>
      <c r="T44" s="502"/>
      <c r="U44" s="502"/>
      <c r="V44" s="502"/>
      <c r="W44" s="502"/>
      <c r="X44" s="502"/>
      <c r="Y44" s="502"/>
      <c r="Z44" s="502"/>
      <c r="AA44" s="592"/>
      <c r="AB44" s="200"/>
    </row>
    <row r="45" spans="1:28" ht="23.4" thickBot="1" x14ac:dyDescent="0.45">
      <c r="A45" s="14">
        <v>37</v>
      </c>
      <c r="B45" s="599" t="s">
        <v>1190</v>
      </c>
      <c r="C45" s="602"/>
      <c r="D45" s="603"/>
      <c r="E45" s="502"/>
      <c r="F45" s="502"/>
      <c r="G45" s="502"/>
      <c r="H45" s="502"/>
      <c r="I45" s="502"/>
      <c r="J45" s="502"/>
      <c r="K45" s="502"/>
      <c r="L45" s="502"/>
      <c r="M45" s="502"/>
      <c r="N45" s="502"/>
      <c r="O45" s="502"/>
      <c r="P45" s="502"/>
      <c r="Q45" s="502"/>
      <c r="R45" s="502"/>
      <c r="S45" s="502"/>
      <c r="T45" s="502"/>
      <c r="U45" s="502"/>
      <c r="V45" s="502"/>
      <c r="W45" s="502"/>
      <c r="X45" s="502"/>
      <c r="Y45" s="502"/>
      <c r="Z45" s="502"/>
      <c r="AA45" s="592"/>
      <c r="AB45" s="200"/>
    </row>
    <row r="46" spans="1:28" ht="22.8" x14ac:dyDescent="0.4">
      <c r="A46" s="14">
        <v>38</v>
      </c>
      <c r="B46" s="599" t="s">
        <v>1191</v>
      </c>
      <c r="C46" s="602"/>
      <c r="D46" s="603"/>
      <c r="E46" s="502"/>
      <c r="F46" s="502"/>
      <c r="G46" s="502"/>
      <c r="H46" s="502"/>
      <c r="I46" s="502"/>
      <c r="J46" s="502"/>
      <c r="K46" s="502"/>
      <c r="L46" s="502"/>
      <c r="M46" s="502"/>
      <c r="N46" s="502"/>
      <c r="O46" s="502"/>
      <c r="P46" s="502"/>
      <c r="Q46" s="502"/>
      <c r="R46" s="502"/>
      <c r="S46" s="502"/>
      <c r="T46" s="502"/>
      <c r="U46" s="502"/>
      <c r="V46" s="502"/>
      <c r="W46" s="502"/>
      <c r="X46" s="502"/>
      <c r="Y46" s="502"/>
      <c r="Z46" s="502"/>
      <c r="AA46" s="592"/>
      <c r="AB46" s="200">
        <f>SUM(AB9:AB45)</f>
        <v>3382</v>
      </c>
    </row>
    <row r="47" spans="1:28" ht="25.5" customHeight="1" thickBot="1" x14ac:dyDescent="0.35">
      <c r="B47" s="204" t="s">
        <v>1770</v>
      </c>
      <c r="C47" s="43">
        <f>SUM(C9:C46)</f>
        <v>3382</v>
      </c>
      <c r="D47" s="205"/>
      <c r="E47" s="21">
        <f t="shared" ref="E47:Z47" si="3">SUM(E9:E46)</f>
        <v>90</v>
      </c>
      <c r="F47" s="21">
        <f t="shared" si="3"/>
        <v>37</v>
      </c>
      <c r="G47" s="21">
        <f t="shared" si="3"/>
        <v>103</v>
      </c>
      <c r="H47" s="21">
        <f t="shared" si="3"/>
        <v>301</v>
      </c>
      <c r="I47" s="21">
        <f t="shared" si="3"/>
        <v>127</v>
      </c>
      <c r="J47" s="21">
        <f t="shared" si="3"/>
        <v>185</v>
      </c>
      <c r="K47" s="21">
        <f t="shared" si="3"/>
        <v>231</v>
      </c>
      <c r="L47" s="21">
        <f t="shared" si="3"/>
        <v>26</v>
      </c>
      <c r="M47" s="21">
        <f t="shared" si="3"/>
        <v>226</v>
      </c>
      <c r="N47" s="21">
        <f t="shared" si="3"/>
        <v>50</v>
      </c>
      <c r="O47" s="21">
        <f t="shared" si="3"/>
        <v>98</v>
      </c>
      <c r="P47" s="21">
        <f t="shared" si="3"/>
        <v>48</v>
      </c>
      <c r="Q47" s="21">
        <f t="shared" si="3"/>
        <v>102</v>
      </c>
      <c r="R47" s="21">
        <f t="shared" si="3"/>
        <v>341</v>
      </c>
      <c r="S47" s="21">
        <f t="shared" si="3"/>
        <v>353</v>
      </c>
      <c r="T47" s="21">
        <f t="shared" si="3"/>
        <v>433</v>
      </c>
      <c r="U47" s="21">
        <f t="shared" si="3"/>
        <v>227</v>
      </c>
      <c r="V47" s="21">
        <f t="shared" si="3"/>
        <v>87</v>
      </c>
      <c r="W47" s="21">
        <f t="shared" si="3"/>
        <v>101</v>
      </c>
      <c r="X47" s="21">
        <f t="shared" si="3"/>
        <v>180</v>
      </c>
      <c r="Y47" s="21">
        <f t="shared" si="3"/>
        <v>25</v>
      </c>
      <c r="Z47" s="21">
        <f t="shared" si="3"/>
        <v>34</v>
      </c>
      <c r="AA47" s="592">
        <f>SUM(E47:Z47)</f>
        <v>3405</v>
      </c>
      <c r="AB47" s="200">
        <f t="shared" si="2"/>
        <v>3382</v>
      </c>
    </row>
    <row r="48" spans="1:28" ht="27.75" customHeight="1" thickBot="1" x14ac:dyDescent="0.35">
      <c r="B48" s="206" t="s">
        <v>331</v>
      </c>
      <c r="D48" s="39"/>
      <c r="E48" s="207">
        <v>5</v>
      </c>
      <c r="F48" s="207">
        <f t="shared" ref="F48:Z48" si="4">+F2-F47</f>
        <v>3</v>
      </c>
      <c r="G48" s="207">
        <f t="shared" si="4"/>
        <v>35</v>
      </c>
      <c r="H48" s="207">
        <f t="shared" si="4"/>
        <v>30</v>
      </c>
      <c r="I48" s="207">
        <f t="shared" si="4"/>
        <v>3</v>
      </c>
      <c r="J48" s="207">
        <f t="shared" si="4"/>
        <v>66</v>
      </c>
      <c r="K48" s="207">
        <f t="shared" si="4"/>
        <v>99</v>
      </c>
      <c r="L48" s="207">
        <f t="shared" si="4"/>
        <v>1</v>
      </c>
      <c r="M48" s="207">
        <f t="shared" si="4"/>
        <v>32</v>
      </c>
      <c r="N48" s="207">
        <f t="shared" si="4"/>
        <v>2</v>
      </c>
      <c r="O48" s="207">
        <f t="shared" si="4"/>
        <v>8</v>
      </c>
      <c r="P48" s="207">
        <f t="shared" si="4"/>
        <v>6</v>
      </c>
      <c r="Q48" s="207">
        <f t="shared" si="4"/>
        <v>3</v>
      </c>
      <c r="R48" s="207">
        <f t="shared" si="4"/>
        <v>41</v>
      </c>
      <c r="S48" s="207">
        <f t="shared" si="4"/>
        <v>29</v>
      </c>
      <c r="T48" s="207">
        <f t="shared" si="4"/>
        <v>34</v>
      </c>
      <c r="U48" s="207">
        <f t="shared" si="4"/>
        <v>32</v>
      </c>
      <c r="V48" s="207">
        <f t="shared" si="4"/>
        <v>3</v>
      </c>
      <c r="W48" s="207">
        <f t="shared" si="4"/>
        <v>3</v>
      </c>
      <c r="X48" s="207">
        <f t="shared" si="4"/>
        <v>4</v>
      </c>
      <c r="Y48" s="207">
        <f t="shared" si="4"/>
        <v>0</v>
      </c>
      <c r="Z48" s="591">
        <f t="shared" si="4"/>
        <v>6</v>
      </c>
      <c r="AA48" s="594">
        <f t="shared" si="1"/>
        <v>445</v>
      </c>
      <c r="AB48" s="200"/>
    </row>
    <row r="49" spans="2:28" ht="20.25" customHeight="1" x14ac:dyDescent="0.25">
      <c r="B49" s="208" t="s">
        <v>332</v>
      </c>
      <c r="D49" s="39"/>
      <c r="E49" s="1">
        <f>SUM(E47:E48)</f>
        <v>95</v>
      </c>
      <c r="F49" s="1">
        <f t="shared" ref="F49:V49" si="5">SUM(F47:F48)</f>
        <v>40</v>
      </c>
      <c r="G49" s="1">
        <f t="shared" si="5"/>
        <v>138</v>
      </c>
      <c r="H49" s="1">
        <f t="shared" si="5"/>
        <v>331</v>
      </c>
      <c r="I49" s="1">
        <f t="shared" si="5"/>
        <v>130</v>
      </c>
      <c r="J49" s="1">
        <f t="shared" si="5"/>
        <v>251</v>
      </c>
      <c r="K49" s="1">
        <f t="shared" si="5"/>
        <v>330</v>
      </c>
      <c r="L49" s="1">
        <f t="shared" si="5"/>
        <v>27</v>
      </c>
      <c r="M49" s="1">
        <f t="shared" si="5"/>
        <v>258</v>
      </c>
      <c r="N49" s="1">
        <f t="shared" si="5"/>
        <v>52</v>
      </c>
      <c r="O49" s="1">
        <f t="shared" si="5"/>
        <v>106</v>
      </c>
      <c r="P49" s="1">
        <f t="shared" si="5"/>
        <v>54</v>
      </c>
      <c r="Q49" s="1">
        <f t="shared" si="5"/>
        <v>105</v>
      </c>
      <c r="R49" s="1">
        <f t="shared" si="5"/>
        <v>382</v>
      </c>
      <c r="S49" s="1">
        <f t="shared" si="5"/>
        <v>382</v>
      </c>
      <c r="T49" s="1">
        <f t="shared" si="5"/>
        <v>467</v>
      </c>
      <c r="U49" s="1">
        <f t="shared" si="5"/>
        <v>259</v>
      </c>
      <c r="V49" s="1">
        <f t="shared" si="5"/>
        <v>90</v>
      </c>
      <c r="W49" s="1">
        <f>SUM(W47:W48)</f>
        <v>104</v>
      </c>
      <c r="X49" s="1">
        <f>SUM(X47:X48)</f>
        <v>184</v>
      </c>
      <c r="Y49" s="1">
        <f>SUM(Y47:Y48)</f>
        <v>25</v>
      </c>
      <c r="Z49" s="1">
        <f>SUM(Z47:Z48)</f>
        <v>40</v>
      </c>
      <c r="AA49" s="593">
        <f>SUM(E49:Z49)</f>
        <v>3850</v>
      </c>
      <c r="AB49" s="1">
        <f>+C47</f>
        <v>3382</v>
      </c>
    </row>
    <row r="50" spans="2:28" ht="12.75" customHeight="1" x14ac:dyDescent="0.25">
      <c r="B50"/>
      <c r="D50" s="39"/>
      <c r="AA50" s="619" t="s">
        <v>1180</v>
      </c>
    </row>
    <row r="51" spans="2:28" x14ac:dyDescent="0.25">
      <c r="B51" s="208" t="s">
        <v>1148</v>
      </c>
      <c r="D51" s="39"/>
      <c r="E51" s="209">
        <f t="shared" ref="E51:Z51" si="6">E2</f>
        <v>99</v>
      </c>
      <c r="F51" s="209">
        <f t="shared" si="6"/>
        <v>40</v>
      </c>
      <c r="G51" s="209">
        <f t="shared" si="6"/>
        <v>138</v>
      </c>
      <c r="H51" s="209">
        <f t="shared" si="6"/>
        <v>331</v>
      </c>
      <c r="I51" s="209">
        <f t="shared" si="6"/>
        <v>130</v>
      </c>
      <c r="J51" s="209">
        <f t="shared" si="6"/>
        <v>251</v>
      </c>
      <c r="K51" s="209">
        <f t="shared" si="6"/>
        <v>330</v>
      </c>
      <c r="L51" s="209">
        <f t="shared" si="6"/>
        <v>27</v>
      </c>
      <c r="M51" s="209">
        <f t="shared" si="6"/>
        <v>258</v>
      </c>
      <c r="N51" s="209">
        <f t="shared" si="6"/>
        <v>52</v>
      </c>
      <c r="O51" s="209">
        <f t="shared" si="6"/>
        <v>106</v>
      </c>
      <c r="P51" s="209">
        <f t="shared" si="6"/>
        <v>54</v>
      </c>
      <c r="Q51" s="209">
        <f t="shared" si="6"/>
        <v>105</v>
      </c>
      <c r="R51" s="209">
        <f t="shared" si="6"/>
        <v>382</v>
      </c>
      <c r="S51" s="209">
        <f t="shared" si="6"/>
        <v>382</v>
      </c>
      <c r="T51" s="209">
        <f t="shared" si="6"/>
        <v>467</v>
      </c>
      <c r="U51" s="209">
        <f t="shared" si="6"/>
        <v>259</v>
      </c>
      <c r="V51" s="209">
        <f t="shared" si="6"/>
        <v>90</v>
      </c>
      <c r="W51" s="209">
        <f t="shared" si="6"/>
        <v>104</v>
      </c>
      <c r="X51" s="209">
        <f t="shared" si="6"/>
        <v>184</v>
      </c>
      <c r="Y51" s="209">
        <f t="shared" si="6"/>
        <v>25</v>
      </c>
      <c r="Z51" s="209">
        <f t="shared" si="6"/>
        <v>40</v>
      </c>
      <c r="AA51" s="1" t="s">
        <v>1178</v>
      </c>
      <c r="AB51" s="1" t="s">
        <v>1179</v>
      </c>
    </row>
    <row r="52" spans="2:28" x14ac:dyDescent="0.25">
      <c r="B52"/>
      <c r="D52" s="39"/>
    </row>
    <row r="53" spans="2:28" x14ac:dyDescent="0.25">
      <c r="B53"/>
      <c r="D53" s="39"/>
    </row>
    <row r="54" spans="2:28" x14ac:dyDescent="0.25">
      <c r="B54"/>
      <c r="D54" s="39"/>
    </row>
    <row r="56" spans="2:28" x14ac:dyDescent="0.25">
      <c r="Z56" s="30"/>
    </row>
  </sheetData>
  <phoneticPr fontId="17" type="noConversion"/>
  <printOptions horizontalCentered="1" gridLines="1"/>
  <pageMargins left="0.28999999999999998" right="0.3" top="0.66" bottom="0.42" header="0.5" footer="0.3"/>
  <pageSetup scale="50" orientation="landscape" r:id="rId1"/>
  <headerFooter alignWithMargins="0">
    <oddHeader>&amp;C&amp;18&amp;F - &amp;A</oddHeader>
    <oddFooter>&amp;L&amp;12&amp;D&amp;R&amp;12&amp;P of &amp;N</oddFooter>
  </headerFooter>
  <legacyDrawing r:id="rId2"/>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286C4-0ADD-49DD-9A30-A950D8D06726}">
  <sheetPr codeName="Sheet15"/>
  <dimension ref="A1:AO34"/>
  <sheetViews>
    <sheetView topLeftCell="AD7" workbookViewId="0">
      <selection activeCell="G22" sqref="G22"/>
    </sheetView>
  </sheetViews>
  <sheetFormatPr defaultColWidth="22.6640625" defaultRowHeight="13.2" x14ac:dyDescent="0.25"/>
  <cols>
    <col min="1" max="1" width="5.88671875" style="289" bestFit="1" customWidth="1"/>
    <col min="2" max="2" width="27.88671875" style="291" customWidth="1"/>
    <col min="3" max="4" width="20.44140625" style="291" bestFit="1" customWidth="1"/>
    <col min="5" max="5" width="20.33203125" style="291" bestFit="1" customWidth="1"/>
    <col min="6" max="6" width="19.33203125" style="291" bestFit="1" customWidth="1"/>
    <col min="7" max="7" width="17.88671875" style="291" bestFit="1" customWidth="1"/>
    <col min="8" max="8" width="18.88671875" style="291" bestFit="1" customWidth="1"/>
    <col min="9" max="10" width="21" style="291" bestFit="1" customWidth="1"/>
    <col min="11" max="16" width="22.6640625" style="291" customWidth="1"/>
    <col min="17" max="17" width="23.5546875" style="291" customWidth="1"/>
    <col min="18" max="20" width="22.6640625" style="291" customWidth="1"/>
    <col min="21" max="21" width="21.88671875" style="291" customWidth="1"/>
    <col min="22" max="24" width="22.6640625" style="291" customWidth="1"/>
    <col min="25" max="25" width="22.6640625" style="290" customWidth="1"/>
    <col min="26" max="31" width="22.6640625" style="291"/>
    <col min="32" max="40" width="27.6640625" style="291" customWidth="1"/>
    <col min="41" max="41" width="22.6640625" style="291"/>
    <col min="42" max="43" width="7.44140625" style="291" customWidth="1"/>
    <col min="44" max="232" width="22.6640625" style="291"/>
    <col min="233" max="233" width="27.88671875" style="291" customWidth="1"/>
    <col min="234" max="234" width="22.6640625" style="291"/>
    <col min="235" max="235" width="2.6640625" style="291" customWidth="1"/>
    <col min="236" max="236" width="22.6640625" style="291"/>
    <col min="237" max="237" width="2.6640625" style="291" customWidth="1"/>
    <col min="238" max="238" width="22.6640625" style="291"/>
    <col min="239" max="239" width="2.6640625" style="291" customWidth="1"/>
    <col min="240" max="240" width="22.6640625" style="291"/>
    <col min="241" max="241" width="2.6640625" style="291" customWidth="1"/>
    <col min="242" max="242" width="22.6640625" style="291"/>
    <col min="243" max="243" width="2.6640625" style="291" customWidth="1"/>
    <col min="244" max="244" width="22.6640625" style="291"/>
    <col min="245" max="245" width="2.6640625" style="291" customWidth="1"/>
    <col min="246" max="246" width="22.6640625" style="291"/>
    <col min="247" max="247" width="2.88671875" style="291" customWidth="1"/>
    <col min="248" max="248" width="22.6640625" style="291"/>
    <col min="249" max="249" width="2.6640625" style="291" customWidth="1"/>
    <col min="250" max="250" width="22.6640625" style="291"/>
    <col min="251" max="251" width="2.6640625" style="291" customWidth="1"/>
    <col min="252" max="252" width="22.6640625" style="291"/>
    <col min="253" max="253" width="2.6640625" style="291" customWidth="1"/>
    <col min="254" max="254" width="22.6640625" style="291"/>
    <col min="255" max="255" width="2.6640625" style="291" customWidth="1"/>
    <col min="256" max="256" width="22.6640625" style="291"/>
    <col min="257" max="257" width="2.6640625" style="291" customWidth="1"/>
    <col min="258" max="258" width="22.6640625" style="291"/>
    <col min="259" max="259" width="2.6640625" style="291" customWidth="1"/>
    <col min="260" max="260" width="22.6640625" style="291"/>
    <col min="261" max="261" width="2.6640625" style="291" customWidth="1"/>
    <col min="262" max="262" width="23.5546875" style="291" customWidth="1"/>
    <col min="263" max="263" width="2.6640625" style="291" customWidth="1"/>
    <col min="264" max="264" width="22.6640625" style="291"/>
    <col min="265" max="265" width="2.6640625" style="291" customWidth="1"/>
    <col min="266" max="266" width="22.6640625" style="291"/>
    <col min="267" max="267" width="2.6640625" style="291" customWidth="1"/>
    <col min="268" max="268" width="22.6640625" style="291"/>
    <col min="269" max="269" width="2.6640625" style="291" customWidth="1"/>
    <col min="270" max="270" width="22.6640625" style="291"/>
    <col min="271" max="271" width="2.6640625" style="291" customWidth="1"/>
    <col min="272" max="272" width="22.6640625" style="291"/>
    <col min="273" max="273" width="2.6640625" style="291" customWidth="1"/>
    <col min="274" max="274" width="22.6640625" style="291"/>
    <col min="275" max="275" width="2.6640625" style="291" customWidth="1"/>
    <col min="276" max="276" width="22.6640625" style="291"/>
    <col min="277" max="277" width="2.6640625" style="291" customWidth="1"/>
    <col min="278" max="278" width="22.6640625" style="291"/>
    <col min="279" max="279" width="2.6640625" style="291" customWidth="1"/>
    <col min="280" max="280" width="22.6640625" style="291"/>
    <col min="281" max="281" width="2.6640625" style="291" customWidth="1"/>
    <col min="282" max="282" width="22.6640625" style="291"/>
    <col min="283" max="283" width="2.6640625" style="291" customWidth="1"/>
    <col min="284" max="284" width="22.6640625" style="291"/>
    <col min="285" max="285" width="2.88671875" style="291" customWidth="1"/>
    <col min="286" max="286" width="22.6640625" style="291"/>
    <col min="287" max="287" width="2.6640625" style="291" customWidth="1"/>
    <col min="288" max="289" width="22.6640625" style="291"/>
    <col min="290" max="290" width="1.6640625" style="291" bestFit="1" customWidth="1"/>
    <col min="291" max="291" width="22.6640625" style="291"/>
    <col min="292" max="292" width="1.6640625" style="291" bestFit="1" customWidth="1"/>
    <col min="293" max="488" width="22.6640625" style="291"/>
    <col min="489" max="489" width="27.88671875" style="291" customWidth="1"/>
    <col min="490" max="490" width="22.6640625" style="291"/>
    <col min="491" max="491" width="2.6640625" style="291" customWidth="1"/>
    <col min="492" max="492" width="22.6640625" style="291"/>
    <col min="493" max="493" width="2.6640625" style="291" customWidth="1"/>
    <col min="494" max="494" width="22.6640625" style="291"/>
    <col min="495" max="495" width="2.6640625" style="291" customWidth="1"/>
    <col min="496" max="496" width="22.6640625" style="291"/>
    <col min="497" max="497" width="2.6640625" style="291" customWidth="1"/>
    <col min="498" max="498" width="22.6640625" style="291"/>
    <col min="499" max="499" width="2.6640625" style="291" customWidth="1"/>
    <col min="500" max="500" width="22.6640625" style="291"/>
    <col min="501" max="501" width="2.6640625" style="291" customWidth="1"/>
    <col min="502" max="502" width="22.6640625" style="291"/>
    <col min="503" max="503" width="2.88671875" style="291" customWidth="1"/>
    <col min="504" max="504" width="22.6640625" style="291"/>
    <col min="505" max="505" width="2.6640625" style="291" customWidth="1"/>
    <col min="506" max="506" width="22.6640625" style="291"/>
    <col min="507" max="507" width="2.6640625" style="291" customWidth="1"/>
    <col min="508" max="508" width="22.6640625" style="291"/>
    <col min="509" max="509" width="2.6640625" style="291" customWidth="1"/>
    <col min="510" max="510" width="22.6640625" style="291"/>
    <col min="511" max="511" width="2.6640625" style="291" customWidth="1"/>
    <col min="512" max="512" width="22.6640625" style="291"/>
    <col min="513" max="513" width="2.6640625" style="291" customWidth="1"/>
    <col min="514" max="514" width="22.6640625" style="291"/>
    <col min="515" max="515" width="2.6640625" style="291" customWidth="1"/>
    <col min="516" max="516" width="22.6640625" style="291"/>
    <col min="517" max="517" width="2.6640625" style="291" customWidth="1"/>
    <col min="518" max="518" width="23.5546875" style="291" customWidth="1"/>
    <col min="519" max="519" width="2.6640625" style="291" customWidth="1"/>
    <col min="520" max="520" width="22.6640625" style="291"/>
    <col min="521" max="521" width="2.6640625" style="291" customWidth="1"/>
    <col min="522" max="522" width="22.6640625" style="291"/>
    <col min="523" max="523" width="2.6640625" style="291" customWidth="1"/>
    <col min="524" max="524" width="22.6640625" style="291"/>
    <col min="525" max="525" width="2.6640625" style="291" customWidth="1"/>
    <col min="526" max="526" width="22.6640625" style="291"/>
    <col min="527" max="527" width="2.6640625" style="291" customWidth="1"/>
    <col min="528" max="528" width="22.6640625" style="291"/>
    <col min="529" max="529" width="2.6640625" style="291" customWidth="1"/>
    <col min="530" max="530" width="22.6640625" style="291"/>
    <col min="531" max="531" width="2.6640625" style="291" customWidth="1"/>
    <col min="532" max="532" width="22.6640625" style="291"/>
    <col min="533" max="533" width="2.6640625" style="291" customWidth="1"/>
    <col min="534" max="534" width="22.6640625" style="291"/>
    <col min="535" max="535" width="2.6640625" style="291" customWidth="1"/>
    <col min="536" max="536" width="22.6640625" style="291"/>
    <col min="537" max="537" width="2.6640625" style="291" customWidth="1"/>
    <col min="538" max="538" width="22.6640625" style="291"/>
    <col min="539" max="539" width="2.6640625" style="291" customWidth="1"/>
    <col min="540" max="540" width="22.6640625" style="291"/>
    <col min="541" max="541" width="2.88671875" style="291" customWidth="1"/>
    <col min="542" max="542" width="22.6640625" style="291"/>
    <col min="543" max="543" width="2.6640625" style="291" customWidth="1"/>
    <col min="544" max="545" width="22.6640625" style="291"/>
    <col min="546" max="546" width="1.6640625" style="291" bestFit="1" customWidth="1"/>
    <col min="547" max="547" width="22.6640625" style="291"/>
    <col min="548" max="548" width="1.6640625" style="291" bestFit="1" customWidth="1"/>
    <col min="549" max="744" width="22.6640625" style="291"/>
    <col min="745" max="745" width="27.88671875" style="291" customWidth="1"/>
    <col min="746" max="746" width="22.6640625" style="291"/>
    <col min="747" max="747" width="2.6640625" style="291" customWidth="1"/>
    <col min="748" max="748" width="22.6640625" style="291"/>
    <col min="749" max="749" width="2.6640625" style="291" customWidth="1"/>
    <col min="750" max="750" width="22.6640625" style="291"/>
    <col min="751" max="751" width="2.6640625" style="291" customWidth="1"/>
    <col min="752" max="752" width="22.6640625" style="291"/>
    <col min="753" max="753" width="2.6640625" style="291" customWidth="1"/>
    <col min="754" max="754" width="22.6640625" style="291"/>
    <col min="755" max="755" width="2.6640625" style="291" customWidth="1"/>
    <col min="756" max="756" width="22.6640625" style="291"/>
    <col min="757" max="757" width="2.6640625" style="291" customWidth="1"/>
    <col min="758" max="758" width="22.6640625" style="291"/>
    <col min="759" max="759" width="2.88671875" style="291" customWidth="1"/>
    <col min="760" max="760" width="22.6640625" style="291"/>
    <col min="761" max="761" width="2.6640625" style="291" customWidth="1"/>
    <col min="762" max="762" width="22.6640625" style="291"/>
    <col min="763" max="763" width="2.6640625" style="291" customWidth="1"/>
    <col min="764" max="764" width="22.6640625" style="291"/>
    <col min="765" max="765" width="2.6640625" style="291" customWidth="1"/>
    <col min="766" max="766" width="22.6640625" style="291"/>
    <col min="767" max="767" width="2.6640625" style="291" customWidth="1"/>
    <col min="768" max="768" width="22.6640625" style="291"/>
    <col min="769" max="769" width="2.6640625" style="291" customWidth="1"/>
    <col min="770" max="770" width="22.6640625" style="291"/>
    <col min="771" max="771" width="2.6640625" style="291" customWidth="1"/>
    <col min="772" max="772" width="22.6640625" style="291"/>
    <col min="773" max="773" width="2.6640625" style="291" customWidth="1"/>
    <col min="774" max="774" width="23.5546875" style="291" customWidth="1"/>
    <col min="775" max="775" width="2.6640625" style="291" customWidth="1"/>
    <col min="776" max="776" width="22.6640625" style="291"/>
    <col min="777" max="777" width="2.6640625" style="291" customWidth="1"/>
    <col min="778" max="778" width="22.6640625" style="291"/>
    <col min="779" max="779" width="2.6640625" style="291" customWidth="1"/>
    <col min="780" max="780" width="22.6640625" style="291"/>
    <col min="781" max="781" width="2.6640625" style="291" customWidth="1"/>
    <col min="782" max="782" width="22.6640625" style="291"/>
    <col min="783" max="783" width="2.6640625" style="291" customWidth="1"/>
    <col min="784" max="784" width="22.6640625" style="291"/>
    <col min="785" max="785" width="2.6640625" style="291" customWidth="1"/>
    <col min="786" max="786" width="22.6640625" style="291"/>
    <col min="787" max="787" width="2.6640625" style="291" customWidth="1"/>
    <col min="788" max="788" width="22.6640625" style="291"/>
    <col min="789" max="789" width="2.6640625" style="291" customWidth="1"/>
    <col min="790" max="790" width="22.6640625" style="291"/>
    <col min="791" max="791" width="2.6640625" style="291" customWidth="1"/>
    <col min="792" max="792" width="22.6640625" style="291"/>
    <col min="793" max="793" width="2.6640625" style="291" customWidth="1"/>
    <col min="794" max="794" width="22.6640625" style="291"/>
    <col min="795" max="795" width="2.6640625" style="291" customWidth="1"/>
    <col min="796" max="796" width="22.6640625" style="291"/>
    <col min="797" max="797" width="2.88671875" style="291" customWidth="1"/>
    <col min="798" max="798" width="22.6640625" style="291"/>
    <col min="799" max="799" width="2.6640625" style="291" customWidth="1"/>
    <col min="800" max="801" width="22.6640625" style="291"/>
    <col min="802" max="802" width="1.6640625" style="291" bestFit="1" customWidth="1"/>
    <col min="803" max="803" width="22.6640625" style="291"/>
    <col min="804" max="804" width="1.6640625" style="291" bestFit="1" customWidth="1"/>
    <col min="805" max="1000" width="22.6640625" style="291"/>
    <col min="1001" max="1001" width="27.88671875" style="291" customWidth="1"/>
    <col min="1002" max="1002" width="22.6640625" style="291"/>
    <col min="1003" max="1003" width="2.6640625" style="291" customWidth="1"/>
    <col min="1004" max="1004" width="22.6640625" style="291"/>
    <col min="1005" max="1005" width="2.6640625" style="291" customWidth="1"/>
    <col min="1006" max="1006" width="22.6640625" style="291"/>
    <col min="1007" max="1007" width="2.6640625" style="291" customWidth="1"/>
    <col min="1008" max="1008" width="22.6640625" style="291"/>
    <col min="1009" max="1009" width="2.6640625" style="291" customWidth="1"/>
    <col min="1010" max="1010" width="22.6640625" style="291"/>
    <col min="1011" max="1011" width="2.6640625" style="291" customWidth="1"/>
    <col min="1012" max="1012" width="22.6640625" style="291"/>
    <col min="1013" max="1013" width="2.6640625" style="291" customWidth="1"/>
    <col min="1014" max="1014" width="22.6640625" style="291"/>
    <col min="1015" max="1015" width="2.88671875" style="291" customWidth="1"/>
    <col min="1016" max="1016" width="22.6640625" style="291"/>
    <col min="1017" max="1017" width="2.6640625" style="291" customWidth="1"/>
    <col min="1018" max="1018" width="22.6640625" style="291"/>
    <col min="1019" max="1019" width="2.6640625" style="291" customWidth="1"/>
    <col min="1020" max="1020" width="22.6640625" style="291"/>
    <col min="1021" max="1021" width="2.6640625" style="291" customWidth="1"/>
    <col min="1022" max="1022" width="22.6640625" style="291"/>
    <col min="1023" max="1023" width="2.6640625" style="291" customWidth="1"/>
    <col min="1024" max="1024" width="22.6640625" style="291"/>
    <col min="1025" max="1025" width="2.6640625" style="291" customWidth="1"/>
    <col min="1026" max="1026" width="22.6640625" style="291"/>
    <col min="1027" max="1027" width="2.6640625" style="291" customWidth="1"/>
    <col min="1028" max="1028" width="22.6640625" style="291"/>
    <col min="1029" max="1029" width="2.6640625" style="291" customWidth="1"/>
    <col min="1030" max="1030" width="23.5546875" style="291" customWidth="1"/>
    <col min="1031" max="1031" width="2.6640625" style="291" customWidth="1"/>
    <col min="1032" max="1032" width="22.6640625" style="291"/>
    <col min="1033" max="1033" width="2.6640625" style="291" customWidth="1"/>
    <col min="1034" max="1034" width="22.6640625" style="291"/>
    <col min="1035" max="1035" width="2.6640625" style="291" customWidth="1"/>
    <col min="1036" max="1036" width="22.6640625" style="291"/>
    <col min="1037" max="1037" width="2.6640625" style="291" customWidth="1"/>
    <col min="1038" max="1038" width="22.6640625" style="291"/>
    <col min="1039" max="1039" width="2.6640625" style="291" customWidth="1"/>
    <col min="1040" max="1040" width="22.6640625" style="291"/>
    <col min="1041" max="1041" width="2.6640625" style="291" customWidth="1"/>
    <col min="1042" max="1042" width="22.6640625" style="291"/>
    <col min="1043" max="1043" width="2.6640625" style="291" customWidth="1"/>
    <col min="1044" max="1044" width="22.6640625" style="291"/>
    <col min="1045" max="1045" width="2.6640625" style="291" customWidth="1"/>
    <col min="1046" max="1046" width="22.6640625" style="291"/>
    <col min="1047" max="1047" width="2.6640625" style="291" customWidth="1"/>
    <col min="1048" max="1048" width="22.6640625" style="291"/>
    <col min="1049" max="1049" width="2.6640625" style="291" customWidth="1"/>
    <col min="1050" max="1050" width="22.6640625" style="291"/>
    <col min="1051" max="1051" width="2.6640625" style="291" customWidth="1"/>
    <col min="1052" max="1052" width="22.6640625" style="291"/>
    <col min="1053" max="1053" width="2.88671875" style="291" customWidth="1"/>
    <col min="1054" max="1054" width="22.6640625" style="291"/>
    <col min="1055" max="1055" width="2.6640625" style="291" customWidth="1"/>
    <col min="1056" max="1057" width="22.6640625" style="291"/>
    <col min="1058" max="1058" width="1.6640625" style="291" bestFit="1" customWidth="1"/>
    <col min="1059" max="1059" width="22.6640625" style="291"/>
    <col min="1060" max="1060" width="1.6640625" style="291" bestFit="1" customWidth="1"/>
    <col min="1061" max="1256" width="22.6640625" style="291"/>
    <col min="1257" max="1257" width="27.88671875" style="291" customWidth="1"/>
    <col min="1258" max="1258" width="22.6640625" style="291"/>
    <col min="1259" max="1259" width="2.6640625" style="291" customWidth="1"/>
    <col min="1260" max="1260" width="22.6640625" style="291"/>
    <col min="1261" max="1261" width="2.6640625" style="291" customWidth="1"/>
    <col min="1262" max="1262" width="22.6640625" style="291"/>
    <col min="1263" max="1263" width="2.6640625" style="291" customWidth="1"/>
    <col min="1264" max="1264" width="22.6640625" style="291"/>
    <col min="1265" max="1265" width="2.6640625" style="291" customWidth="1"/>
    <col min="1266" max="1266" width="22.6640625" style="291"/>
    <col min="1267" max="1267" width="2.6640625" style="291" customWidth="1"/>
    <col min="1268" max="1268" width="22.6640625" style="291"/>
    <col min="1269" max="1269" width="2.6640625" style="291" customWidth="1"/>
    <col min="1270" max="1270" width="22.6640625" style="291"/>
    <col min="1271" max="1271" width="2.88671875" style="291" customWidth="1"/>
    <col min="1272" max="1272" width="22.6640625" style="291"/>
    <col min="1273" max="1273" width="2.6640625" style="291" customWidth="1"/>
    <col min="1274" max="1274" width="22.6640625" style="291"/>
    <col min="1275" max="1275" width="2.6640625" style="291" customWidth="1"/>
    <col min="1276" max="1276" width="22.6640625" style="291"/>
    <col min="1277" max="1277" width="2.6640625" style="291" customWidth="1"/>
    <col min="1278" max="1278" width="22.6640625" style="291"/>
    <col min="1279" max="1279" width="2.6640625" style="291" customWidth="1"/>
    <col min="1280" max="1280" width="22.6640625" style="291"/>
    <col min="1281" max="1281" width="2.6640625" style="291" customWidth="1"/>
    <col min="1282" max="1282" width="22.6640625" style="291"/>
    <col min="1283" max="1283" width="2.6640625" style="291" customWidth="1"/>
    <col min="1284" max="1284" width="22.6640625" style="291"/>
    <col min="1285" max="1285" width="2.6640625" style="291" customWidth="1"/>
    <col min="1286" max="1286" width="23.5546875" style="291" customWidth="1"/>
    <col min="1287" max="1287" width="2.6640625" style="291" customWidth="1"/>
    <col min="1288" max="1288" width="22.6640625" style="291"/>
    <col min="1289" max="1289" width="2.6640625" style="291" customWidth="1"/>
    <col min="1290" max="1290" width="22.6640625" style="291"/>
    <col min="1291" max="1291" width="2.6640625" style="291" customWidth="1"/>
    <col min="1292" max="1292" width="22.6640625" style="291"/>
    <col min="1293" max="1293" width="2.6640625" style="291" customWidth="1"/>
    <col min="1294" max="1294" width="22.6640625" style="291"/>
    <col min="1295" max="1295" width="2.6640625" style="291" customWidth="1"/>
    <col min="1296" max="1296" width="22.6640625" style="291"/>
    <col min="1297" max="1297" width="2.6640625" style="291" customWidth="1"/>
    <col min="1298" max="1298" width="22.6640625" style="291"/>
    <col min="1299" max="1299" width="2.6640625" style="291" customWidth="1"/>
    <col min="1300" max="1300" width="22.6640625" style="291"/>
    <col min="1301" max="1301" width="2.6640625" style="291" customWidth="1"/>
    <col min="1302" max="1302" width="22.6640625" style="291"/>
    <col min="1303" max="1303" width="2.6640625" style="291" customWidth="1"/>
    <col min="1304" max="1304" width="22.6640625" style="291"/>
    <col min="1305" max="1305" width="2.6640625" style="291" customWidth="1"/>
    <col min="1306" max="1306" width="22.6640625" style="291"/>
    <col min="1307" max="1307" width="2.6640625" style="291" customWidth="1"/>
    <col min="1308" max="1308" width="22.6640625" style="291"/>
    <col min="1309" max="1309" width="2.88671875" style="291" customWidth="1"/>
    <col min="1310" max="1310" width="22.6640625" style="291"/>
    <col min="1311" max="1311" width="2.6640625" style="291" customWidth="1"/>
    <col min="1312" max="1313" width="22.6640625" style="291"/>
    <col min="1314" max="1314" width="1.6640625" style="291" bestFit="1" customWidth="1"/>
    <col min="1315" max="1315" width="22.6640625" style="291"/>
    <col min="1316" max="1316" width="1.6640625" style="291" bestFit="1" customWidth="1"/>
    <col min="1317" max="1512" width="22.6640625" style="291"/>
    <col min="1513" max="1513" width="27.88671875" style="291" customWidth="1"/>
    <col min="1514" max="1514" width="22.6640625" style="291"/>
    <col min="1515" max="1515" width="2.6640625" style="291" customWidth="1"/>
    <col min="1516" max="1516" width="22.6640625" style="291"/>
    <col min="1517" max="1517" width="2.6640625" style="291" customWidth="1"/>
    <col min="1518" max="1518" width="22.6640625" style="291"/>
    <col min="1519" max="1519" width="2.6640625" style="291" customWidth="1"/>
    <col min="1520" max="1520" width="22.6640625" style="291"/>
    <col min="1521" max="1521" width="2.6640625" style="291" customWidth="1"/>
    <col min="1522" max="1522" width="22.6640625" style="291"/>
    <col min="1523" max="1523" width="2.6640625" style="291" customWidth="1"/>
    <col min="1524" max="1524" width="22.6640625" style="291"/>
    <col min="1525" max="1525" width="2.6640625" style="291" customWidth="1"/>
    <col min="1526" max="1526" width="22.6640625" style="291"/>
    <col min="1527" max="1527" width="2.88671875" style="291" customWidth="1"/>
    <col min="1528" max="1528" width="22.6640625" style="291"/>
    <col min="1529" max="1529" width="2.6640625" style="291" customWidth="1"/>
    <col min="1530" max="1530" width="22.6640625" style="291"/>
    <col min="1531" max="1531" width="2.6640625" style="291" customWidth="1"/>
    <col min="1532" max="1532" width="22.6640625" style="291"/>
    <col min="1533" max="1533" width="2.6640625" style="291" customWidth="1"/>
    <col min="1534" max="1534" width="22.6640625" style="291"/>
    <col min="1535" max="1535" width="2.6640625" style="291" customWidth="1"/>
    <col min="1536" max="1536" width="22.6640625" style="291"/>
    <col min="1537" max="1537" width="2.6640625" style="291" customWidth="1"/>
    <col min="1538" max="1538" width="22.6640625" style="291"/>
    <col min="1539" max="1539" width="2.6640625" style="291" customWidth="1"/>
    <col min="1540" max="1540" width="22.6640625" style="291"/>
    <col min="1541" max="1541" width="2.6640625" style="291" customWidth="1"/>
    <col min="1542" max="1542" width="23.5546875" style="291" customWidth="1"/>
    <col min="1543" max="1543" width="2.6640625" style="291" customWidth="1"/>
    <col min="1544" max="1544" width="22.6640625" style="291"/>
    <col min="1545" max="1545" width="2.6640625" style="291" customWidth="1"/>
    <col min="1546" max="1546" width="22.6640625" style="291"/>
    <col min="1547" max="1547" width="2.6640625" style="291" customWidth="1"/>
    <col min="1548" max="1548" width="22.6640625" style="291"/>
    <col min="1549" max="1549" width="2.6640625" style="291" customWidth="1"/>
    <col min="1550" max="1550" width="22.6640625" style="291"/>
    <col min="1551" max="1551" width="2.6640625" style="291" customWidth="1"/>
    <col min="1552" max="1552" width="22.6640625" style="291"/>
    <col min="1553" max="1553" width="2.6640625" style="291" customWidth="1"/>
    <col min="1554" max="1554" width="22.6640625" style="291"/>
    <col min="1555" max="1555" width="2.6640625" style="291" customWidth="1"/>
    <col min="1556" max="1556" width="22.6640625" style="291"/>
    <col min="1557" max="1557" width="2.6640625" style="291" customWidth="1"/>
    <col min="1558" max="1558" width="22.6640625" style="291"/>
    <col min="1559" max="1559" width="2.6640625" style="291" customWidth="1"/>
    <col min="1560" max="1560" width="22.6640625" style="291"/>
    <col min="1561" max="1561" width="2.6640625" style="291" customWidth="1"/>
    <col min="1562" max="1562" width="22.6640625" style="291"/>
    <col min="1563" max="1563" width="2.6640625" style="291" customWidth="1"/>
    <col min="1564" max="1564" width="22.6640625" style="291"/>
    <col min="1565" max="1565" width="2.88671875" style="291" customWidth="1"/>
    <col min="1566" max="1566" width="22.6640625" style="291"/>
    <col min="1567" max="1567" width="2.6640625" style="291" customWidth="1"/>
    <col min="1568" max="1569" width="22.6640625" style="291"/>
    <col min="1570" max="1570" width="1.6640625" style="291" bestFit="1" customWidth="1"/>
    <col min="1571" max="1571" width="22.6640625" style="291"/>
    <col min="1572" max="1572" width="1.6640625" style="291" bestFit="1" customWidth="1"/>
    <col min="1573" max="1768" width="22.6640625" style="291"/>
    <col min="1769" max="1769" width="27.88671875" style="291" customWidth="1"/>
    <col min="1770" max="1770" width="22.6640625" style="291"/>
    <col min="1771" max="1771" width="2.6640625" style="291" customWidth="1"/>
    <col min="1772" max="1772" width="22.6640625" style="291"/>
    <col min="1773" max="1773" width="2.6640625" style="291" customWidth="1"/>
    <col min="1774" max="1774" width="22.6640625" style="291"/>
    <col min="1775" max="1775" width="2.6640625" style="291" customWidth="1"/>
    <col min="1776" max="1776" width="22.6640625" style="291"/>
    <col min="1777" max="1777" width="2.6640625" style="291" customWidth="1"/>
    <col min="1778" max="1778" width="22.6640625" style="291"/>
    <col min="1779" max="1779" width="2.6640625" style="291" customWidth="1"/>
    <col min="1780" max="1780" width="22.6640625" style="291"/>
    <col min="1781" max="1781" width="2.6640625" style="291" customWidth="1"/>
    <col min="1782" max="1782" width="22.6640625" style="291"/>
    <col min="1783" max="1783" width="2.88671875" style="291" customWidth="1"/>
    <col min="1784" max="1784" width="22.6640625" style="291"/>
    <col min="1785" max="1785" width="2.6640625" style="291" customWidth="1"/>
    <col min="1786" max="1786" width="22.6640625" style="291"/>
    <col min="1787" max="1787" width="2.6640625" style="291" customWidth="1"/>
    <col min="1788" max="1788" width="22.6640625" style="291"/>
    <col min="1789" max="1789" width="2.6640625" style="291" customWidth="1"/>
    <col min="1790" max="1790" width="22.6640625" style="291"/>
    <col min="1791" max="1791" width="2.6640625" style="291" customWidth="1"/>
    <col min="1792" max="1792" width="22.6640625" style="291"/>
    <col min="1793" max="1793" width="2.6640625" style="291" customWidth="1"/>
    <col min="1794" max="1794" width="22.6640625" style="291"/>
    <col min="1795" max="1795" width="2.6640625" style="291" customWidth="1"/>
    <col min="1796" max="1796" width="22.6640625" style="291"/>
    <col min="1797" max="1797" width="2.6640625" style="291" customWidth="1"/>
    <col min="1798" max="1798" width="23.5546875" style="291" customWidth="1"/>
    <col min="1799" max="1799" width="2.6640625" style="291" customWidth="1"/>
    <col min="1800" max="1800" width="22.6640625" style="291"/>
    <col min="1801" max="1801" width="2.6640625" style="291" customWidth="1"/>
    <col min="1802" max="1802" width="22.6640625" style="291"/>
    <col min="1803" max="1803" width="2.6640625" style="291" customWidth="1"/>
    <col min="1804" max="1804" width="22.6640625" style="291"/>
    <col min="1805" max="1805" width="2.6640625" style="291" customWidth="1"/>
    <col min="1806" max="1806" width="22.6640625" style="291"/>
    <col min="1807" max="1807" width="2.6640625" style="291" customWidth="1"/>
    <col min="1808" max="1808" width="22.6640625" style="291"/>
    <col min="1809" max="1809" width="2.6640625" style="291" customWidth="1"/>
    <col min="1810" max="1810" width="22.6640625" style="291"/>
    <col min="1811" max="1811" width="2.6640625" style="291" customWidth="1"/>
    <col min="1812" max="1812" width="22.6640625" style="291"/>
    <col min="1813" max="1813" width="2.6640625" style="291" customWidth="1"/>
    <col min="1814" max="1814" width="22.6640625" style="291"/>
    <col min="1815" max="1815" width="2.6640625" style="291" customWidth="1"/>
    <col min="1816" max="1816" width="22.6640625" style="291"/>
    <col min="1817" max="1817" width="2.6640625" style="291" customWidth="1"/>
    <col min="1818" max="1818" width="22.6640625" style="291"/>
    <col min="1819" max="1819" width="2.6640625" style="291" customWidth="1"/>
    <col min="1820" max="1820" width="22.6640625" style="291"/>
    <col min="1821" max="1821" width="2.88671875" style="291" customWidth="1"/>
    <col min="1822" max="1822" width="22.6640625" style="291"/>
    <col min="1823" max="1823" width="2.6640625" style="291" customWidth="1"/>
    <col min="1824" max="1825" width="22.6640625" style="291"/>
    <col min="1826" max="1826" width="1.6640625" style="291" bestFit="1" customWidth="1"/>
    <col min="1827" max="1827" width="22.6640625" style="291"/>
    <col min="1828" max="1828" width="1.6640625" style="291" bestFit="1" customWidth="1"/>
    <col min="1829" max="2024" width="22.6640625" style="291"/>
    <col min="2025" max="2025" width="27.88671875" style="291" customWidth="1"/>
    <col min="2026" max="2026" width="22.6640625" style="291"/>
    <col min="2027" max="2027" width="2.6640625" style="291" customWidth="1"/>
    <col min="2028" max="2028" width="22.6640625" style="291"/>
    <col min="2029" max="2029" width="2.6640625" style="291" customWidth="1"/>
    <col min="2030" max="2030" width="22.6640625" style="291"/>
    <col min="2031" max="2031" width="2.6640625" style="291" customWidth="1"/>
    <col min="2032" max="2032" width="22.6640625" style="291"/>
    <col min="2033" max="2033" width="2.6640625" style="291" customWidth="1"/>
    <col min="2034" max="2034" width="22.6640625" style="291"/>
    <col min="2035" max="2035" width="2.6640625" style="291" customWidth="1"/>
    <col min="2036" max="2036" width="22.6640625" style="291"/>
    <col min="2037" max="2037" width="2.6640625" style="291" customWidth="1"/>
    <col min="2038" max="2038" width="22.6640625" style="291"/>
    <col min="2039" max="2039" width="2.88671875" style="291" customWidth="1"/>
    <col min="2040" max="2040" width="22.6640625" style="291"/>
    <col min="2041" max="2041" width="2.6640625" style="291" customWidth="1"/>
    <col min="2042" max="2042" width="22.6640625" style="291"/>
    <col min="2043" max="2043" width="2.6640625" style="291" customWidth="1"/>
    <col min="2044" max="2044" width="22.6640625" style="291"/>
    <col min="2045" max="2045" width="2.6640625" style="291" customWidth="1"/>
    <col min="2046" max="2046" width="22.6640625" style="291"/>
    <col min="2047" max="2047" width="2.6640625" style="291" customWidth="1"/>
    <col min="2048" max="2048" width="22.6640625" style="291"/>
    <col min="2049" max="2049" width="2.6640625" style="291" customWidth="1"/>
    <col min="2050" max="2050" width="22.6640625" style="291"/>
    <col min="2051" max="2051" width="2.6640625" style="291" customWidth="1"/>
    <col min="2052" max="2052" width="22.6640625" style="291"/>
    <col min="2053" max="2053" width="2.6640625" style="291" customWidth="1"/>
    <col min="2054" max="2054" width="23.5546875" style="291" customWidth="1"/>
    <col min="2055" max="2055" width="2.6640625" style="291" customWidth="1"/>
    <col min="2056" max="2056" width="22.6640625" style="291"/>
    <col min="2057" max="2057" width="2.6640625" style="291" customWidth="1"/>
    <col min="2058" max="2058" width="22.6640625" style="291"/>
    <col min="2059" max="2059" width="2.6640625" style="291" customWidth="1"/>
    <col min="2060" max="2060" width="22.6640625" style="291"/>
    <col min="2061" max="2061" width="2.6640625" style="291" customWidth="1"/>
    <col min="2062" max="2062" width="22.6640625" style="291"/>
    <col min="2063" max="2063" width="2.6640625" style="291" customWidth="1"/>
    <col min="2064" max="2064" width="22.6640625" style="291"/>
    <col min="2065" max="2065" width="2.6640625" style="291" customWidth="1"/>
    <col min="2066" max="2066" width="22.6640625" style="291"/>
    <col min="2067" max="2067" width="2.6640625" style="291" customWidth="1"/>
    <col min="2068" max="2068" width="22.6640625" style="291"/>
    <col min="2069" max="2069" width="2.6640625" style="291" customWidth="1"/>
    <col min="2070" max="2070" width="22.6640625" style="291"/>
    <col min="2071" max="2071" width="2.6640625" style="291" customWidth="1"/>
    <col min="2072" max="2072" width="22.6640625" style="291"/>
    <col min="2073" max="2073" width="2.6640625" style="291" customWidth="1"/>
    <col min="2074" max="2074" width="22.6640625" style="291"/>
    <col min="2075" max="2075" width="2.6640625" style="291" customWidth="1"/>
    <col min="2076" max="2076" width="22.6640625" style="291"/>
    <col min="2077" max="2077" width="2.88671875" style="291" customWidth="1"/>
    <col min="2078" max="2078" width="22.6640625" style="291"/>
    <col min="2079" max="2079" width="2.6640625" style="291" customWidth="1"/>
    <col min="2080" max="2081" width="22.6640625" style="291"/>
    <col min="2082" max="2082" width="1.6640625" style="291" bestFit="1" customWidth="1"/>
    <col min="2083" max="2083" width="22.6640625" style="291"/>
    <col min="2084" max="2084" width="1.6640625" style="291" bestFit="1" customWidth="1"/>
    <col min="2085" max="2280" width="22.6640625" style="291"/>
    <col min="2281" max="2281" width="27.88671875" style="291" customWidth="1"/>
    <col min="2282" max="2282" width="22.6640625" style="291"/>
    <col min="2283" max="2283" width="2.6640625" style="291" customWidth="1"/>
    <col min="2284" max="2284" width="22.6640625" style="291"/>
    <col min="2285" max="2285" width="2.6640625" style="291" customWidth="1"/>
    <col min="2286" max="2286" width="22.6640625" style="291"/>
    <col min="2287" max="2287" width="2.6640625" style="291" customWidth="1"/>
    <col min="2288" max="2288" width="22.6640625" style="291"/>
    <col min="2289" max="2289" width="2.6640625" style="291" customWidth="1"/>
    <col min="2290" max="2290" width="22.6640625" style="291"/>
    <col min="2291" max="2291" width="2.6640625" style="291" customWidth="1"/>
    <col min="2292" max="2292" width="22.6640625" style="291"/>
    <col min="2293" max="2293" width="2.6640625" style="291" customWidth="1"/>
    <col min="2294" max="2294" width="22.6640625" style="291"/>
    <col min="2295" max="2295" width="2.88671875" style="291" customWidth="1"/>
    <col min="2296" max="2296" width="22.6640625" style="291"/>
    <col min="2297" max="2297" width="2.6640625" style="291" customWidth="1"/>
    <col min="2298" max="2298" width="22.6640625" style="291"/>
    <col min="2299" max="2299" width="2.6640625" style="291" customWidth="1"/>
    <col min="2300" max="2300" width="22.6640625" style="291"/>
    <col min="2301" max="2301" width="2.6640625" style="291" customWidth="1"/>
    <col min="2302" max="2302" width="22.6640625" style="291"/>
    <col min="2303" max="2303" width="2.6640625" style="291" customWidth="1"/>
    <col min="2304" max="2304" width="22.6640625" style="291"/>
    <col min="2305" max="2305" width="2.6640625" style="291" customWidth="1"/>
    <col min="2306" max="2306" width="22.6640625" style="291"/>
    <col min="2307" max="2307" width="2.6640625" style="291" customWidth="1"/>
    <col min="2308" max="2308" width="22.6640625" style="291"/>
    <col min="2309" max="2309" width="2.6640625" style="291" customWidth="1"/>
    <col min="2310" max="2310" width="23.5546875" style="291" customWidth="1"/>
    <col min="2311" max="2311" width="2.6640625" style="291" customWidth="1"/>
    <col min="2312" max="2312" width="22.6640625" style="291"/>
    <col min="2313" max="2313" width="2.6640625" style="291" customWidth="1"/>
    <col min="2314" max="2314" width="22.6640625" style="291"/>
    <col min="2315" max="2315" width="2.6640625" style="291" customWidth="1"/>
    <col min="2316" max="2316" width="22.6640625" style="291"/>
    <col min="2317" max="2317" width="2.6640625" style="291" customWidth="1"/>
    <col min="2318" max="2318" width="22.6640625" style="291"/>
    <col min="2319" max="2319" width="2.6640625" style="291" customWidth="1"/>
    <col min="2320" max="2320" width="22.6640625" style="291"/>
    <col min="2321" max="2321" width="2.6640625" style="291" customWidth="1"/>
    <col min="2322" max="2322" width="22.6640625" style="291"/>
    <col min="2323" max="2323" width="2.6640625" style="291" customWidth="1"/>
    <col min="2324" max="2324" width="22.6640625" style="291"/>
    <col min="2325" max="2325" width="2.6640625" style="291" customWidth="1"/>
    <col min="2326" max="2326" width="22.6640625" style="291"/>
    <col min="2327" max="2327" width="2.6640625" style="291" customWidth="1"/>
    <col min="2328" max="2328" width="22.6640625" style="291"/>
    <col min="2329" max="2329" width="2.6640625" style="291" customWidth="1"/>
    <col min="2330" max="2330" width="22.6640625" style="291"/>
    <col min="2331" max="2331" width="2.6640625" style="291" customWidth="1"/>
    <col min="2332" max="2332" width="22.6640625" style="291"/>
    <col min="2333" max="2333" width="2.88671875" style="291" customWidth="1"/>
    <col min="2334" max="2334" width="22.6640625" style="291"/>
    <col min="2335" max="2335" width="2.6640625" style="291" customWidth="1"/>
    <col min="2336" max="2337" width="22.6640625" style="291"/>
    <col min="2338" max="2338" width="1.6640625" style="291" bestFit="1" customWidth="1"/>
    <col min="2339" max="2339" width="22.6640625" style="291"/>
    <col min="2340" max="2340" width="1.6640625" style="291" bestFit="1" customWidth="1"/>
    <col min="2341" max="2536" width="22.6640625" style="291"/>
    <col min="2537" max="2537" width="27.88671875" style="291" customWidth="1"/>
    <col min="2538" max="2538" width="22.6640625" style="291"/>
    <col min="2539" max="2539" width="2.6640625" style="291" customWidth="1"/>
    <col min="2540" max="2540" width="22.6640625" style="291"/>
    <col min="2541" max="2541" width="2.6640625" style="291" customWidth="1"/>
    <col min="2542" max="2542" width="22.6640625" style="291"/>
    <col min="2543" max="2543" width="2.6640625" style="291" customWidth="1"/>
    <col min="2544" max="2544" width="22.6640625" style="291"/>
    <col min="2545" max="2545" width="2.6640625" style="291" customWidth="1"/>
    <col min="2546" max="2546" width="22.6640625" style="291"/>
    <col min="2547" max="2547" width="2.6640625" style="291" customWidth="1"/>
    <col min="2548" max="2548" width="22.6640625" style="291"/>
    <col min="2549" max="2549" width="2.6640625" style="291" customWidth="1"/>
    <col min="2550" max="2550" width="22.6640625" style="291"/>
    <col min="2551" max="2551" width="2.88671875" style="291" customWidth="1"/>
    <col min="2552" max="2552" width="22.6640625" style="291"/>
    <col min="2553" max="2553" width="2.6640625" style="291" customWidth="1"/>
    <col min="2554" max="2554" width="22.6640625" style="291"/>
    <col min="2555" max="2555" width="2.6640625" style="291" customWidth="1"/>
    <col min="2556" max="2556" width="22.6640625" style="291"/>
    <col min="2557" max="2557" width="2.6640625" style="291" customWidth="1"/>
    <col min="2558" max="2558" width="22.6640625" style="291"/>
    <col min="2559" max="2559" width="2.6640625" style="291" customWidth="1"/>
    <col min="2560" max="2560" width="22.6640625" style="291"/>
    <col min="2561" max="2561" width="2.6640625" style="291" customWidth="1"/>
    <col min="2562" max="2562" width="22.6640625" style="291"/>
    <col min="2563" max="2563" width="2.6640625" style="291" customWidth="1"/>
    <col min="2564" max="2564" width="22.6640625" style="291"/>
    <col min="2565" max="2565" width="2.6640625" style="291" customWidth="1"/>
    <col min="2566" max="2566" width="23.5546875" style="291" customWidth="1"/>
    <col min="2567" max="2567" width="2.6640625" style="291" customWidth="1"/>
    <col min="2568" max="2568" width="22.6640625" style="291"/>
    <col min="2569" max="2569" width="2.6640625" style="291" customWidth="1"/>
    <col min="2570" max="2570" width="22.6640625" style="291"/>
    <col min="2571" max="2571" width="2.6640625" style="291" customWidth="1"/>
    <col min="2572" max="2572" width="22.6640625" style="291"/>
    <col min="2573" max="2573" width="2.6640625" style="291" customWidth="1"/>
    <col min="2574" max="2574" width="22.6640625" style="291"/>
    <col min="2575" max="2575" width="2.6640625" style="291" customWidth="1"/>
    <col min="2576" max="2576" width="22.6640625" style="291"/>
    <col min="2577" max="2577" width="2.6640625" style="291" customWidth="1"/>
    <col min="2578" max="2578" width="22.6640625" style="291"/>
    <col min="2579" max="2579" width="2.6640625" style="291" customWidth="1"/>
    <col min="2580" max="2580" width="22.6640625" style="291"/>
    <col min="2581" max="2581" width="2.6640625" style="291" customWidth="1"/>
    <col min="2582" max="2582" width="22.6640625" style="291"/>
    <col min="2583" max="2583" width="2.6640625" style="291" customWidth="1"/>
    <col min="2584" max="2584" width="22.6640625" style="291"/>
    <col min="2585" max="2585" width="2.6640625" style="291" customWidth="1"/>
    <col min="2586" max="2586" width="22.6640625" style="291"/>
    <col min="2587" max="2587" width="2.6640625" style="291" customWidth="1"/>
    <col min="2588" max="2588" width="22.6640625" style="291"/>
    <col min="2589" max="2589" width="2.88671875" style="291" customWidth="1"/>
    <col min="2590" max="2590" width="22.6640625" style="291"/>
    <col min="2591" max="2591" width="2.6640625" style="291" customWidth="1"/>
    <col min="2592" max="2593" width="22.6640625" style="291"/>
    <col min="2594" max="2594" width="1.6640625" style="291" bestFit="1" customWidth="1"/>
    <col min="2595" max="2595" width="22.6640625" style="291"/>
    <col min="2596" max="2596" width="1.6640625" style="291" bestFit="1" customWidth="1"/>
    <col min="2597" max="2792" width="22.6640625" style="291"/>
    <col min="2793" max="2793" width="27.88671875" style="291" customWidth="1"/>
    <col min="2794" max="2794" width="22.6640625" style="291"/>
    <col min="2795" max="2795" width="2.6640625" style="291" customWidth="1"/>
    <col min="2796" max="2796" width="22.6640625" style="291"/>
    <col min="2797" max="2797" width="2.6640625" style="291" customWidth="1"/>
    <col min="2798" max="2798" width="22.6640625" style="291"/>
    <col min="2799" max="2799" width="2.6640625" style="291" customWidth="1"/>
    <col min="2800" max="2800" width="22.6640625" style="291"/>
    <col min="2801" max="2801" width="2.6640625" style="291" customWidth="1"/>
    <col min="2802" max="2802" width="22.6640625" style="291"/>
    <col min="2803" max="2803" width="2.6640625" style="291" customWidth="1"/>
    <col min="2804" max="2804" width="22.6640625" style="291"/>
    <col min="2805" max="2805" width="2.6640625" style="291" customWidth="1"/>
    <col min="2806" max="2806" width="22.6640625" style="291"/>
    <col min="2807" max="2807" width="2.88671875" style="291" customWidth="1"/>
    <col min="2808" max="2808" width="22.6640625" style="291"/>
    <col min="2809" max="2809" width="2.6640625" style="291" customWidth="1"/>
    <col min="2810" max="2810" width="22.6640625" style="291"/>
    <col min="2811" max="2811" width="2.6640625" style="291" customWidth="1"/>
    <col min="2812" max="2812" width="22.6640625" style="291"/>
    <col min="2813" max="2813" width="2.6640625" style="291" customWidth="1"/>
    <col min="2814" max="2814" width="22.6640625" style="291"/>
    <col min="2815" max="2815" width="2.6640625" style="291" customWidth="1"/>
    <col min="2816" max="2816" width="22.6640625" style="291"/>
    <col min="2817" max="2817" width="2.6640625" style="291" customWidth="1"/>
    <col min="2818" max="2818" width="22.6640625" style="291"/>
    <col min="2819" max="2819" width="2.6640625" style="291" customWidth="1"/>
    <col min="2820" max="2820" width="22.6640625" style="291"/>
    <col min="2821" max="2821" width="2.6640625" style="291" customWidth="1"/>
    <col min="2822" max="2822" width="23.5546875" style="291" customWidth="1"/>
    <col min="2823" max="2823" width="2.6640625" style="291" customWidth="1"/>
    <col min="2824" max="2824" width="22.6640625" style="291"/>
    <col min="2825" max="2825" width="2.6640625" style="291" customWidth="1"/>
    <col min="2826" max="2826" width="22.6640625" style="291"/>
    <col min="2827" max="2827" width="2.6640625" style="291" customWidth="1"/>
    <col min="2828" max="2828" width="22.6640625" style="291"/>
    <col min="2829" max="2829" width="2.6640625" style="291" customWidth="1"/>
    <col min="2830" max="2830" width="22.6640625" style="291"/>
    <col min="2831" max="2831" width="2.6640625" style="291" customWidth="1"/>
    <col min="2832" max="2832" width="22.6640625" style="291"/>
    <col min="2833" max="2833" width="2.6640625" style="291" customWidth="1"/>
    <col min="2834" max="2834" width="22.6640625" style="291"/>
    <col min="2835" max="2835" width="2.6640625" style="291" customWidth="1"/>
    <col min="2836" max="2836" width="22.6640625" style="291"/>
    <col min="2837" max="2837" width="2.6640625" style="291" customWidth="1"/>
    <col min="2838" max="2838" width="22.6640625" style="291"/>
    <col min="2839" max="2839" width="2.6640625" style="291" customWidth="1"/>
    <col min="2840" max="2840" width="22.6640625" style="291"/>
    <col min="2841" max="2841" width="2.6640625" style="291" customWidth="1"/>
    <col min="2842" max="2842" width="22.6640625" style="291"/>
    <col min="2843" max="2843" width="2.6640625" style="291" customWidth="1"/>
    <col min="2844" max="2844" width="22.6640625" style="291"/>
    <col min="2845" max="2845" width="2.88671875" style="291" customWidth="1"/>
    <col min="2846" max="2846" width="22.6640625" style="291"/>
    <col min="2847" max="2847" width="2.6640625" style="291" customWidth="1"/>
    <col min="2848" max="2849" width="22.6640625" style="291"/>
    <col min="2850" max="2850" width="1.6640625" style="291" bestFit="1" customWidth="1"/>
    <col min="2851" max="2851" width="22.6640625" style="291"/>
    <col min="2852" max="2852" width="1.6640625" style="291" bestFit="1" customWidth="1"/>
    <col min="2853" max="3048" width="22.6640625" style="291"/>
    <col min="3049" max="3049" width="27.88671875" style="291" customWidth="1"/>
    <col min="3050" max="3050" width="22.6640625" style="291"/>
    <col min="3051" max="3051" width="2.6640625" style="291" customWidth="1"/>
    <col min="3052" max="3052" width="22.6640625" style="291"/>
    <col min="3053" max="3053" width="2.6640625" style="291" customWidth="1"/>
    <col min="3054" max="3054" width="22.6640625" style="291"/>
    <col min="3055" max="3055" width="2.6640625" style="291" customWidth="1"/>
    <col min="3056" max="3056" width="22.6640625" style="291"/>
    <col min="3057" max="3057" width="2.6640625" style="291" customWidth="1"/>
    <col min="3058" max="3058" width="22.6640625" style="291"/>
    <col min="3059" max="3059" width="2.6640625" style="291" customWidth="1"/>
    <col min="3060" max="3060" width="22.6640625" style="291"/>
    <col min="3061" max="3061" width="2.6640625" style="291" customWidth="1"/>
    <col min="3062" max="3062" width="22.6640625" style="291"/>
    <col min="3063" max="3063" width="2.88671875" style="291" customWidth="1"/>
    <col min="3064" max="3064" width="22.6640625" style="291"/>
    <col min="3065" max="3065" width="2.6640625" style="291" customWidth="1"/>
    <col min="3066" max="3066" width="22.6640625" style="291"/>
    <col min="3067" max="3067" width="2.6640625" style="291" customWidth="1"/>
    <col min="3068" max="3068" width="22.6640625" style="291"/>
    <col min="3069" max="3069" width="2.6640625" style="291" customWidth="1"/>
    <col min="3070" max="3070" width="22.6640625" style="291"/>
    <col min="3071" max="3071" width="2.6640625" style="291" customWidth="1"/>
    <col min="3072" max="3072" width="22.6640625" style="291"/>
    <col min="3073" max="3073" width="2.6640625" style="291" customWidth="1"/>
    <col min="3074" max="3074" width="22.6640625" style="291"/>
    <col min="3075" max="3075" width="2.6640625" style="291" customWidth="1"/>
    <col min="3076" max="3076" width="22.6640625" style="291"/>
    <col min="3077" max="3077" width="2.6640625" style="291" customWidth="1"/>
    <col min="3078" max="3078" width="23.5546875" style="291" customWidth="1"/>
    <col min="3079" max="3079" width="2.6640625" style="291" customWidth="1"/>
    <col min="3080" max="3080" width="22.6640625" style="291"/>
    <col min="3081" max="3081" width="2.6640625" style="291" customWidth="1"/>
    <col min="3082" max="3082" width="22.6640625" style="291"/>
    <col min="3083" max="3083" width="2.6640625" style="291" customWidth="1"/>
    <col min="3084" max="3084" width="22.6640625" style="291"/>
    <col min="3085" max="3085" width="2.6640625" style="291" customWidth="1"/>
    <col min="3086" max="3086" width="22.6640625" style="291"/>
    <col min="3087" max="3087" width="2.6640625" style="291" customWidth="1"/>
    <col min="3088" max="3088" width="22.6640625" style="291"/>
    <col min="3089" max="3089" width="2.6640625" style="291" customWidth="1"/>
    <col min="3090" max="3090" width="22.6640625" style="291"/>
    <col min="3091" max="3091" width="2.6640625" style="291" customWidth="1"/>
    <col min="3092" max="3092" width="22.6640625" style="291"/>
    <col min="3093" max="3093" width="2.6640625" style="291" customWidth="1"/>
    <col min="3094" max="3094" width="22.6640625" style="291"/>
    <col min="3095" max="3095" width="2.6640625" style="291" customWidth="1"/>
    <col min="3096" max="3096" width="22.6640625" style="291"/>
    <col min="3097" max="3097" width="2.6640625" style="291" customWidth="1"/>
    <col min="3098" max="3098" width="22.6640625" style="291"/>
    <col min="3099" max="3099" width="2.6640625" style="291" customWidth="1"/>
    <col min="3100" max="3100" width="22.6640625" style="291"/>
    <col min="3101" max="3101" width="2.88671875" style="291" customWidth="1"/>
    <col min="3102" max="3102" width="22.6640625" style="291"/>
    <col min="3103" max="3103" width="2.6640625" style="291" customWidth="1"/>
    <col min="3104" max="3105" width="22.6640625" style="291"/>
    <col min="3106" max="3106" width="1.6640625" style="291" bestFit="1" customWidth="1"/>
    <col min="3107" max="3107" width="22.6640625" style="291"/>
    <col min="3108" max="3108" width="1.6640625" style="291" bestFit="1" customWidth="1"/>
    <col min="3109" max="3304" width="22.6640625" style="291"/>
    <col min="3305" max="3305" width="27.88671875" style="291" customWidth="1"/>
    <col min="3306" max="3306" width="22.6640625" style="291"/>
    <col min="3307" max="3307" width="2.6640625" style="291" customWidth="1"/>
    <col min="3308" max="3308" width="22.6640625" style="291"/>
    <col min="3309" max="3309" width="2.6640625" style="291" customWidth="1"/>
    <col min="3310" max="3310" width="22.6640625" style="291"/>
    <col min="3311" max="3311" width="2.6640625" style="291" customWidth="1"/>
    <col min="3312" max="3312" width="22.6640625" style="291"/>
    <col min="3313" max="3313" width="2.6640625" style="291" customWidth="1"/>
    <col min="3314" max="3314" width="22.6640625" style="291"/>
    <col min="3315" max="3315" width="2.6640625" style="291" customWidth="1"/>
    <col min="3316" max="3316" width="22.6640625" style="291"/>
    <col min="3317" max="3317" width="2.6640625" style="291" customWidth="1"/>
    <col min="3318" max="3318" width="22.6640625" style="291"/>
    <col min="3319" max="3319" width="2.88671875" style="291" customWidth="1"/>
    <col min="3320" max="3320" width="22.6640625" style="291"/>
    <col min="3321" max="3321" width="2.6640625" style="291" customWidth="1"/>
    <col min="3322" max="3322" width="22.6640625" style="291"/>
    <col min="3323" max="3323" width="2.6640625" style="291" customWidth="1"/>
    <col min="3324" max="3324" width="22.6640625" style="291"/>
    <col min="3325" max="3325" width="2.6640625" style="291" customWidth="1"/>
    <col min="3326" max="3326" width="22.6640625" style="291"/>
    <col min="3327" max="3327" width="2.6640625" style="291" customWidth="1"/>
    <col min="3328" max="3328" width="22.6640625" style="291"/>
    <col min="3329" max="3329" width="2.6640625" style="291" customWidth="1"/>
    <col min="3330" max="3330" width="22.6640625" style="291"/>
    <col min="3331" max="3331" width="2.6640625" style="291" customWidth="1"/>
    <col min="3332" max="3332" width="22.6640625" style="291"/>
    <col min="3333" max="3333" width="2.6640625" style="291" customWidth="1"/>
    <col min="3334" max="3334" width="23.5546875" style="291" customWidth="1"/>
    <col min="3335" max="3335" width="2.6640625" style="291" customWidth="1"/>
    <col min="3336" max="3336" width="22.6640625" style="291"/>
    <col min="3337" max="3337" width="2.6640625" style="291" customWidth="1"/>
    <col min="3338" max="3338" width="22.6640625" style="291"/>
    <col min="3339" max="3339" width="2.6640625" style="291" customWidth="1"/>
    <col min="3340" max="3340" width="22.6640625" style="291"/>
    <col min="3341" max="3341" width="2.6640625" style="291" customWidth="1"/>
    <col min="3342" max="3342" width="22.6640625" style="291"/>
    <col min="3343" max="3343" width="2.6640625" style="291" customWidth="1"/>
    <col min="3344" max="3344" width="22.6640625" style="291"/>
    <col min="3345" max="3345" width="2.6640625" style="291" customWidth="1"/>
    <col min="3346" max="3346" width="22.6640625" style="291"/>
    <col min="3347" max="3347" width="2.6640625" style="291" customWidth="1"/>
    <col min="3348" max="3348" width="22.6640625" style="291"/>
    <col min="3349" max="3349" width="2.6640625" style="291" customWidth="1"/>
    <col min="3350" max="3350" width="22.6640625" style="291"/>
    <col min="3351" max="3351" width="2.6640625" style="291" customWidth="1"/>
    <col min="3352" max="3352" width="22.6640625" style="291"/>
    <col min="3353" max="3353" width="2.6640625" style="291" customWidth="1"/>
    <col min="3354" max="3354" width="22.6640625" style="291"/>
    <col min="3355" max="3355" width="2.6640625" style="291" customWidth="1"/>
    <col min="3356" max="3356" width="22.6640625" style="291"/>
    <col min="3357" max="3357" width="2.88671875" style="291" customWidth="1"/>
    <col min="3358" max="3358" width="22.6640625" style="291"/>
    <col min="3359" max="3359" width="2.6640625" style="291" customWidth="1"/>
    <col min="3360" max="3361" width="22.6640625" style="291"/>
    <col min="3362" max="3362" width="1.6640625" style="291" bestFit="1" customWidth="1"/>
    <col min="3363" max="3363" width="22.6640625" style="291"/>
    <col min="3364" max="3364" width="1.6640625" style="291" bestFit="1" customWidth="1"/>
    <col min="3365" max="3560" width="22.6640625" style="291"/>
    <col min="3561" max="3561" width="27.88671875" style="291" customWidth="1"/>
    <col min="3562" max="3562" width="22.6640625" style="291"/>
    <col min="3563" max="3563" width="2.6640625" style="291" customWidth="1"/>
    <col min="3564" max="3564" width="22.6640625" style="291"/>
    <col min="3565" max="3565" width="2.6640625" style="291" customWidth="1"/>
    <col min="3566" max="3566" width="22.6640625" style="291"/>
    <col min="3567" max="3567" width="2.6640625" style="291" customWidth="1"/>
    <col min="3568" max="3568" width="22.6640625" style="291"/>
    <col min="3569" max="3569" width="2.6640625" style="291" customWidth="1"/>
    <col min="3570" max="3570" width="22.6640625" style="291"/>
    <col min="3571" max="3571" width="2.6640625" style="291" customWidth="1"/>
    <col min="3572" max="3572" width="22.6640625" style="291"/>
    <col min="3573" max="3573" width="2.6640625" style="291" customWidth="1"/>
    <col min="3574" max="3574" width="22.6640625" style="291"/>
    <col min="3575" max="3575" width="2.88671875" style="291" customWidth="1"/>
    <col min="3576" max="3576" width="22.6640625" style="291"/>
    <col min="3577" max="3577" width="2.6640625" style="291" customWidth="1"/>
    <col min="3578" max="3578" width="22.6640625" style="291"/>
    <col min="3579" max="3579" width="2.6640625" style="291" customWidth="1"/>
    <col min="3580" max="3580" width="22.6640625" style="291"/>
    <col min="3581" max="3581" width="2.6640625" style="291" customWidth="1"/>
    <col min="3582" max="3582" width="22.6640625" style="291"/>
    <col min="3583" max="3583" width="2.6640625" style="291" customWidth="1"/>
    <col min="3584" max="3584" width="22.6640625" style="291"/>
    <col min="3585" max="3585" width="2.6640625" style="291" customWidth="1"/>
    <col min="3586" max="3586" width="22.6640625" style="291"/>
    <col min="3587" max="3587" width="2.6640625" style="291" customWidth="1"/>
    <col min="3588" max="3588" width="22.6640625" style="291"/>
    <col min="3589" max="3589" width="2.6640625" style="291" customWidth="1"/>
    <col min="3590" max="3590" width="23.5546875" style="291" customWidth="1"/>
    <col min="3591" max="3591" width="2.6640625" style="291" customWidth="1"/>
    <col min="3592" max="3592" width="22.6640625" style="291"/>
    <col min="3593" max="3593" width="2.6640625" style="291" customWidth="1"/>
    <col min="3594" max="3594" width="22.6640625" style="291"/>
    <col min="3595" max="3595" width="2.6640625" style="291" customWidth="1"/>
    <col min="3596" max="3596" width="22.6640625" style="291"/>
    <col min="3597" max="3597" width="2.6640625" style="291" customWidth="1"/>
    <col min="3598" max="3598" width="22.6640625" style="291"/>
    <col min="3599" max="3599" width="2.6640625" style="291" customWidth="1"/>
    <col min="3600" max="3600" width="22.6640625" style="291"/>
    <col min="3601" max="3601" width="2.6640625" style="291" customWidth="1"/>
    <col min="3602" max="3602" width="22.6640625" style="291"/>
    <col min="3603" max="3603" width="2.6640625" style="291" customWidth="1"/>
    <col min="3604" max="3604" width="22.6640625" style="291"/>
    <col min="3605" max="3605" width="2.6640625" style="291" customWidth="1"/>
    <col min="3606" max="3606" width="22.6640625" style="291"/>
    <col min="3607" max="3607" width="2.6640625" style="291" customWidth="1"/>
    <col min="3608" max="3608" width="22.6640625" style="291"/>
    <col min="3609" max="3609" width="2.6640625" style="291" customWidth="1"/>
    <col min="3610" max="3610" width="22.6640625" style="291"/>
    <col min="3611" max="3611" width="2.6640625" style="291" customWidth="1"/>
    <col min="3612" max="3612" width="22.6640625" style="291"/>
    <col min="3613" max="3613" width="2.88671875" style="291" customWidth="1"/>
    <col min="3614" max="3614" width="22.6640625" style="291"/>
    <col min="3615" max="3615" width="2.6640625" style="291" customWidth="1"/>
    <col min="3616" max="3617" width="22.6640625" style="291"/>
    <col min="3618" max="3618" width="1.6640625" style="291" bestFit="1" customWidth="1"/>
    <col min="3619" max="3619" width="22.6640625" style="291"/>
    <col min="3620" max="3620" width="1.6640625" style="291" bestFit="1" customWidth="1"/>
    <col min="3621" max="3816" width="22.6640625" style="291"/>
    <col min="3817" max="3817" width="27.88671875" style="291" customWidth="1"/>
    <col min="3818" max="3818" width="22.6640625" style="291"/>
    <col min="3819" max="3819" width="2.6640625" style="291" customWidth="1"/>
    <col min="3820" max="3820" width="22.6640625" style="291"/>
    <col min="3821" max="3821" width="2.6640625" style="291" customWidth="1"/>
    <col min="3822" max="3822" width="22.6640625" style="291"/>
    <col min="3823" max="3823" width="2.6640625" style="291" customWidth="1"/>
    <col min="3824" max="3824" width="22.6640625" style="291"/>
    <col min="3825" max="3825" width="2.6640625" style="291" customWidth="1"/>
    <col min="3826" max="3826" width="22.6640625" style="291"/>
    <col min="3827" max="3827" width="2.6640625" style="291" customWidth="1"/>
    <col min="3828" max="3828" width="22.6640625" style="291"/>
    <col min="3829" max="3829" width="2.6640625" style="291" customWidth="1"/>
    <col min="3830" max="3830" width="22.6640625" style="291"/>
    <col min="3831" max="3831" width="2.88671875" style="291" customWidth="1"/>
    <col min="3832" max="3832" width="22.6640625" style="291"/>
    <col min="3833" max="3833" width="2.6640625" style="291" customWidth="1"/>
    <col min="3834" max="3834" width="22.6640625" style="291"/>
    <col min="3835" max="3835" width="2.6640625" style="291" customWidth="1"/>
    <col min="3836" max="3836" width="22.6640625" style="291"/>
    <col min="3837" max="3837" width="2.6640625" style="291" customWidth="1"/>
    <col min="3838" max="3838" width="22.6640625" style="291"/>
    <col min="3839" max="3839" width="2.6640625" style="291" customWidth="1"/>
    <col min="3840" max="3840" width="22.6640625" style="291"/>
    <col min="3841" max="3841" width="2.6640625" style="291" customWidth="1"/>
    <col min="3842" max="3842" width="22.6640625" style="291"/>
    <col min="3843" max="3843" width="2.6640625" style="291" customWidth="1"/>
    <col min="3844" max="3844" width="22.6640625" style="291"/>
    <col min="3845" max="3845" width="2.6640625" style="291" customWidth="1"/>
    <col min="3846" max="3846" width="23.5546875" style="291" customWidth="1"/>
    <col min="3847" max="3847" width="2.6640625" style="291" customWidth="1"/>
    <col min="3848" max="3848" width="22.6640625" style="291"/>
    <col min="3849" max="3849" width="2.6640625" style="291" customWidth="1"/>
    <col min="3850" max="3850" width="22.6640625" style="291"/>
    <col min="3851" max="3851" width="2.6640625" style="291" customWidth="1"/>
    <col min="3852" max="3852" width="22.6640625" style="291"/>
    <col min="3853" max="3853" width="2.6640625" style="291" customWidth="1"/>
    <col min="3854" max="3854" width="22.6640625" style="291"/>
    <col min="3855" max="3855" width="2.6640625" style="291" customWidth="1"/>
    <col min="3856" max="3856" width="22.6640625" style="291"/>
    <col min="3857" max="3857" width="2.6640625" style="291" customWidth="1"/>
    <col min="3858" max="3858" width="22.6640625" style="291"/>
    <col min="3859" max="3859" width="2.6640625" style="291" customWidth="1"/>
    <col min="3860" max="3860" width="22.6640625" style="291"/>
    <col min="3861" max="3861" width="2.6640625" style="291" customWidth="1"/>
    <col min="3862" max="3862" width="22.6640625" style="291"/>
    <col min="3863" max="3863" width="2.6640625" style="291" customWidth="1"/>
    <col min="3864" max="3864" width="22.6640625" style="291"/>
    <col min="3865" max="3865" width="2.6640625" style="291" customWidth="1"/>
    <col min="3866" max="3866" width="22.6640625" style="291"/>
    <col min="3867" max="3867" width="2.6640625" style="291" customWidth="1"/>
    <col min="3868" max="3868" width="22.6640625" style="291"/>
    <col min="3869" max="3869" width="2.88671875" style="291" customWidth="1"/>
    <col min="3870" max="3870" width="22.6640625" style="291"/>
    <col min="3871" max="3871" width="2.6640625" style="291" customWidth="1"/>
    <col min="3872" max="3873" width="22.6640625" style="291"/>
    <col min="3874" max="3874" width="1.6640625" style="291" bestFit="1" customWidth="1"/>
    <col min="3875" max="3875" width="22.6640625" style="291"/>
    <col min="3876" max="3876" width="1.6640625" style="291" bestFit="1" customWidth="1"/>
    <col min="3877" max="4072" width="22.6640625" style="291"/>
    <col min="4073" max="4073" width="27.88671875" style="291" customWidth="1"/>
    <col min="4074" max="4074" width="22.6640625" style="291"/>
    <col min="4075" max="4075" width="2.6640625" style="291" customWidth="1"/>
    <col min="4076" max="4076" width="22.6640625" style="291"/>
    <col min="4077" max="4077" width="2.6640625" style="291" customWidth="1"/>
    <col min="4078" max="4078" width="22.6640625" style="291"/>
    <col min="4079" max="4079" width="2.6640625" style="291" customWidth="1"/>
    <col min="4080" max="4080" width="22.6640625" style="291"/>
    <col min="4081" max="4081" width="2.6640625" style="291" customWidth="1"/>
    <col min="4082" max="4082" width="22.6640625" style="291"/>
    <col min="4083" max="4083" width="2.6640625" style="291" customWidth="1"/>
    <col min="4084" max="4084" width="22.6640625" style="291"/>
    <col min="4085" max="4085" width="2.6640625" style="291" customWidth="1"/>
    <col min="4086" max="4086" width="22.6640625" style="291"/>
    <col min="4087" max="4087" width="2.88671875" style="291" customWidth="1"/>
    <col min="4088" max="4088" width="22.6640625" style="291"/>
    <col min="4089" max="4089" width="2.6640625" style="291" customWidth="1"/>
    <col min="4090" max="4090" width="22.6640625" style="291"/>
    <col min="4091" max="4091" width="2.6640625" style="291" customWidth="1"/>
    <col min="4092" max="4092" width="22.6640625" style="291"/>
    <col min="4093" max="4093" width="2.6640625" style="291" customWidth="1"/>
    <col min="4094" max="4094" width="22.6640625" style="291"/>
    <col min="4095" max="4095" width="2.6640625" style="291" customWidth="1"/>
    <col min="4096" max="4096" width="22.6640625" style="291"/>
    <col min="4097" max="4097" width="2.6640625" style="291" customWidth="1"/>
    <col min="4098" max="4098" width="22.6640625" style="291"/>
    <col min="4099" max="4099" width="2.6640625" style="291" customWidth="1"/>
    <col min="4100" max="4100" width="22.6640625" style="291"/>
    <col min="4101" max="4101" width="2.6640625" style="291" customWidth="1"/>
    <col min="4102" max="4102" width="23.5546875" style="291" customWidth="1"/>
    <col min="4103" max="4103" width="2.6640625" style="291" customWidth="1"/>
    <col min="4104" max="4104" width="22.6640625" style="291"/>
    <col min="4105" max="4105" width="2.6640625" style="291" customWidth="1"/>
    <col min="4106" max="4106" width="22.6640625" style="291"/>
    <col min="4107" max="4107" width="2.6640625" style="291" customWidth="1"/>
    <col min="4108" max="4108" width="22.6640625" style="291"/>
    <col min="4109" max="4109" width="2.6640625" style="291" customWidth="1"/>
    <col min="4110" max="4110" width="22.6640625" style="291"/>
    <col min="4111" max="4111" width="2.6640625" style="291" customWidth="1"/>
    <col min="4112" max="4112" width="22.6640625" style="291"/>
    <col min="4113" max="4113" width="2.6640625" style="291" customWidth="1"/>
    <col min="4114" max="4114" width="22.6640625" style="291"/>
    <col min="4115" max="4115" width="2.6640625" style="291" customWidth="1"/>
    <col min="4116" max="4116" width="22.6640625" style="291"/>
    <col min="4117" max="4117" width="2.6640625" style="291" customWidth="1"/>
    <col min="4118" max="4118" width="22.6640625" style="291"/>
    <col min="4119" max="4119" width="2.6640625" style="291" customWidth="1"/>
    <col min="4120" max="4120" width="22.6640625" style="291"/>
    <col min="4121" max="4121" width="2.6640625" style="291" customWidth="1"/>
    <col min="4122" max="4122" width="22.6640625" style="291"/>
    <col min="4123" max="4123" width="2.6640625" style="291" customWidth="1"/>
    <col min="4124" max="4124" width="22.6640625" style="291"/>
    <col min="4125" max="4125" width="2.88671875" style="291" customWidth="1"/>
    <col min="4126" max="4126" width="22.6640625" style="291"/>
    <col min="4127" max="4127" width="2.6640625" style="291" customWidth="1"/>
    <col min="4128" max="4129" width="22.6640625" style="291"/>
    <col min="4130" max="4130" width="1.6640625" style="291" bestFit="1" customWidth="1"/>
    <col min="4131" max="4131" width="22.6640625" style="291"/>
    <col min="4132" max="4132" width="1.6640625" style="291" bestFit="1" customWidth="1"/>
    <col min="4133" max="4328" width="22.6640625" style="291"/>
    <col min="4329" max="4329" width="27.88671875" style="291" customWidth="1"/>
    <col min="4330" max="4330" width="22.6640625" style="291"/>
    <col min="4331" max="4331" width="2.6640625" style="291" customWidth="1"/>
    <col min="4332" max="4332" width="22.6640625" style="291"/>
    <col min="4333" max="4333" width="2.6640625" style="291" customWidth="1"/>
    <col min="4334" max="4334" width="22.6640625" style="291"/>
    <col min="4335" max="4335" width="2.6640625" style="291" customWidth="1"/>
    <col min="4336" max="4336" width="22.6640625" style="291"/>
    <col min="4337" max="4337" width="2.6640625" style="291" customWidth="1"/>
    <col min="4338" max="4338" width="22.6640625" style="291"/>
    <col min="4339" max="4339" width="2.6640625" style="291" customWidth="1"/>
    <col min="4340" max="4340" width="22.6640625" style="291"/>
    <col min="4341" max="4341" width="2.6640625" style="291" customWidth="1"/>
    <col min="4342" max="4342" width="22.6640625" style="291"/>
    <col min="4343" max="4343" width="2.88671875" style="291" customWidth="1"/>
    <col min="4344" max="4344" width="22.6640625" style="291"/>
    <col min="4345" max="4345" width="2.6640625" style="291" customWidth="1"/>
    <col min="4346" max="4346" width="22.6640625" style="291"/>
    <col min="4347" max="4347" width="2.6640625" style="291" customWidth="1"/>
    <col min="4348" max="4348" width="22.6640625" style="291"/>
    <col min="4349" max="4349" width="2.6640625" style="291" customWidth="1"/>
    <col min="4350" max="4350" width="22.6640625" style="291"/>
    <col min="4351" max="4351" width="2.6640625" style="291" customWidth="1"/>
    <col min="4352" max="4352" width="22.6640625" style="291"/>
    <col min="4353" max="4353" width="2.6640625" style="291" customWidth="1"/>
    <col min="4354" max="4354" width="22.6640625" style="291"/>
    <col min="4355" max="4355" width="2.6640625" style="291" customWidth="1"/>
    <col min="4356" max="4356" width="22.6640625" style="291"/>
    <col min="4357" max="4357" width="2.6640625" style="291" customWidth="1"/>
    <col min="4358" max="4358" width="23.5546875" style="291" customWidth="1"/>
    <col min="4359" max="4359" width="2.6640625" style="291" customWidth="1"/>
    <col min="4360" max="4360" width="22.6640625" style="291"/>
    <col min="4361" max="4361" width="2.6640625" style="291" customWidth="1"/>
    <col min="4362" max="4362" width="22.6640625" style="291"/>
    <col min="4363" max="4363" width="2.6640625" style="291" customWidth="1"/>
    <col min="4364" max="4364" width="22.6640625" style="291"/>
    <col min="4365" max="4365" width="2.6640625" style="291" customWidth="1"/>
    <col min="4366" max="4366" width="22.6640625" style="291"/>
    <col min="4367" max="4367" width="2.6640625" style="291" customWidth="1"/>
    <col min="4368" max="4368" width="22.6640625" style="291"/>
    <col min="4369" max="4369" width="2.6640625" style="291" customWidth="1"/>
    <col min="4370" max="4370" width="22.6640625" style="291"/>
    <col min="4371" max="4371" width="2.6640625" style="291" customWidth="1"/>
    <col min="4372" max="4372" width="22.6640625" style="291"/>
    <col min="4373" max="4373" width="2.6640625" style="291" customWidth="1"/>
    <col min="4374" max="4374" width="22.6640625" style="291"/>
    <col min="4375" max="4375" width="2.6640625" style="291" customWidth="1"/>
    <col min="4376" max="4376" width="22.6640625" style="291"/>
    <col min="4377" max="4377" width="2.6640625" style="291" customWidth="1"/>
    <col min="4378" max="4378" width="22.6640625" style="291"/>
    <col min="4379" max="4379" width="2.6640625" style="291" customWidth="1"/>
    <col min="4380" max="4380" width="22.6640625" style="291"/>
    <col min="4381" max="4381" width="2.88671875" style="291" customWidth="1"/>
    <col min="4382" max="4382" width="22.6640625" style="291"/>
    <col min="4383" max="4383" width="2.6640625" style="291" customWidth="1"/>
    <col min="4384" max="4385" width="22.6640625" style="291"/>
    <col min="4386" max="4386" width="1.6640625" style="291" bestFit="1" customWidth="1"/>
    <col min="4387" max="4387" width="22.6640625" style="291"/>
    <col min="4388" max="4388" width="1.6640625" style="291" bestFit="1" customWidth="1"/>
    <col min="4389" max="4584" width="22.6640625" style="291"/>
    <col min="4585" max="4585" width="27.88671875" style="291" customWidth="1"/>
    <col min="4586" max="4586" width="22.6640625" style="291"/>
    <col min="4587" max="4587" width="2.6640625" style="291" customWidth="1"/>
    <col min="4588" max="4588" width="22.6640625" style="291"/>
    <col min="4589" max="4589" width="2.6640625" style="291" customWidth="1"/>
    <col min="4590" max="4590" width="22.6640625" style="291"/>
    <col min="4591" max="4591" width="2.6640625" style="291" customWidth="1"/>
    <col min="4592" max="4592" width="22.6640625" style="291"/>
    <col min="4593" max="4593" width="2.6640625" style="291" customWidth="1"/>
    <col min="4594" max="4594" width="22.6640625" style="291"/>
    <col min="4595" max="4595" width="2.6640625" style="291" customWidth="1"/>
    <col min="4596" max="4596" width="22.6640625" style="291"/>
    <col min="4597" max="4597" width="2.6640625" style="291" customWidth="1"/>
    <col min="4598" max="4598" width="22.6640625" style="291"/>
    <col min="4599" max="4599" width="2.88671875" style="291" customWidth="1"/>
    <col min="4600" max="4600" width="22.6640625" style="291"/>
    <col min="4601" max="4601" width="2.6640625" style="291" customWidth="1"/>
    <col min="4602" max="4602" width="22.6640625" style="291"/>
    <col min="4603" max="4603" width="2.6640625" style="291" customWidth="1"/>
    <col min="4604" max="4604" width="22.6640625" style="291"/>
    <col min="4605" max="4605" width="2.6640625" style="291" customWidth="1"/>
    <col min="4606" max="4606" width="22.6640625" style="291"/>
    <col min="4607" max="4607" width="2.6640625" style="291" customWidth="1"/>
    <col min="4608" max="4608" width="22.6640625" style="291"/>
    <col min="4609" max="4609" width="2.6640625" style="291" customWidth="1"/>
    <col min="4610" max="4610" width="22.6640625" style="291"/>
    <col min="4611" max="4611" width="2.6640625" style="291" customWidth="1"/>
    <col min="4612" max="4612" width="22.6640625" style="291"/>
    <col min="4613" max="4613" width="2.6640625" style="291" customWidth="1"/>
    <col min="4614" max="4614" width="23.5546875" style="291" customWidth="1"/>
    <col min="4615" max="4615" width="2.6640625" style="291" customWidth="1"/>
    <col min="4616" max="4616" width="22.6640625" style="291"/>
    <col min="4617" max="4617" width="2.6640625" style="291" customWidth="1"/>
    <col min="4618" max="4618" width="22.6640625" style="291"/>
    <col min="4619" max="4619" width="2.6640625" style="291" customWidth="1"/>
    <col min="4620" max="4620" width="22.6640625" style="291"/>
    <col min="4621" max="4621" width="2.6640625" style="291" customWidth="1"/>
    <col min="4622" max="4622" width="22.6640625" style="291"/>
    <col min="4623" max="4623" width="2.6640625" style="291" customWidth="1"/>
    <col min="4624" max="4624" width="22.6640625" style="291"/>
    <col min="4625" max="4625" width="2.6640625" style="291" customWidth="1"/>
    <col min="4626" max="4626" width="22.6640625" style="291"/>
    <col min="4627" max="4627" width="2.6640625" style="291" customWidth="1"/>
    <col min="4628" max="4628" width="22.6640625" style="291"/>
    <col min="4629" max="4629" width="2.6640625" style="291" customWidth="1"/>
    <col min="4630" max="4630" width="22.6640625" style="291"/>
    <col min="4631" max="4631" width="2.6640625" style="291" customWidth="1"/>
    <col min="4632" max="4632" width="22.6640625" style="291"/>
    <col min="4633" max="4633" width="2.6640625" style="291" customWidth="1"/>
    <col min="4634" max="4634" width="22.6640625" style="291"/>
    <col min="4635" max="4635" width="2.6640625" style="291" customWidth="1"/>
    <col min="4636" max="4636" width="22.6640625" style="291"/>
    <col min="4637" max="4637" width="2.88671875" style="291" customWidth="1"/>
    <col min="4638" max="4638" width="22.6640625" style="291"/>
    <col min="4639" max="4639" width="2.6640625" style="291" customWidth="1"/>
    <col min="4640" max="4641" width="22.6640625" style="291"/>
    <col min="4642" max="4642" width="1.6640625" style="291" bestFit="1" customWidth="1"/>
    <col min="4643" max="4643" width="22.6640625" style="291"/>
    <col min="4644" max="4644" width="1.6640625" style="291" bestFit="1" customWidth="1"/>
    <col min="4645" max="4840" width="22.6640625" style="291"/>
    <col min="4841" max="4841" width="27.88671875" style="291" customWidth="1"/>
    <col min="4842" max="4842" width="22.6640625" style="291"/>
    <col min="4843" max="4843" width="2.6640625" style="291" customWidth="1"/>
    <col min="4844" max="4844" width="22.6640625" style="291"/>
    <col min="4845" max="4845" width="2.6640625" style="291" customWidth="1"/>
    <col min="4846" max="4846" width="22.6640625" style="291"/>
    <col min="4847" max="4847" width="2.6640625" style="291" customWidth="1"/>
    <col min="4848" max="4848" width="22.6640625" style="291"/>
    <col min="4849" max="4849" width="2.6640625" style="291" customWidth="1"/>
    <col min="4850" max="4850" width="22.6640625" style="291"/>
    <col min="4851" max="4851" width="2.6640625" style="291" customWidth="1"/>
    <col min="4852" max="4852" width="22.6640625" style="291"/>
    <col min="4853" max="4853" width="2.6640625" style="291" customWidth="1"/>
    <col min="4854" max="4854" width="22.6640625" style="291"/>
    <col min="4855" max="4855" width="2.88671875" style="291" customWidth="1"/>
    <col min="4856" max="4856" width="22.6640625" style="291"/>
    <col min="4857" max="4857" width="2.6640625" style="291" customWidth="1"/>
    <col min="4858" max="4858" width="22.6640625" style="291"/>
    <col min="4859" max="4859" width="2.6640625" style="291" customWidth="1"/>
    <col min="4860" max="4860" width="22.6640625" style="291"/>
    <col min="4861" max="4861" width="2.6640625" style="291" customWidth="1"/>
    <col min="4862" max="4862" width="22.6640625" style="291"/>
    <col min="4863" max="4863" width="2.6640625" style="291" customWidth="1"/>
    <col min="4864" max="4864" width="22.6640625" style="291"/>
    <col min="4865" max="4865" width="2.6640625" style="291" customWidth="1"/>
    <col min="4866" max="4866" width="22.6640625" style="291"/>
    <col min="4867" max="4867" width="2.6640625" style="291" customWidth="1"/>
    <col min="4868" max="4868" width="22.6640625" style="291"/>
    <col min="4869" max="4869" width="2.6640625" style="291" customWidth="1"/>
    <col min="4870" max="4870" width="23.5546875" style="291" customWidth="1"/>
    <col min="4871" max="4871" width="2.6640625" style="291" customWidth="1"/>
    <col min="4872" max="4872" width="22.6640625" style="291"/>
    <col min="4873" max="4873" width="2.6640625" style="291" customWidth="1"/>
    <col min="4874" max="4874" width="22.6640625" style="291"/>
    <col min="4875" max="4875" width="2.6640625" style="291" customWidth="1"/>
    <col min="4876" max="4876" width="22.6640625" style="291"/>
    <col min="4877" max="4877" width="2.6640625" style="291" customWidth="1"/>
    <col min="4878" max="4878" width="22.6640625" style="291"/>
    <col min="4879" max="4879" width="2.6640625" style="291" customWidth="1"/>
    <col min="4880" max="4880" width="22.6640625" style="291"/>
    <col min="4881" max="4881" width="2.6640625" style="291" customWidth="1"/>
    <col min="4882" max="4882" width="22.6640625" style="291"/>
    <col min="4883" max="4883" width="2.6640625" style="291" customWidth="1"/>
    <col min="4884" max="4884" width="22.6640625" style="291"/>
    <col min="4885" max="4885" width="2.6640625" style="291" customWidth="1"/>
    <col min="4886" max="4886" width="22.6640625" style="291"/>
    <col min="4887" max="4887" width="2.6640625" style="291" customWidth="1"/>
    <col min="4888" max="4888" width="22.6640625" style="291"/>
    <col min="4889" max="4889" width="2.6640625" style="291" customWidth="1"/>
    <col min="4890" max="4890" width="22.6640625" style="291"/>
    <col min="4891" max="4891" width="2.6640625" style="291" customWidth="1"/>
    <col min="4892" max="4892" width="22.6640625" style="291"/>
    <col min="4893" max="4893" width="2.88671875" style="291" customWidth="1"/>
    <col min="4894" max="4894" width="22.6640625" style="291"/>
    <col min="4895" max="4895" width="2.6640625" style="291" customWidth="1"/>
    <col min="4896" max="4897" width="22.6640625" style="291"/>
    <col min="4898" max="4898" width="1.6640625" style="291" bestFit="1" customWidth="1"/>
    <col min="4899" max="4899" width="22.6640625" style="291"/>
    <col min="4900" max="4900" width="1.6640625" style="291" bestFit="1" customWidth="1"/>
    <col min="4901" max="5096" width="22.6640625" style="291"/>
    <col min="5097" max="5097" width="27.88671875" style="291" customWidth="1"/>
    <col min="5098" max="5098" width="22.6640625" style="291"/>
    <col min="5099" max="5099" width="2.6640625" style="291" customWidth="1"/>
    <col min="5100" max="5100" width="22.6640625" style="291"/>
    <col min="5101" max="5101" width="2.6640625" style="291" customWidth="1"/>
    <col min="5102" max="5102" width="22.6640625" style="291"/>
    <col min="5103" max="5103" width="2.6640625" style="291" customWidth="1"/>
    <col min="5104" max="5104" width="22.6640625" style="291"/>
    <col min="5105" max="5105" width="2.6640625" style="291" customWidth="1"/>
    <col min="5106" max="5106" width="22.6640625" style="291"/>
    <col min="5107" max="5107" width="2.6640625" style="291" customWidth="1"/>
    <col min="5108" max="5108" width="22.6640625" style="291"/>
    <col min="5109" max="5109" width="2.6640625" style="291" customWidth="1"/>
    <col min="5110" max="5110" width="22.6640625" style="291"/>
    <col min="5111" max="5111" width="2.88671875" style="291" customWidth="1"/>
    <col min="5112" max="5112" width="22.6640625" style="291"/>
    <col min="5113" max="5113" width="2.6640625" style="291" customWidth="1"/>
    <col min="5114" max="5114" width="22.6640625" style="291"/>
    <col min="5115" max="5115" width="2.6640625" style="291" customWidth="1"/>
    <col min="5116" max="5116" width="22.6640625" style="291"/>
    <col min="5117" max="5117" width="2.6640625" style="291" customWidth="1"/>
    <col min="5118" max="5118" width="22.6640625" style="291"/>
    <col min="5119" max="5119" width="2.6640625" style="291" customWidth="1"/>
    <col min="5120" max="5120" width="22.6640625" style="291"/>
    <col min="5121" max="5121" width="2.6640625" style="291" customWidth="1"/>
    <col min="5122" max="5122" width="22.6640625" style="291"/>
    <col min="5123" max="5123" width="2.6640625" style="291" customWidth="1"/>
    <col min="5124" max="5124" width="22.6640625" style="291"/>
    <col min="5125" max="5125" width="2.6640625" style="291" customWidth="1"/>
    <col min="5126" max="5126" width="23.5546875" style="291" customWidth="1"/>
    <col min="5127" max="5127" width="2.6640625" style="291" customWidth="1"/>
    <col min="5128" max="5128" width="22.6640625" style="291"/>
    <col min="5129" max="5129" width="2.6640625" style="291" customWidth="1"/>
    <col min="5130" max="5130" width="22.6640625" style="291"/>
    <col min="5131" max="5131" width="2.6640625" style="291" customWidth="1"/>
    <col min="5132" max="5132" width="22.6640625" style="291"/>
    <col min="5133" max="5133" width="2.6640625" style="291" customWidth="1"/>
    <col min="5134" max="5134" width="22.6640625" style="291"/>
    <col min="5135" max="5135" width="2.6640625" style="291" customWidth="1"/>
    <col min="5136" max="5136" width="22.6640625" style="291"/>
    <col min="5137" max="5137" width="2.6640625" style="291" customWidth="1"/>
    <col min="5138" max="5138" width="22.6640625" style="291"/>
    <col min="5139" max="5139" width="2.6640625" style="291" customWidth="1"/>
    <col min="5140" max="5140" width="22.6640625" style="291"/>
    <col min="5141" max="5141" width="2.6640625" style="291" customWidth="1"/>
    <col min="5142" max="5142" width="22.6640625" style="291"/>
    <col min="5143" max="5143" width="2.6640625" style="291" customWidth="1"/>
    <col min="5144" max="5144" width="22.6640625" style="291"/>
    <col min="5145" max="5145" width="2.6640625" style="291" customWidth="1"/>
    <col min="5146" max="5146" width="22.6640625" style="291"/>
    <col min="5147" max="5147" width="2.6640625" style="291" customWidth="1"/>
    <col min="5148" max="5148" width="22.6640625" style="291"/>
    <col min="5149" max="5149" width="2.88671875" style="291" customWidth="1"/>
    <col min="5150" max="5150" width="22.6640625" style="291"/>
    <col min="5151" max="5151" width="2.6640625" style="291" customWidth="1"/>
    <col min="5152" max="5153" width="22.6640625" style="291"/>
    <col min="5154" max="5154" width="1.6640625" style="291" bestFit="1" customWidth="1"/>
    <col min="5155" max="5155" width="22.6640625" style="291"/>
    <col min="5156" max="5156" width="1.6640625" style="291" bestFit="1" customWidth="1"/>
    <col min="5157" max="5352" width="22.6640625" style="291"/>
    <col min="5353" max="5353" width="27.88671875" style="291" customWidth="1"/>
    <col min="5354" max="5354" width="22.6640625" style="291"/>
    <col min="5355" max="5355" width="2.6640625" style="291" customWidth="1"/>
    <col min="5356" max="5356" width="22.6640625" style="291"/>
    <col min="5357" max="5357" width="2.6640625" style="291" customWidth="1"/>
    <col min="5358" max="5358" width="22.6640625" style="291"/>
    <col min="5359" max="5359" width="2.6640625" style="291" customWidth="1"/>
    <col min="5360" max="5360" width="22.6640625" style="291"/>
    <col min="5361" max="5361" width="2.6640625" style="291" customWidth="1"/>
    <col min="5362" max="5362" width="22.6640625" style="291"/>
    <col min="5363" max="5363" width="2.6640625" style="291" customWidth="1"/>
    <col min="5364" max="5364" width="22.6640625" style="291"/>
    <col min="5365" max="5365" width="2.6640625" style="291" customWidth="1"/>
    <col min="5366" max="5366" width="22.6640625" style="291"/>
    <col min="5367" max="5367" width="2.88671875" style="291" customWidth="1"/>
    <col min="5368" max="5368" width="22.6640625" style="291"/>
    <col min="5369" max="5369" width="2.6640625" style="291" customWidth="1"/>
    <col min="5370" max="5370" width="22.6640625" style="291"/>
    <col min="5371" max="5371" width="2.6640625" style="291" customWidth="1"/>
    <col min="5372" max="5372" width="22.6640625" style="291"/>
    <col min="5373" max="5373" width="2.6640625" style="291" customWidth="1"/>
    <col min="5374" max="5374" width="22.6640625" style="291"/>
    <col min="5375" max="5375" width="2.6640625" style="291" customWidth="1"/>
    <col min="5376" max="5376" width="22.6640625" style="291"/>
    <col min="5377" max="5377" width="2.6640625" style="291" customWidth="1"/>
    <col min="5378" max="5378" width="22.6640625" style="291"/>
    <col min="5379" max="5379" width="2.6640625" style="291" customWidth="1"/>
    <col min="5380" max="5380" width="22.6640625" style="291"/>
    <col min="5381" max="5381" width="2.6640625" style="291" customWidth="1"/>
    <col min="5382" max="5382" width="23.5546875" style="291" customWidth="1"/>
    <col min="5383" max="5383" width="2.6640625" style="291" customWidth="1"/>
    <col min="5384" max="5384" width="22.6640625" style="291"/>
    <col min="5385" max="5385" width="2.6640625" style="291" customWidth="1"/>
    <col min="5386" max="5386" width="22.6640625" style="291"/>
    <col min="5387" max="5387" width="2.6640625" style="291" customWidth="1"/>
    <col min="5388" max="5388" width="22.6640625" style="291"/>
    <col min="5389" max="5389" width="2.6640625" style="291" customWidth="1"/>
    <col min="5390" max="5390" width="22.6640625" style="291"/>
    <col min="5391" max="5391" width="2.6640625" style="291" customWidth="1"/>
    <col min="5392" max="5392" width="22.6640625" style="291"/>
    <col min="5393" max="5393" width="2.6640625" style="291" customWidth="1"/>
    <col min="5394" max="5394" width="22.6640625" style="291"/>
    <col min="5395" max="5395" width="2.6640625" style="291" customWidth="1"/>
    <col min="5396" max="5396" width="22.6640625" style="291"/>
    <col min="5397" max="5397" width="2.6640625" style="291" customWidth="1"/>
    <col min="5398" max="5398" width="22.6640625" style="291"/>
    <col min="5399" max="5399" width="2.6640625" style="291" customWidth="1"/>
    <col min="5400" max="5400" width="22.6640625" style="291"/>
    <col min="5401" max="5401" width="2.6640625" style="291" customWidth="1"/>
    <col min="5402" max="5402" width="22.6640625" style="291"/>
    <col min="5403" max="5403" width="2.6640625" style="291" customWidth="1"/>
    <col min="5404" max="5404" width="22.6640625" style="291"/>
    <col min="5405" max="5405" width="2.88671875" style="291" customWidth="1"/>
    <col min="5406" max="5406" width="22.6640625" style="291"/>
    <col min="5407" max="5407" width="2.6640625" style="291" customWidth="1"/>
    <col min="5408" max="5409" width="22.6640625" style="291"/>
    <col min="5410" max="5410" width="1.6640625" style="291" bestFit="1" customWidth="1"/>
    <col min="5411" max="5411" width="22.6640625" style="291"/>
    <col min="5412" max="5412" width="1.6640625" style="291" bestFit="1" customWidth="1"/>
    <col min="5413" max="5608" width="22.6640625" style="291"/>
    <col min="5609" max="5609" width="27.88671875" style="291" customWidth="1"/>
    <col min="5610" max="5610" width="22.6640625" style="291"/>
    <col min="5611" max="5611" width="2.6640625" style="291" customWidth="1"/>
    <col min="5612" max="5612" width="22.6640625" style="291"/>
    <col min="5613" max="5613" width="2.6640625" style="291" customWidth="1"/>
    <col min="5614" max="5614" width="22.6640625" style="291"/>
    <col min="5615" max="5615" width="2.6640625" style="291" customWidth="1"/>
    <col min="5616" max="5616" width="22.6640625" style="291"/>
    <col min="5617" max="5617" width="2.6640625" style="291" customWidth="1"/>
    <col min="5618" max="5618" width="22.6640625" style="291"/>
    <col min="5619" max="5619" width="2.6640625" style="291" customWidth="1"/>
    <col min="5620" max="5620" width="22.6640625" style="291"/>
    <col min="5621" max="5621" width="2.6640625" style="291" customWidth="1"/>
    <col min="5622" max="5622" width="22.6640625" style="291"/>
    <col min="5623" max="5623" width="2.88671875" style="291" customWidth="1"/>
    <col min="5624" max="5624" width="22.6640625" style="291"/>
    <col min="5625" max="5625" width="2.6640625" style="291" customWidth="1"/>
    <col min="5626" max="5626" width="22.6640625" style="291"/>
    <col min="5627" max="5627" width="2.6640625" style="291" customWidth="1"/>
    <col min="5628" max="5628" width="22.6640625" style="291"/>
    <col min="5629" max="5629" width="2.6640625" style="291" customWidth="1"/>
    <col min="5630" max="5630" width="22.6640625" style="291"/>
    <col min="5631" max="5631" width="2.6640625" style="291" customWidth="1"/>
    <col min="5632" max="5632" width="22.6640625" style="291"/>
    <col min="5633" max="5633" width="2.6640625" style="291" customWidth="1"/>
    <col min="5634" max="5634" width="22.6640625" style="291"/>
    <col min="5635" max="5635" width="2.6640625" style="291" customWidth="1"/>
    <col min="5636" max="5636" width="22.6640625" style="291"/>
    <col min="5637" max="5637" width="2.6640625" style="291" customWidth="1"/>
    <col min="5638" max="5638" width="23.5546875" style="291" customWidth="1"/>
    <col min="5639" max="5639" width="2.6640625" style="291" customWidth="1"/>
    <col min="5640" max="5640" width="22.6640625" style="291"/>
    <col min="5641" max="5641" width="2.6640625" style="291" customWidth="1"/>
    <col min="5642" max="5642" width="22.6640625" style="291"/>
    <col min="5643" max="5643" width="2.6640625" style="291" customWidth="1"/>
    <col min="5644" max="5644" width="22.6640625" style="291"/>
    <col min="5645" max="5645" width="2.6640625" style="291" customWidth="1"/>
    <col min="5646" max="5646" width="22.6640625" style="291"/>
    <col min="5647" max="5647" width="2.6640625" style="291" customWidth="1"/>
    <col min="5648" max="5648" width="22.6640625" style="291"/>
    <col min="5649" max="5649" width="2.6640625" style="291" customWidth="1"/>
    <col min="5650" max="5650" width="22.6640625" style="291"/>
    <col min="5651" max="5651" width="2.6640625" style="291" customWidth="1"/>
    <col min="5652" max="5652" width="22.6640625" style="291"/>
    <col min="5653" max="5653" width="2.6640625" style="291" customWidth="1"/>
    <col min="5654" max="5654" width="22.6640625" style="291"/>
    <col min="5655" max="5655" width="2.6640625" style="291" customWidth="1"/>
    <col min="5656" max="5656" width="22.6640625" style="291"/>
    <col min="5657" max="5657" width="2.6640625" style="291" customWidth="1"/>
    <col min="5658" max="5658" width="22.6640625" style="291"/>
    <col min="5659" max="5659" width="2.6640625" style="291" customWidth="1"/>
    <col min="5660" max="5660" width="22.6640625" style="291"/>
    <col min="5661" max="5661" width="2.88671875" style="291" customWidth="1"/>
    <col min="5662" max="5662" width="22.6640625" style="291"/>
    <col min="5663" max="5663" width="2.6640625" style="291" customWidth="1"/>
    <col min="5664" max="5665" width="22.6640625" style="291"/>
    <col min="5666" max="5666" width="1.6640625" style="291" bestFit="1" customWidth="1"/>
    <col min="5667" max="5667" width="22.6640625" style="291"/>
    <col min="5668" max="5668" width="1.6640625" style="291" bestFit="1" customWidth="1"/>
    <col min="5669" max="5864" width="22.6640625" style="291"/>
    <col min="5865" max="5865" width="27.88671875" style="291" customWidth="1"/>
    <col min="5866" max="5866" width="22.6640625" style="291"/>
    <col min="5867" max="5867" width="2.6640625" style="291" customWidth="1"/>
    <col min="5868" max="5868" width="22.6640625" style="291"/>
    <col min="5869" max="5869" width="2.6640625" style="291" customWidth="1"/>
    <col min="5870" max="5870" width="22.6640625" style="291"/>
    <col min="5871" max="5871" width="2.6640625" style="291" customWidth="1"/>
    <col min="5872" max="5872" width="22.6640625" style="291"/>
    <col min="5873" max="5873" width="2.6640625" style="291" customWidth="1"/>
    <col min="5874" max="5874" width="22.6640625" style="291"/>
    <col min="5875" max="5875" width="2.6640625" style="291" customWidth="1"/>
    <col min="5876" max="5876" width="22.6640625" style="291"/>
    <col min="5877" max="5877" width="2.6640625" style="291" customWidth="1"/>
    <col min="5878" max="5878" width="22.6640625" style="291"/>
    <col min="5879" max="5879" width="2.88671875" style="291" customWidth="1"/>
    <col min="5880" max="5880" width="22.6640625" style="291"/>
    <col min="5881" max="5881" width="2.6640625" style="291" customWidth="1"/>
    <col min="5882" max="5882" width="22.6640625" style="291"/>
    <col min="5883" max="5883" width="2.6640625" style="291" customWidth="1"/>
    <col min="5884" max="5884" width="22.6640625" style="291"/>
    <col min="5885" max="5885" width="2.6640625" style="291" customWidth="1"/>
    <col min="5886" max="5886" width="22.6640625" style="291"/>
    <col min="5887" max="5887" width="2.6640625" style="291" customWidth="1"/>
    <col min="5888" max="5888" width="22.6640625" style="291"/>
    <col min="5889" max="5889" width="2.6640625" style="291" customWidth="1"/>
    <col min="5890" max="5890" width="22.6640625" style="291"/>
    <col min="5891" max="5891" width="2.6640625" style="291" customWidth="1"/>
    <col min="5892" max="5892" width="22.6640625" style="291"/>
    <col min="5893" max="5893" width="2.6640625" style="291" customWidth="1"/>
    <col min="5894" max="5894" width="23.5546875" style="291" customWidth="1"/>
    <col min="5895" max="5895" width="2.6640625" style="291" customWidth="1"/>
    <col min="5896" max="5896" width="22.6640625" style="291"/>
    <col min="5897" max="5897" width="2.6640625" style="291" customWidth="1"/>
    <col min="5898" max="5898" width="22.6640625" style="291"/>
    <col min="5899" max="5899" width="2.6640625" style="291" customWidth="1"/>
    <col min="5900" max="5900" width="22.6640625" style="291"/>
    <col min="5901" max="5901" width="2.6640625" style="291" customWidth="1"/>
    <col min="5902" max="5902" width="22.6640625" style="291"/>
    <col min="5903" max="5903" width="2.6640625" style="291" customWidth="1"/>
    <col min="5904" max="5904" width="22.6640625" style="291"/>
    <col min="5905" max="5905" width="2.6640625" style="291" customWidth="1"/>
    <col min="5906" max="5906" width="22.6640625" style="291"/>
    <col min="5907" max="5907" width="2.6640625" style="291" customWidth="1"/>
    <col min="5908" max="5908" width="22.6640625" style="291"/>
    <col min="5909" max="5909" width="2.6640625" style="291" customWidth="1"/>
    <col min="5910" max="5910" width="22.6640625" style="291"/>
    <col min="5911" max="5911" width="2.6640625" style="291" customWidth="1"/>
    <col min="5912" max="5912" width="22.6640625" style="291"/>
    <col min="5913" max="5913" width="2.6640625" style="291" customWidth="1"/>
    <col min="5914" max="5914" width="22.6640625" style="291"/>
    <col min="5915" max="5915" width="2.6640625" style="291" customWidth="1"/>
    <col min="5916" max="5916" width="22.6640625" style="291"/>
    <col min="5917" max="5917" width="2.88671875" style="291" customWidth="1"/>
    <col min="5918" max="5918" width="22.6640625" style="291"/>
    <col min="5919" max="5919" width="2.6640625" style="291" customWidth="1"/>
    <col min="5920" max="5921" width="22.6640625" style="291"/>
    <col min="5922" max="5922" width="1.6640625" style="291" bestFit="1" customWidth="1"/>
    <col min="5923" max="5923" width="22.6640625" style="291"/>
    <col min="5924" max="5924" width="1.6640625" style="291" bestFit="1" customWidth="1"/>
    <col min="5925" max="6120" width="22.6640625" style="291"/>
    <col min="6121" max="6121" width="27.88671875" style="291" customWidth="1"/>
    <col min="6122" max="6122" width="22.6640625" style="291"/>
    <col min="6123" max="6123" width="2.6640625" style="291" customWidth="1"/>
    <col min="6124" max="6124" width="22.6640625" style="291"/>
    <col min="6125" max="6125" width="2.6640625" style="291" customWidth="1"/>
    <col min="6126" max="6126" width="22.6640625" style="291"/>
    <col min="6127" max="6127" width="2.6640625" style="291" customWidth="1"/>
    <col min="6128" max="6128" width="22.6640625" style="291"/>
    <col min="6129" max="6129" width="2.6640625" style="291" customWidth="1"/>
    <col min="6130" max="6130" width="22.6640625" style="291"/>
    <col min="6131" max="6131" width="2.6640625" style="291" customWidth="1"/>
    <col min="6132" max="6132" width="22.6640625" style="291"/>
    <col min="6133" max="6133" width="2.6640625" style="291" customWidth="1"/>
    <col min="6134" max="6134" width="22.6640625" style="291"/>
    <col min="6135" max="6135" width="2.88671875" style="291" customWidth="1"/>
    <col min="6136" max="6136" width="22.6640625" style="291"/>
    <col min="6137" max="6137" width="2.6640625" style="291" customWidth="1"/>
    <col min="6138" max="6138" width="22.6640625" style="291"/>
    <col min="6139" max="6139" width="2.6640625" style="291" customWidth="1"/>
    <col min="6140" max="6140" width="22.6640625" style="291"/>
    <col min="6141" max="6141" width="2.6640625" style="291" customWidth="1"/>
    <col min="6142" max="6142" width="22.6640625" style="291"/>
    <col min="6143" max="6143" width="2.6640625" style="291" customWidth="1"/>
    <col min="6144" max="6144" width="22.6640625" style="291"/>
    <col min="6145" max="6145" width="2.6640625" style="291" customWidth="1"/>
    <col min="6146" max="6146" width="22.6640625" style="291"/>
    <col min="6147" max="6147" width="2.6640625" style="291" customWidth="1"/>
    <col min="6148" max="6148" width="22.6640625" style="291"/>
    <col min="6149" max="6149" width="2.6640625" style="291" customWidth="1"/>
    <col min="6150" max="6150" width="23.5546875" style="291" customWidth="1"/>
    <col min="6151" max="6151" width="2.6640625" style="291" customWidth="1"/>
    <col min="6152" max="6152" width="22.6640625" style="291"/>
    <col min="6153" max="6153" width="2.6640625" style="291" customWidth="1"/>
    <col min="6154" max="6154" width="22.6640625" style="291"/>
    <col min="6155" max="6155" width="2.6640625" style="291" customWidth="1"/>
    <col min="6156" max="6156" width="22.6640625" style="291"/>
    <col min="6157" max="6157" width="2.6640625" style="291" customWidth="1"/>
    <col min="6158" max="6158" width="22.6640625" style="291"/>
    <col min="6159" max="6159" width="2.6640625" style="291" customWidth="1"/>
    <col min="6160" max="6160" width="22.6640625" style="291"/>
    <col min="6161" max="6161" width="2.6640625" style="291" customWidth="1"/>
    <col min="6162" max="6162" width="22.6640625" style="291"/>
    <col min="6163" max="6163" width="2.6640625" style="291" customWidth="1"/>
    <col min="6164" max="6164" width="22.6640625" style="291"/>
    <col min="6165" max="6165" width="2.6640625" style="291" customWidth="1"/>
    <col min="6166" max="6166" width="22.6640625" style="291"/>
    <col min="6167" max="6167" width="2.6640625" style="291" customWidth="1"/>
    <col min="6168" max="6168" width="22.6640625" style="291"/>
    <col min="6169" max="6169" width="2.6640625" style="291" customWidth="1"/>
    <col min="6170" max="6170" width="22.6640625" style="291"/>
    <col min="6171" max="6171" width="2.6640625" style="291" customWidth="1"/>
    <col min="6172" max="6172" width="22.6640625" style="291"/>
    <col min="6173" max="6173" width="2.88671875" style="291" customWidth="1"/>
    <col min="6174" max="6174" width="22.6640625" style="291"/>
    <col min="6175" max="6175" width="2.6640625" style="291" customWidth="1"/>
    <col min="6176" max="6177" width="22.6640625" style="291"/>
    <col min="6178" max="6178" width="1.6640625" style="291" bestFit="1" customWidth="1"/>
    <col min="6179" max="6179" width="22.6640625" style="291"/>
    <col min="6180" max="6180" width="1.6640625" style="291" bestFit="1" customWidth="1"/>
    <col min="6181" max="6376" width="22.6640625" style="291"/>
    <col min="6377" max="6377" width="27.88671875" style="291" customWidth="1"/>
    <col min="6378" max="6378" width="22.6640625" style="291"/>
    <col min="6379" max="6379" width="2.6640625" style="291" customWidth="1"/>
    <col min="6380" max="6380" width="22.6640625" style="291"/>
    <col min="6381" max="6381" width="2.6640625" style="291" customWidth="1"/>
    <col min="6382" max="6382" width="22.6640625" style="291"/>
    <col min="6383" max="6383" width="2.6640625" style="291" customWidth="1"/>
    <col min="6384" max="6384" width="22.6640625" style="291"/>
    <col min="6385" max="6385" width="2.6640625" style="291" customWidth="1"/>
    <col min="6386" max="6386" width="22.6640625" style="291"/>
    <col min="6387" max="6387" width="2.6640625" style="291" customWidth="1"/>
    <col min="6388" max="6388" width="22.6640625" style="291"/>
    <col min="6389" max="6389" width="2.6640625" style="291" customWidth="1"/>
    <col min="6390" max="6390" width="22.6640625" style="291"/>
    <col min="6391" max="6391" width="2.88671875" style="291" customWidth="1"/>
    <col min="6392" max="6392" width="22.6640625" style="291"/>
    <col min="6393" max="6393" width="2.6640625" style="291" customWidth="1"/>
    <col min="6394" max="6394" width="22.6640625" style="291"/>
    <col min="6395" max="6395" width="2.6640625" style="291" customWidth="1"/>
    <col min="6396" max="6396" width="22.6640625" style="291"/>
    <col min="6397" max="6397" width="2.6640625" style="291" customWidth="1"/>
    <col min="6398" max="6398" width="22.6640625" style="291"/>
    <col min="6399" max="6399" width="2.6640625" style="291" customWidth="1"/>
    <col min="6400" max="6400" width="22.6640625" style="291"/>
    <col min="6401" max="6401" width="2.6640625" style="291" customWidth="1"/>
    <col min="6402" max="6402" width="22.6640625" style="291"/>
    <col min="6403" max="6403" width="2.6640625" style="291" customWidth="1"/>
    <col min="6404" max="6404" width="22.6640625" style="291"/>
    <col min="6405" max="6405" width="2.6640625" style="291" customWidth="1"/>
    <col min="6406" max="6406" width="23.5546875" style="291" customWidth="1"/>
    <col min="6407" max="6407" width="2.6640625" style="291" customWidth="1"/>
    <col min="6408" max="6408" width="22.6640625" style="291"/>
    <col min="6409" max="6409" width="2.6640625" style="291" customWidth="1"/>
    <col min="6410" max="6410" width="22.6640625" style="291"/>
    <col min="6411" max="6411" width="2.6640625" style="291" customWidth="1"/>
    <col min="6412" max="6412" width="22.6640625" style="291"/>
    <col min="6413" max="6413" width="2.6640625" style="291" customWidth="1"/>
    <col min="6414" max="6414" width="22.6640625" style="291"/>
    <col min="6415" max="6415" width="2.6640625" style="291" customWidth="1"/>
    <col min="6416" max="6416" width="22.6640625" style="291"/>
    <col min="6417" max="6417" width="2.6640625" style="291" customWidth="1"/>
    <col min="6418" max="6418" width="22.6640625" style="291"/>
    <col min="6419" max="6419" width="2.6640625" style="291" customWidth="1"/>
    <col min="6420" max="6420" width="22.6640625" style="291"/>
    <col min="6421" max="6421" width="2.6640625" style="291" customWidth="1"/>
    <col min="6422" max="6422" width="22.6640625" style="291"/>
    <col min="6423" max="6423" width="2.6640625" style="291" customWidth="1"/>
    <col min="6424" max="6424" width="22.6640625" style="291"/>
    <col min="6425" max="6425" width="2.6640625" style="291" customWidth="1"/>
    <col min="6426" max="6426" width="22.6640625" style="291"/>
    <col min="6427" max="6427" width="2.6640625" style="291" customWidth="1"/>
    <col min="6428" max="6428" width="22.6640625" style="291"/>
    <col min="6429" max="6429" width="2.88671875" style="291" customWidth="1"/>
    <col min="6430" max="6430" width="22.6640625" style="291"/>
    <col min="6431" max="6431" width="2.6640625" style="291" customWidth="1"/>
    <col min="6432" max="6433" width="22.6640625" style="291"/>
    <col min="6434" max="6434" width="1.6640625" style="291" bestFit="1" customWidth="1"/>
    <col min="6435" max="6435" width="22.6640625" style="291"/>
    <col min="6436" max="6436" width="1.6640625" style="291" bestFit="1" customWidth="1"/>
    <col min="6437" max="6632" width="22.6640625" style="291"/>
    <col min="6633" max="6633" width="27.88671875" style="291" customWidth="1"/>
    <col min="6634" max="6634" width="22.6640625" style="291"/>
    <col min="6635" max="6635" width="2.6640625" style="291" customWidth="1"/>
    <col min="6636" max="6636" width="22.6640625" style="291"/>
    <col min="6637" max="6637" width="2.6640625" style="291" customWidth="1"/>
    <col min="6638" max="6638" width="22.6640625" style="291"/>
    <col min="6639" max="6639" width="2.6640625" style="291" customWidth="1"/>
    <col min="6640" max="6640" width="22.6640625" style="291"/>
    <col min="6641" max="6641" width="2.6640625" style="291" customWidth="1"/>
    <col min="6642" max="6642" width="22.6640625" style="291"/>
    <col min="6643" max="6643" width="2.6640625" style="291" customWidth="1"/>
    <col min="6644" max="6644" width="22.6640625" style="291"/>
    <col min="6645" max="6645" width="2.6640625" style="291" customWidth="1"/>
    <col min="6646" max="6646" width="22.6640625" style="291"/>
    <col min="6647" max="6647" width="2.88671875" style="291" customWidth="1"/>
    <col min="6648" max="6648" width="22.6640625" style="291"/>
    <col min="6649" max="6649" width="2.6640625" style="291" customWidth="1"/>
    <col min="6650" max="6650" width="22.6640625" style="291"/>
    <col min="6651" max="6651" width="2.6640625" style="291" customWidth="1"/>
    <col min="6652" max="6652" width="22.6640625" style="291"/>
    <col min="6653" max="6653" width="2.6640625" style="291" customWidth="1"/>
    <col min="6654" max="6654" width="22.6640625" style="291"/>
    <col min="6655" max="6655" width="2.6640625" style="291" customWidth="1"/>
    <col min="6656" max="6656" width="22.6640625" style="291"/>
    <col min="6657" max="6657" width="2.6640625" style="291" customWidth="1"/>
    <col min="6658" max="6658" width="22.6640625" style="291"/>
    <col min="6659" max="6659" width="2.6640625" style="291" customWidth="1"/>
    <col min="6660" max="6660" width="22.6640625" style="291"/>
    <col min="6661" max="6661" width="2.6640625" style="291" customWidth="1"/>
    <col min="6662" max="6662" width="23.5546875" style="291" customWidth="1"/>
    <col min="6663" max="6663" width="2.6640625" style="291" customWidth="1"/>
    <col min="6664" max="6664" width="22.6640625" style="291"/>
    <col min="6665" max="6665" width="2.6640625" style="291" customWidth="1"/>
    <col min="6666" max="6666" width="22.6640625" style="291"/>
    <col min="6667" max="6667" width="2.6640625" style="291" customWidth="1"/>
    <col min="6668" max="6668" width="22.6640625" style="291"/>
    <col min="6669" max="6669" width="2.6640625" style="291" customWidth="1"/>
    <col min="6670" max="6670" width="22.6640625" style="291"/>
    <col min="6671" max="6671" width="2.6640625" style="291" customWidth="1"/>
    <col min="6672" max="6672" width="22.6640625" style="291"/>
    <col min="6673" max="6673" width="2.6640625" style="291" customWidth="1"/>
    <col min="6674" max="6674" width="22.6640625" style="291"/>
    <col min="6675" max="6675" width="2.6640625" style="291" customWidth="1"/>
    <col min="6676" max="6676" width="22.6640625" style="291"/>
    <col min="6677" max="6677" width="2.6640625" style="291" customWidth="1"/>
    <col min="6678" max="6678" width="22.6640625" style="291"/>
    <col min="6679" max="6679" width="2.6640625" style="291" customWidth="1"/>
    <col min="6680" max="6680" width="22.6640625" style="291"/>
    <col min="6681" max="6681" width="2.6640625" style="291" customWidth="1"/>
    <col min="6682" max="6682" width="22.6640625" style="291"/>
    <col min="6683" max="6683" width="2.6640625" style="291" customWidth="1"/>
    <col min="6684" max="6684" width="22.6640625" style="291"/>
    <col min="6685" max="6685" width="2.88671875" style="291" customWidth="1"/>
    <col min="6686" max="6686" width="22.6640625" style="291"/>
    <col min="6687" max="6687" width="2.6640625" style="291" customWidth="1"/>
    <col min="6688" max="6689" width="22.6640625" style="291"/>
    <col min="6690" max="6690" width="1.6640625" style="291" bestFit="1" customWidth="1"/>
    <col min="6691" max="6691" width="22.6640625" style="291"/>
    <col min="6692" max="6692" width="1.6640625" style="291" bestFit="1" customWidth="1"/>
    <col min="6693" max="6888" width="22.6640625" style="291"/>
    <col min="6889" max="6889" width="27.88671875" style="291" customWidth="1"/>
    <col min="6890" max="6890" width="22.6640625" style="291"/>
    <col min="6891" max="6891" width="2.6640625" style="291" customWidth="1"/>
    <col min="6892" max="6892" width="22.6640625" style="291"/>
    <col min="6893" max="6893" width="2.6640625" style="291" customWidth="1"/>
    <col min="6894" max="6894" width="22.6640625" style="291"/>
    <col min="6895" max="6895" width="2.6640625" style="291" customWidth="1"/>
    <col min="6896" max="6896" width="22.6640625" style="291"/>
    <col min="6897" max="6897" width="2.6640625" style="291" customWidth="1"/>
    <col min="6898" max="6898" width="22.6640625" style="291"/>
    <col min="6899" max="6899" width="2.6640625" style="291" customWidth="1"/>
    <col min="6900" max="6900" width="22.6640625" style="291"/>
    <col min="6901" max="6901" width="2.6640625" style="291" customWidth="1"/>
    <col min="6902" max="6902" width="22.6640625" style="291"/>
    <col min="6903" max="6903" width="2.88671875" style="291" customWidth="1"/>
    <col min="6904" max="6904" width="22.6640625" style="291"/>
    <col min="6905" max="6905" width="2.6640625" style="291" customWidth="1"/>
    <col min="6906" max="6906" width="22.6640625" style="291"/>
    <col min="6907" max="6907" width="2.6640625" style="291" customWidth="1"/>
    <col min="6908" max="6908" width="22.6640625" style="291"/>
    <col min="6909" max="6909" width="2.6640625" style="291" customWidth="1"/>
    <col min="6910" max="6910" width="22.6640625" style="291"/>
    <col min="6911" max="6911" width="2.6640625" style="291" customWidth="1"/>
    <col min="6912" max="6912" width="22.6640625" style="291"/>
    <col min="6913" max="6913" width="2.6640625" style="291" customWidth="1"/>
    <col min="6914" max="6914" width="22.6640625" style="291"/>
    <col min="6915" max="6915" width="2.6640625" style="291" customWidth="1"/>
    <col min="6916" max="6916" width="22.6640625" style="291"/>
    <col min="6917" max="6917" width="2.6640625" style="291" customWidth="1"/>
    <col min="6918" max="6918" width="23.5546875" style="291" customWidth="1"/>
    <col min="6919" max="6919" width="2.6640625" style="291" customWidth="1"/>
    <col min="6920" max="6920" width="22.6640625" style="291"/>
    <col min="6921" max="6921" width="2.6640625" style="291" customWidth="1"/>
    <col min="6922" max="6922" width="22.6640625" style="291"/>
    <col min="6923" max="6923" width="2.6640625" style="291" customWidth="1"/>
    <col min="6924" max="6924" width="22.6640625" style="291"/>
    <col min="6925" max="6925" width="2.6640625" style="291" customWidth="1"/>
    <col min="6926" max="6926" width="22.6640625" style="291"/>
    <col min="6927" max="6927" width="2.6640625" style="291" customWidth="1"/>
    <col min="6928" max="6928" width="22.6640625" style="291"/>
    <col min="6929" max="6929" width="2.6640625" style="291" customWidth="1"/>
    <col min="6930" max="6930" width="22.6640625" style="291"/>
    <col min="6931" max="6931" width="2.6640625" style="291" customWidth="1"/>
    <col min="6932" max="6932" width="22.6640625" style="291"/>
    <col min="6933" max="6933" width="2.6640625" style="291" customWidth="1"/>
    <col min="6934" max="6934" width="22.6640625" style="291"/>
    <col min="6935" max="6935" width="2.6640625" style="291" customWidth="1"/>
    <col min="6936" max="6936" width="22.6640625" style="291"/>
    <col min="6937" max="6937" width="2.6640625" style="291" customWidth="1"/>
    <col min="6938" max="6938" width="22.6640625" style="291"/>
    <col min="6939" max="6939" width="2.6640625" style="291" customWidth="1"/>
    <col min="6940" max="6940" width="22.6640625" style="291"/>
    <col min="6941" max="6941" width="2.88671875" style="291" customWidth="1"/>
    <col min="6942" max="6942" width="22.6640625" style="291"/>
    <col min="6943" max="6943" width="2.6640625" style="291" customWidth="1"/>
    <col min="6944" max="6945" width="22.6640625" style="291"/>
    <col min="6946" max="6946" width="1.6640625" style="291" bestFit="1" customWidth="1"/>
    <col min="6947" max="6947" width="22.6640625" style="291"/>
    <col min="6948" max="6948" width="1.6640625" style="291" bestFit="1" customWidth="1"/>
    <col min="6949" max="7144" width="22.6640625" style="291"/>
    <col min="7145" max="7145" width="27.88671875" style="291" customWidth="1"/>
    <col min="7146" max="7146" width="22.6640625" style="291"/>
    <col min="7147" max="7147" width="2.6640625" style="291" customWidth="1"/>
    <col min="7148" max="7148" width="22.6640625" style="291"/>
    <col min="7149" max="7149" width="2.6640625" style="291" customWidth="1"/>
    <col min="7150" max="7150" width="22.6640625" style="291"/>
    <col min="7151" max="7151" width="2.6640625" style="291" customWidth="1"/>
    <col min="7152" max="7152" width="22.6640625" style="291"/>
    <col min="7153" max="7153" width="2.6640625" style="291" customWidth="1"/>
    <col min="7154" max="7154" width="22.6640625" style="291"/>
    <col min="7155" max="7155" width="2.6640625" style="291" customWidth="1"/>
    <col min="7156" max="7156" width="22.6640625" style="291"/>
    <col min="7157" max="7157" width="2.6640625" style="291" customWidth="1"/>
    <col min="7158" max="7158" width="22.6640625" style="291"/>
    <col min="7159" max="7159" width="2.88671875" style="291" customWidth="1"/>
    <col min="7160" max="7160" width="22.6640625" style="291"/>
    <col min="7161" max="7161" width="2.6640625" style="291" customWidth="1"/>
    <col min="7162" max="7162" width="22.6640625" style="291"/>
    <col min="7163" max="7163" width="2.6640625" style="291" customWidth="1"/>
    <col min="7164" max="7164" width="22.6640625" style="291"/>
    <col min="7165" max="7165" width="2.6640625" style="291" customWidth="1"/>
    <col min="7166" max="7166" width="22.6640625" style="291"/>
    <col min="7167" max="7167" width="2.6640625" style="291" customWidth="1"/>
    <col min="7168" max="7168" width="22.6640625" style="291"/>
    <col min="7169" max="7169" width="2.6640625" style="291" customWidth="1"/>
    <col min="7170" max="7170" width="22.6640625" style="291"/>
    <col min="7171" max="7171" width="2.6640625" style="291" customWidth="1"/>
    <col min="7172" max="7172" width="22.6640625" style="291"/>
    <col min="7173" max="7173" width="2.6640625" style="291" customWidth="1"/>
    <col min="7174" max="7174" width="23.5546875" style="291" customWidth="1"/>
    <col min="7175" max="7175" width="2.6640625" style="291" customWidth="1"/>
    <col min="7176" max="7176" width="22.6640625" style="291"/>
    <col min="7177" max="7177" width="2.6640625" style="291" customWidth="1"/>
    <col min="7178" max="7178" width="22.6640625" style="291"/>
    <col min="7179" max="7179" width="2.6640625" style="291" customWidth="1"/>
    <col min="7180" max="7180" width="22.6640625" style="291"/>
    <col min="7181" max="7181" width="2.6640625" style="291" customWidth="1"/>
    <col min="7182" max="7182" width="22.6640625" style="291"/>
    <col min="7183" max="7183" width="2.6640625" style="291" customWidth="1"/>
    <col min="7184" max="7184" width="22.6640625" style="291"/>
    <col min="7185" max="7185" width="2.6640625" style="291" customWidth="1"/>
    <col min="7186" max="7186" width="22.6640625" style="291"/>
    <col min="7187" max="7187" width="2.6640625" style="291" customWidth="1"/>
    <col min="7188" max="7188" width="22.6640625" style="291"/>
    <col min="7189" max="7189" width="2.6640625" style="291" customWidth="1"/>
    <col min="7190" max="7190" width="22.6640625" style="291"/>
    <col min="7191" max="7191" width="2.6640625" style="291" customWidth="1"/>
    <col min="7192" max="7192" width="22.6640625" style="291"/>
    <col min="7193" max="7193" width="2.6640625" style="291" customWidth="1"/>
    <col min="7194" max="7194" width="22.6640625" style="291"/>
    <col min="7195" max="7195" width="2.6640625" style="291" customWidth="1"/>
    <col min="7196" max="7196" width="22.6640625" style="291"/>
    <col min="7197" max="7197" width="2.88671875" style="291" customWidth="1"/>
    <col min="7198" max="7198" width="22.6640625" style="291"/>
    <col min="7199" max="7199" width="2.6640625" style="291" customWidth="1"/>
    <col min="7200" max="7201" width="22.6640625" style="291"/>
    <col min="7202" max="7202" width="1.6640625" style="291" bestFit="1" customWidth="1"/>
    <col min="7203" max="7203" width="22.6640625" style="291"/>
    <col min="7204" max="7204" width="1.6640625" style="291" bestFit="1" customWidth="1"/>
    <col min="7205" max="7400" width="22.6640625" style="291"/>
    <col min="7401" max="7401" width="27.88671875" style="291" customWidth="1"/>
    <col min="7402" max="7402" width="22.6640625" style="291"/>
    <col min="7403" max="7403" width="2.6640625" style="291" customWidth="1"/>
    <col min="7404" max="7404" width="22.6640625" style="291"/>
    <col min="7405" max="7405" width="2.6640625" style="291" customWidth="1"/>
    <col min="7406" max="7406" width="22.6640625" style="291"/>
    <col min="7407" max="7407" width="2.6640625" style="291" customWidth="1"/>
    <col min="7408" max="7408" width="22.6640625" style="291"/>
    <col min="7409" max="7409" width="2.6640625" style="291" customWidth="1"/>
    <col min="7410" max="7410" width="22.6640625" style="291"/>
    <col min="7411" max="7411" width="2.6640625" style="291" customWidth="1"/>
    <col min="7412" max="7412" width="22.6640625" style="291"/>
    <col min="7413" max="7413" width="2.6640625" style="291" customWidth="1"/>
    <col min="7414" max="7414" width="22.6640625" style="291"/>
    <col min="7415" max="7415" width="2.88671875" style="291" customWidth="1"/>
    <col min="7416" max="7416" width="22.6640625" style="291"/>
    <col min="7417" max="7417" width="2.6640625" style="291" customWidth="1"/>
    <col min="7418" max="7418" width="22.6640625" style="291"/>
    <col min="7419" max="7419" width="2.6640625" style="291" customWidth="1"/>
    <col min="7420" max="7420" width="22.6640625" style="291"/>
    <col min="7421" max="7421" width="2.6640625" style="291" customWidth="1"/>
    <col min="7422" max="7422" width="22.6640625" style="291"/>
    <col min="7423" max="7423" width="2.6640625" style="291" customWidth="1"/>
    <col min="7424" max="7424" width="22.6640625" style="291"/>
    <col min="7425" max="7425" width="2.6640625" style="291" customWidth="1"/>
    <col min="7426" max="7426" width="22.6640625" style="291"/>
    <col min="7427" max="7427" width="2.6640625" style="291" customWidth="1"/>
    <col min="7428" max="7428" width="22.6640625" style="291"/>
    <col min="7429" max="7429" width="2.6640625" style="291" customWidth="1"/>
    <col min="7430" max="7430" width="23.5546875" style="291" customWidth="1"/>
    <col min="7431" max="7431" width="2.6640625" style="291" customWidth="1"/>
    <col min="7432" max="7432" width="22.6640625" style="291"/>
    <col min="7433" max="7433" width="2.6640625" style="291" customWidth="1"/>
    <col min="7434" max="7434" width="22.6640625" style="291"/>
    <col min="7435" max="7435" width="2.6640625" style="291" customWidth="1"/>
    <col min="7436" max="7436" width="22.6640625" style="291"/>
    <col min="7437" max="7437" width="2.6640625" style="291" customWidth="1"/>
    <col min="7438" max="7438" width="22.6640625" style="291"/>
    <col min="7439" max="7439" width="2.6640625" style="291" customWidth="1"/>
    <col min="7440" max="7440" width="22.6640625" style="291"/>
    <col min="7441" max="7441" width="2.6640625" style="291" customWidth="1"/>
    <col min="7442" max="7442" width="22.6640625" style="291"/>
    <col min="7443" max="7443" width="2.6640625" style="291" customWidth="1"/>
    <col min="7444" max="7444" width="22.6640625" style="291"/>
    <col min="7445" max="7445" width="2.6640625" style="291" customWidth="1"/>
    <col min="7446" max="7446" width="22.6640625" style="291"/>
    <col min="7447" max="7447" width="2.6640625" style="291" customWidth="1"/>
    <col min="7448" max="7448" width="22.6640625" style="291"/>
    <col min="7449" max="7449" width="2.6640625" style="291" customWidth="1"/>
    <col min="7450" max="7450" width="22.6640625" style="291"/>
    <col min="7451" max="7451" width="2.6640625" style="291" customWidth="1"/>
    <col min="7452" max="7452" width="22.6640625" style="291"/>
    <col min="7453" max="7453" width="2.88671875" style="291" customWidth="1"/>
    <col min="7454" max="7454" width="22.6640625" style="291"/>
    <col min="7455" max="7455" width="2.6640625" style="291" customWidth="1"/>
    <col min="7456" max="7457" width="22.6640625" style="291"/>
    <col min="7458" max="7458" width="1.6640625" style="291" bestFit="1" customWidth="1"/>
    <col min="7459" max="7459" width="22.6640625" style="291"/>
    <col min="7460" max="7460" width="1.6640625" style="291" bestFit="1" customWidth="1"/>
    <col min="7461" max="7656" width="22.6640625" style="291"/>
    <col min="7657" max="7657" width="27.88671875" style="291" customWidth="1"/>
    <col min="7658" max="7658" width="22.6640625" style="291"/>
    <col min="7659" max="7659" width="2.6640625" style="291" customWidth="1"/>
    <col min="7660" max="7660" width="22.6640625" style="291"/>
    <col min="7661" max="7661" width="2.6640625" style="291" customWidth="1"/>
    <col min="7662" max="7662" width="22.6640625" style="291"/>
    <col min="7663" max="7663" width="2.6640625" style="291" customWidth="1"/>
    <col min="7664" max="7664" width="22.6640625" style="291"/>
    <col min="7665" max="7665" width="2.6640625" style="291" customWidth="1"/>
    <col min="7666" max="7666" width="22.6640625" style="291"/>
    <col min="7667" max="7667" width="2.6640625" style="291" customWidth="1"/>
    <col min="7668" max="7668" width="22.6640625" style="291"/>
    <col min="7669" max="7669" width="2.6640625" style="291" customWidth="1"/>
    <col min="7670" max="7670" width="22.6640625" style="291"/>
    <col min="7671" max="7671" width="2.88671875" style="291" customWidth="1"/>
    <col min="7672" max="7672" width="22.6640625" style="291"/>
    <col min="7673" max="7673" width="2.6640625" style="291" customWidth="1"/>
    <col min="7674" max="7674" width="22.6640625" style="291"/>
    <col min="7675" max="7675" width="2.6640625" style="291" customWidth="1"/>
    <col min="7676" max="7676" width="22.6640625" style="291"/>
    <col min="7677" max="7677" width="2.6640625" style="291" customWidth="1"/>
    <col min="7678" max="7678" width="22.6640625" style="291"/>
    <col min="7679" max="7679" width="2.6640625" style="291" customWidth="1"/>
    <col min="7680" max="7680" width="22.6640625" style="291"/>
    <col min="7681" max="7681" width="2.6640625" style="291" customWidth="1"/>
    <col min="7682" max="7682" width="22.6640625" style="291"/>
    <col min="7683" max="7683" width="2.6640625" style="291" customWidth="1"/>
    <col min="7684" max="7684" width="22.6640625" style="291"/>
    <col min="7685" max="7685" width="2.6640625" style="291" customWidth="1"/>
    <col min="7686" max="7686" width="23.5546875" style="291" customWidth="1"/>
    <col min="7687" max="7687" width="2.6640625" style="291" customWidth="1"/>
    <col min="7688" max="7688" width="22.6640625" style="291"/>
    <col min="7689" max="7689" width="2.6640625" style="291" customWidth="1"/>
    <col min="7690" max="7690" width="22.6640625" style="291"/>
    <col min="7691" max="7691" width="2.6640625" style="291" customWidth="1"/>
    <col min="7692" max="7692" width="22.6640625" style="291"/>
    <col min="7693" max="7693" width="2.6640625" style="291" customWidth="1"/>
    <col min="7694" max="7694" width="22.6640625" style="291"/>
    <col min="7695" max="7695" width="2.6640625" style="291" customWidth="1"/>
    <col min="7696" max="7696" width="22.6640625" style="291"/>
    <col min="7697" max="7697" width="2.6640625" style="291" customWidth="1"/>
    <col min="7698" max="7698" width="22.6640625" style="291"/>
    <col min="7699" max="7699" width="2.6640625" style="291" customWidth="1"/>
    <col min="7700" max="7700" width="22.6640625" style="291"/>
    <col min="7701" max="7701" width="2.6640625" style="291" customWidth="1"/>
    <col min="7702" max="7702" width="22.6640625" style="291"/>
    <col min="7703" max="7703" width="2.6640625" style="291" customWidth="1"/>
    <col min="7704" max="7704" width="22.6640625" style="291"/>
    <col min="7705" max="7705" width="2.6640625" style="291" customWidth="1"/>
    <col min="7706" max="7706" width="22.6640625" style="291"/>
    <col min="7707" max="7707" width="2.6640625" style="291" customWidth="1"/>
    <col min="7708" max="7708" width="22.6640625" style="291"/>
    <col min="7709" max="7709" width="2.88671875" style="291" customWidth="1"/>
    <col min="7710" max="7710" width="22.6640625" style="291"/>
    <col min="7711" max="7711" width="2.6640625" style="291" customWidth="1"/>
    <col min="7712" max="7713" width="22.6640625" style="291"/>
    <col min="7714" max="7714" width="1.6640625" style="291" bestFit="1" customWidth="1"/>
    <col min="7715" max="7715" width="22.6640625" style="291"/>
    <col min="7716" max="7716" width="1.6640625" style="291" bestFit="1" customWidth="1"/>
    <col min="7717" max="7912" width="22.6640625" style="291"/>
    <col min="7913" max="7913" width="27.88671875" style="291" customWidth="1"/>
    <col min="7914" max="7914" width="22.6640625" style="291"/>
    <col min="7915" max="7915" width="2.6640625" style="291" customWidth="1"/>
    <col min="7916" max="7916" width="22.6640625" style="291"/>
    <col min="7917" max="7917" width="2.6640625" style="291" customWidth="1"/>
    <col min="7918" max="7918" width="22.6640625" style="291"/>
    <col min="7919" max="7919" width="2.6640625" style="291" customWidth="1"/>
    <col min="7920" max="7920" width="22.6640625" style="291"/>
    <col min="7921" max="7921" width="2.6640625" style="291" customWidth="1"/>
    <col min="7922" max="7922" width="22.6640625" style="291"/>
    <col min="7923" max="7923" width="2.6640625" style="291" customWidth="1"/>
    <col min="7924" max="7924" width="22.6640625" style="291"/>
    <col min="7925" max="7925" width="2.6640625" style="291" customWidth="1"/>
    <col min="7926" max="7926" width="22.6640625" style="291"/>
    <col min="7927" max="7927" width="2.88671875" style="291" customWidth="1"/>
    <col min="7928" max="7928" width="22.6640625" style="291"/>
    <col min="7929" max="7929" width="2.6640625" style="291" customWidth="1"/>
    <col min="7930" max="7930" width="22.6640625" style="291"/>
    <col min="7931" max="7931" width="2.6640625" style="291" customWidth="1"/>
    <col min="7932" max="7932" width="22.6640625" style="291"/>
    <col min="7933" max="7933" width="2.6640625" style="291" customWidth="1"/>
    <col min="7934" max="7934" width="22.6640625" style="291"/>
    <col min="7935" max="7935" width="2.6640625" style="291" customWidth="1"/>
    <col min="7936" max="7936" width="22.6640625" style="291"/>
    <col min="7937" max="7937" width="2.6640625" style="291" customWidth="1"/>
    <col min="7938" max="7938" width="22.6640625" style="291"/>
    <col min="7939" max="7939" width="2.6640625" style="291" customWidth="1"/>
    <col min="7940" max="7940" width="22.6640625" style="291"/>
    <col min="7941" max="7941" width="2.6640625" style="291" customWidth="1"/>
    <col min="7942" max="7942" width="23.5546875" style="291" customWidth="1"/>
    <col min="7943" max="7943" width="2.6640625" style="291" customWidth="1"/>
    <col min="7944" max="7944" width="22.6640625" style="291"/>
    <col min="7945" max="7945" width="2.6640625" style="291" customWidth="1"/>
    <col min="7946" max="7946" width="22.6640625" style="291"/>
    <col min="7947" max="7947" width="2.6640625" style="291" customWidth="1"/>
    <col min="7948" max="7948" width="22.6640625" style="291"/>
    <col min="7949" max="7949" width="2.6640625" style="291" customWidth="1"/>
    <col min="7950" max="7950" width="22.6640625" style="291"/>
    <col min="7951" max="7951" width="2.6640625" style="291" customWidth="1"/>
    <col min="7952" max="7952" width="22.6640625" style="291"/>
    <col min="7953" max="7953" width="2.6640625" style="291" customWidth="1"/>
    <col min="7954" max="7954" width="22.6640625" style="291"/>
    <col min="7955" max="7955" width="2.6640625" style="291" customWidth="1"/>
    <col min="7956" max="7956" width="22.6640625" style="291"/>
    <col min="7957" max="7957" width="2.6640625" style="291" customWidth="1"/>
    <col min="7958" max="7958" width="22.6640625" style="291"/>
    <col min="7959" max="7959" width="2.6640625" style="291" customWidth="1"/>
    <col min="7960" max="7960" width="22.6640625" style="291"/>
    <col min="7961" max="7961" width="2.6640625" style="291" customWidth="1"/>
    <col min="7962" max="7962" width="22.6640625" style="291"/>
    <col min="7963" max="7963" width="2.6640625" style="291" customWidth="1"/>
    <col min="7964" max="7964" width="22.6640625" style="291"/>
    <col min="7965" max="7965" width="2.88671875" style="291" customWidth="1"/>
    <col min="7966" max="7966" width="22.6640625" style="291"/>
    <col min="7967" max="7967" width="2.6640625" style="291" customWidth="1"/>
    <col min="7968" max="7969" width="22.6640625" style="291"/>
    <col min="7970" max="7970" width="1.6640625" style="291" bestFit="1" customWidth="1"/>
    <col min="7971" max="7971" width="22.6640625" style="291"/>
    <col min="7972" max="7972" width="1.6640625" style="291" bestFit="1" customWidth="1"/>
    <col min="7973" max="8168" width="22.6640625" style="291"/>
    <col min="8169" max="8169" width="27.88671875" style="291" customWidth="1"/>
    <col min="8170" max="8170" width="22.6640625" style="291"/>
    <col min="8171" max="8171" width="2.6640625" style="291" customWidth="1"/>
    <col min="8172" max="8172" width="22.6640625" style="291"/>
    <col min="8173" max="8173" width="2.6640625" style="291" customWidth="1"/>
    <col min="8174" max="8174" width="22.6640625" style="291"/>
    <col min="8175" max="8175" width="2.6640625" style="291" customWidth="1"/>
    <col min="8176" max="8176" width="22.6640625" style="291"/>
    <col min="8177" max="8177" width="2.6640625" style="291" customWidth="1"/>
    <col min="8178" max="8178" width="22.6640625" style="291"/>
    <col min="8179" max="8179" width="2.6640625" style="291" customWidth="1"/>
    <col min="8180" max="8180" width="22.6640625" style="291"/>
    <col min="8181" max="8181" width="2.6640625" style="291" customWidth="1"/>
    <col min="8182" max="8182" width="22.6640625" style="291"/>
    <col min="8183" max="8183" width="2.88671875" style="291" customWidth="1"/>
    <col min="8184" max="8184" width="22.6640625" style="291"/>
    <col min="8185" max="8185" width="2.6640625" style="291" customWidth="1"/>
    <col min="8186" max="8186" width="22.6640625" style="291"/>
    <col min="8187" max="8187" width="2.6640625" style="291" customWidth="1"/>
    <col min="8188" max="8188" width="22.6640625" style="291"/>
    <col min="8189" max="8189" width="2.6640625" style="291" customWidth="1"/>
    <col min="8190" max="8190" width="22.6640625" style="291"/>
    <col min="8191" max="8191" width="2.6640625" style="291" customWidth="1"/>
    <col min="8192" max="8192" width="22.6640625" style="291"/>
    <col min="8193" max="8193" width="2.6640625" style="291" customWidth="1"/>
    <col min="8194" max="8194" width="22.6640625" style="291"/>
    <col min="8195" max="8195" width="2.6640625" style="291" customWidth="1"/>
    <col min="8196" max="8196" width="22.6640625" style="291"/>
    <col min="8197" max="8197" width="2.6640625" style="291" customWidth="1"/>
    <col min="8198" max="8198" width="23.5546875" style="291" customWidth="1"/>
    <col min="8199" max="8199" width="2.6640625" style="291" customWidth="1"/>
    <col min="8200" max="8200" width="22.6640625" style="291"/>
    <col min="8201" max="8201" width="2.6640625" style="291" customWidth="1"/>
    <col min="8202" max="8202" width="22.6640625" style="291"/>
    <col min="8203" max="8203" width="2.6640625" style="291" customWidth="1"/>
    <col min="8204" max="8204" width="22.6640625" style="291"/>
    <col min="8205" max="8205" width="2.6640625" style="291" customWidth="1"/>
    <col min="8206" max="8206" width="22.6640625" style="291"/>
    <col min="8207" max="8207" width="2.6640625" style="291" customWidth="1"/>
    <col min="8208" max="8208" width="22.6640625" style="291"/>
    <col min="8209" max="8209" width="2.6640625" style="291" customWidth="1"/>
    <col min="8210" max="8210" width="22.6640625" style="291"/>
    <col min="8211" max="8211" width="2.6640625" style="291" customWidth="1"/>
    <col min="8212" max="8212" width="22.6640625" style="291"/>
    <col min="8213" max="8213" width="2.6640625" style="291" customWidth="1"/>
    <col min="8214" max="8214" width="22.6640625" style="291"/>
    <col min="8215" max="8215" width="2.6640625" style="291" customWidth="1"/>
    <col min="8216" max="8216" width="22.6640625" style="291"/>
    <col min="8217" max="8217" width="2.6640625" style="291" customWidth="1"/>
    <col min="8218" max="8218" width="22.6640625" style="291"/>
    <col min="8219" max="8219" width="2.6640625" style="291" customWidth="1"/>
    <col min="8220" max="8220" width="22.6640625" style="291"/>
    <col min="8221" max="8221" width="2.88671875" style="291" customWidth="1"/>
    <col min="8222" max="8222" width="22.6640625" style="291"/>
    <col min="8223" max="8223" width="2.6640625" style="291" customWidth="1"/>
    <col min="8224" max="8225" width="22.6640625" style="291"/>
    <col min="8226" max="8226" width="1.6640625" style="291" bestFit="1" customWidth="1"/>
    <col min="8227" max="8227" width="22.6640625" style="291"/>
    <col min="8228" max="8228" width="1.6640625" style="291" bestFit="1" customWidth="1"/>
    <col min="8229" max="8424" width="22.6640625" style="291"/>
    <col min="8425" max="8425" width="27.88671875" style="291" customWidth="1"/>
    <col min="8426" max="8426" width="22.6640625" style="291"/>
    <col min="8427" max="8427" width="2.6640625" style="291" customWidth="1"/>
    <col min="8428" max="8428" width="22.6640625" style="291"/>
    <col min="8429" max="8429" width="2.6640625" style="291" customWidth="1"/>
    <col min="8430" max="8430" width="22.6640625" style="291"/>
    <col min="8431" max="8431" width="2.6640625" style="291" customWidth="1"/>
    <col min="8432" max="8432" width="22.6640625" style="291"/>
    <col min="8433" max="8433" width="2.6640625" style="291" customWidth="1"/>
    <col min="8434" max="8434" width="22.6640625" style="291"/>
    <col min="8435" max="8435" width="2.6640625" style="291" customWidth="1"/>
    <col min="8436" max="8436" width="22.6640625" style="291"/>
    <col min="8437" max="8437" width="2.6640625" style="291" customWidth="1"/>
    <col min="8438" max="8438" width="22.6640625" style="291"/>
    <col min="8439" max="8439" width="2.88671875" style="291" customWidth="1"/>
    <col min="8440" max="8440" width="22.6640625" style="291"/>
    <col min="8441" max="8441" width="2.6640625" style="291" customWidth="1"/>
    <col min="8442" max="8442" width="22.6640625" style="291"/>
    <col min="8443" max="8443" width="2.6640625" style="291" customWidth="1"/>
    <col min="8444" max="8444" width="22.6640625" style="291"/>
    <col min="8445" max="8445" width="2.6640625" style="291" customWidth="1"/>
    <col min="8446" max="8446" width="22.6640625" style="291"/>
    <col min="8447" max="8447" width="2.6640625" style="291" customWidth="1"/>
    <col min="8448" max="8448" width="22.6640625" style="291"/>
    <col min="8449" max="8449" width="2.6640625" style="291" customWidth="1"/>
    <col min="8450" max="8450" width="22.6640625" style="291"/>
    <col min="8451" max="8451" width="2.6640625" style="291" customWidth="1"/>
    <col min="8452" max="8452" width="22.6640625" style="291"/>
    <col min="8453" max="8453" width="2.6640625" style="291" customWidth="1"/>
    <col min="8454" max="8454" width="23.5546875" style="291" customWidth="1"/>
    <col min="8455" max="8455" width="2.6640625" style="291" customWidth="1"/>
    <col min="8456" max="8456" width="22.6640625" style="291"/>
    <col min="8457" max="8457" width="2.6640625" style="291" customWidth="1"/>
    <col min="8458" max="8458" width="22.6640625" style="291"/>
    <col min="8459" max="8459" width="2.6640625" style="291" customWidth="1"/>
    <col min="8460" max="8460" width="22.6640625" style="291"/>
    <col min="8461" max="8461" width="2.6640625" style="291" customWidth="1"/>
    <col min="8462" max="8462" width="22.6640625" style="291"/>
    <col min="8463" max="8463" width="2.6640625" style="291" customWidth="1"/>
    <col min="8464" max="8464" width="22.6640625" style="291"/>
    <col min="8465" max="8465" width="2.6640625" style="291" customWidth="1"/>
    <col min="8466" max="8466" width="22.6640625" style="291"/>
    <col min="8467" max="8467" width="2.6640625" style="291" customWidth="1"/>
    <col min="8468" max="8468" width="22.6640625" style="291"/>
    <col min="8469" max="8469" width="2.6640625" style="291" customWidth="1"/>
    <col min="8470" max="8470" width="22.6640625" style="291"/>
    <col min="8471" max="8471" width="2.6640625" style="291" customWidth="1"/>
    <col min="8472" max="8472" width="22.6640625" style="291"/>
    <col min="8473" max="8473" width="2.6640625" style="291" customWidth="1"/>
    <col min="8474" max="8474" width="22.6640625" style="291"/>
    <col min="8475" max="8475" width="2.6640625" style="291" customWidth="1"/>
    <col min="8476" max="8476" width="22.6640625" style="291"/>
    <col min="8477" max="8477" width="2.88671875" style="291" customWidth="1"/>
    <col min="8478" max="8478" width="22.6640625" style="291"/>
    <col min="8479" max="8479" width="2.6640625" style="291" customWidth="1"/>
    <col min="8480" max="8481" width="22.6640625" style="291"/>
    <col min="8482" max="8482" width="1.6640625" style="291" bestFit="1" customWidth="1"/>
    <col min="8483" max="8483" width="22.6640625" style="291"/>
    <col min="8484" max="8484" width="1.6640625" style="291" bestFit="1" customWidth="1"/>
    <col min="8485" max="8680" width="22.6640625" style="291"/>
    <col min="8681" max="8681" width="27.88671875" style="291" customWidth="1"/>
    <col min="8682" max="8682" width="22.6640625" style="291"/>
    <col min="8683" max="8683" width="2.6640625" style="291" customWidth="1"/>
    <col min="8684" max="8684" width="22.6640625" style="291"/>
    <col min="8685" max="8685" width="2.6640625" style="291" customWidth="1"/>
    <col min="8686" max="8686" width="22.6640625" style="291"/>
    <col min="8687" max="8687" width="2.6640625" style="291" customWidth="1"/>
    <col min="8688" max="8688" width="22.6640625" style="291"/>
    <col min="8689" max="8689" width="2.6640625" style="291" customWidth="1"/>
    <col min="8690" max="8690" width="22.6640625" style="291"/>
    <col min="8691" max="8691" width="2.6640625" style="291" customWidth="1"/>
    <col min="8692" max="8692" width="22.6640625" style="291"/>
    <col min="8693" max="8693" width="2.6640625" style="291" customWidth="1"/>
    <col min="8694" max="8694" width="22.6640625" style="291"/>
    <col min="8695" max="8695" width="2.88671875" style="291" customWidth="1"/>
    <col min="8696" max="8696" width="22.6640625" style="291"/>
    <col min="8697" max="8697" width="2.6640625" style="291" customWidth="1"/>
    <col min="8698" max="8698" width="22.6640625" style="291"/>
    <col min="8699" max="8699" width="2.6640625" style="291" customWidth="1"/>
    <col min="8700" max="8700" width="22.6640625" style="291"/>
    <col min="8701" max="8701" width="2.6640625" style="291" customWidth="1"/>
    <col min="8702" max="8702" width="22.6640625" style="291"/>
    <col min="8703" max="8703" width="2.6640625" style="291" customWidth="1"/>
    <col min="8704" max="8704" width="22.6640625" style="291"/>
    <col min="8705" max="8705" width="2.6640625" style="291" customWidth="1"/>
    <col min="8706" max="8706" width="22.6640625" style="291"/>
    <col min="8707" max="8707" width="2.6640625" style="291" customWidth="1"/>
    <col min="8708" max="8708" width="22.6640625" style="291"/>
    <col min="8709" max="8709" width="2.6640625" style="291" customWidth="1"/>
    <col min="8710" max="8710" width="23.5546875" style="291" customWidth="1"/>
    <col min="8711" max="8711" width="2.6640625" style="291" customWidth="1"/>
    <col min="8712" max="8712" width="22.6640625" style="291"/>
    <col min="8713" max="8713" width="2.6640625" style="291" customWidth="1"/>
    <col min="8714" max="8714" width="22.6640625" style="291"/>
    <col min="8715" max="8715" width="2.6640625" style="291" customWidth="1"/>
    <col min="8716" max="8716" width="22.6640625" style="291"/>
    <col min="8717" max="8717" width="2.6640625" style="291" customWidth="1"/>
    <col min="8718" max="8718" width="22.6640625" style="291"/>
    <col min="8719" max="8719" width="2.6640625" style="291" customWidth="1"/>
    <col min="8720" max="8720" width="22.6640625" style="291"/>
    <col min="8721" max="8721" width="2.6640625" style="291" customWidth="1"/>
    <col min="8722" max="8722" width="22.6640625" style="291"/>
    <col min="8723" max="8723" width="2.6640625" style="291" customWidth="1"/>
    <col min="8724" max="8724" width="22.6640625" style="291"/>
    <col min="8725" max="8725" width="2.6640625" style="291" customWidth="1"/>
    <col min="8726" max="8726" width="22.6640625" style="291"/>
    <col min="8727" max="8727" width="2.6640625" style="291" customWidth="1"/>
    <col min="8728" max="8728" width="22.6640625" style="291"/>
    <col min="8729" max="8729" width="2.6640625" style="291" customWidth="1"/>
    <col min="8730" max="8730" width="22.6640625" style="291"/>
    <col min="8731" max="8731" width="2.6640625" style="291" customWidth="1"/>
    <col min="8732" max="8732" width="22.6640625" style="291"/>
    <col min="8733" max="8733" width="2.88671875" style="291" customWidth="1"/>
    <col min="8734" max="8734" width="22.6640625" style="291"/>
    <col min="8735" max="8735" width="2.6640625" style="291" customWidth="1"/>
    <col min="8736" max="8737" width="22.6640625" style="291"/>
    <col min="8738" max="8738" width="1.6640625" style="291" bestFit="1" customWidth="1"/>
    <col min="8739" max="8739" width="22.6640625" style="291"/>
    <col min="8740" max="8740" width="1.6640625" style="291" bestFit="1" customWidth="1"/>
    <col min="8741" max="8936" width="22.6640625" style="291"/>
    <col min="8937" max="8937" width="27.88671875" style="291" customWidth="1"/>
    <col min="8938" max="8938" width="22.6640625" style="291"/>
    <col min="8939" max="8939" width="2.6640625" style="291" customWidth="1"/>
    <col min="8940" max="8940" width="22.6640625" style="291"/>
    <col min="8941" max="8941" width="2.6640625" style="291" customWidth="1"/>
    <col min="8942" max="8942" width="22.6640625" style="291"/>
    <col min="8943" max="8943" width="2.6640625" style="291" customWidth="1"/>
    <col min="8944" max="8944" width="22.6640625" style="291"/>
    <col min="8945" max="8945" width="2.6640625" style="291" customWidth="1"/>
    <col min="8946" max="8946" width="22.6640625" style="291"/>
    <col min="8947" max="8947" width="2.6640625" style="291" customWidth="1"/>
    <col min="8948" max="8948" width="22.6640625" style="291"/>
    <col min="8949" max="8949" width="2.6640625" style="291" customWidth="1"/>
    <col min="8950" max="8950" width="22.6640625" style="291"/>
    <col min="8951" max="8951" width="2.88671875" style="291" customWidth="1"/>
    <col min="8952" max="8952" width="22.6640625" style="291"/>
    <col min="8953" max="8953" width="2.6640625" style="291" customWidth="1"/>
    <col min="8954" max="8954" width="22.6640625" style="291"/>
    <col min="8955" max="8955" width="2.6640625" style="291" customWidth="1"/>
    <col min="8956" max="8956" width="22.6640625" style="291"/>
    <col min="8957" max="8957" width="2.6640625" style="291" customWidth="1"/>
    <col min="8958" max="8958" width="22.6640625" style="291"/>
    <col min="8959" max="8959" width="2.6640625" style="291" customWidth="1"/>
    <col min="8960" max="8960" width="22.6640625" style="291"/>
    <col min="8961" max="8961" width="2.6640625" style="291" customWidth="1"/>
    <col min="8962" max="8962" width="22.6640625" style="291"/>
    <col min="8963" max="8963" width="2.6640625" style="291" customWidth="1"/>
    <col min="8964" max="8964" width="22.6640625" style="291"/>
    <col min="8965" max="8965" width="2.6640625" style="291" customWidth="1"/>
    <col min="8966" max="8966" width="23.5546875" style="291" customWidth="1"/>
    <col min="8967" max="8967" width="2.6640625" style="291" customWidth="1"/>
    <col min="8968" max="8968" width="22.6640625" style="291"/>
    <col min="8969" max="8969" width="2.6640625" style="291" customWidth="1"/>
    <col min="8970" max="8970" width="22.6640625" style="291"/>
    <col min="8971" max="8971" width="2.6640625" style="291" customWidth="1"/>
    <col min="8972" max="8972" width="22.6640625" style="291"/>
    <col min="8973" max="8973" width="2.6640625" style="291" customWidth="1"/>
    <col min="8974" max="8974" width="22.6640625" style="291"/>
    <col min="8975" max="8975" width="2.6640625" style="291" customWidth="1"/>
    <col min="8976" max="8976" width="22.6640625" style="291"/>
    <col min="8977" max="8977" width="2.6640625" style="291" customWidth="1"/>
    <col min="8978" max="8978" width="22.6640625" style="291"/>
    <col min="8979" max="8979" width="2.6640625" style="291" customWidth="1"/>
    <col min="8980" max="8980" width="22.6640625" style="291"/>
    <col min="8981" max="8981" width="2.6640625" style="291" customWidth="1"/>
    <col min="8982" max="8982" width="22.6640625" style="291"/>
    <col min="8983" max="8983" width="2.6640625" style="291" customWidth="1"/>
    <col min="8984" max="8984" width="22.6640625" style="291"/>
    <col min="8985" max="8985" width="2.6640625" style="291" customWidth="1"/>
    <col min="8986" max="8986" width="22.6640625" style="291"/>
    <col min="8987" max="8987" width="2.6640625" style="291" customWidth="1"/>
    <col min="8988" max="8988" width="22.6640625" style="291"/>
    <col min="8989" max="8989" width="2.88671875" style="291" customWidth="1"/>
    <col min="8990" max="8990" width="22.6640625" style="291"/>
    <col min="8991" max="8991" width="2.6640625" style="291" customWidth="1"/>
    <col min="8992" max="8993" width="22.6640625" style="291"/>
    <col min="8994" max="8994" width="1.6640625" style="291" bestFit="1" customWidth="1"/>
    <col min="8995" max="8995" width="22.6640625" style="291"/>
    <col min="8996" max="8996" width="1.6640625" style="291" bestFit="1" customWidth="1"/>
    <col min="8997" max="9192" width="22.6640625" style="291"/>
    <col min="9193" max="9193" width="27.88671875" style="291" customWidth="1"/>
    <col min="9194" max="9194" width="22.6640625" style="291"/>
    <col min="9195" max="9195" width="2.6640625" style="291" customWidth="1"/>
    <col min="9196" max="9196" width="22.6640625" style="291"/>
    <col min="9197" max="9197" width="2.6640625" style="291" customWidth="1"/>
    <col min="9198" max="9198" width="22.6640625" style="291"/>
    <col min="9199" max="9199" width="2.6640625" style="291" customWidth="1"/>
    <col min="9200" max="9200" width="22.6640625" style="291"/>
    <col min="9201" max="9201" width="2.6640625" style="291" customWidth="1"/>
    <col min="9202" max="9202" width="22.6640625" style="291"/>
    <col min="9203" max="9203" width="2.6640625" style="291" customWidth="1"/>
    <col min="9204" max="9204" width="22.6640625" style="291"/>
    <col min="9205" max="9205" width="2.6640625" style="291" customWidth="1"/>
    <col min="9206" max="9206" width="22.6640625" style="291"/>
    <col min="9207" max="9207" width="2.88671875" style="291" customWidth="1"/>
    <col min="9208" max="9208" width="22.6640625" style="291"/>
    <col min="9209" max="9209" width="2.6640625" style="291" customWidth="1"/>
    <col min="9210" max="9210" width="22.6640625" style="291"/>
    <col min="9211" max="9211" width="2.6640625" style="291" customWidth="1"/>
    <col min="9212" max="9212" width="22.6640625" style="291"/>
    <col min="9213" max="9213" width="2.6640625" style="291" customWidth="1"/>
    <col min="9214" max="9214" width="22.6640625" style="291"/>
    <col min="9215" max="9215" width="2.6640625" style="291" customWidth="1"/>
    <col min="9216" max="9216" width="22.6640625" style="291"/>
    <col min="9217" max="9217" width="2.6640625" style="291" customWidth="1"/>
    <col min="9218" max="9218" width="22.6640625" style="291"/>
    <col min="9219" max="9219" width="2.6640625" style="291" customWidth="1"/>
    <col min="9220" max="9220" width="22.6640625" style="291"/>
    <col min="9221" max="9221" width="2.6640625" style="291" customWidth="1"/>
    <col min="9222" max="9222" width="23.5546875" style="291" customWidth="1"/>
    <col min="9223" max="9223" width="2.6640625" style="291" customWidth="1"/>
    <col min="9224" max="9224" width="22.6640625" style="291"/>
    <col min="9225" max="9225" width="2.6640625" style="291" customWidth="1"/>
    <col min="9226" max="9226" width="22.6640625" style="291"/>
    <col min="9227" max="9227" width="2.6640625" style="291" customWidth="1"/>
    <col min="9228" max="9228" width="22.6640625" style="291"/>
    <col min="9229" max="9229" width="2.6640625" style="291" customWidth="1"/>
    <col min="9230" max="9230" width="22.6640625" style="291"/>
    <col min="9231" max="9231" width="2.6640625" style="291" customWidth="1"/>
    <col min="9232" max="9232" width="22.6640625" style="291"/>
    <col min="9233" max="9233" width="2.6640625" style="291" customWidth="1"/>
    <col min="9234" max="9234" width="22.6640625" style="291"/>
    <col min="9235" max="9235" width="2.6640625" style="291" customWidth="1"/>
    <col min="9236" max="9236" width="22.6640625" style="291"/>
    <col min="9237" max="9237" width="2.6640625" style="291" customWidth="1"/>
    <col min="9238" max="9238" width="22.6640625" style="291"/>
    <col min="9239" max="9239" width="2.6640625" style="291" customWidth="1"/>
    <col min="9240" max="9240" width="22.6640625" style="291"/>
    <col min="9241" max="9241" width="2.6640625" style="291" customWidth="1"/>
    <col min="9242" max="9242" width="22.6640625" style="291"/>
    <col min="9243" max="9243" width="2.6640625" style="291" customWidth="1"/>
    <col min="9244" max="9244" width="22.6640625" style="291"/>
    <col min="9245" max="9245" width="2.88671875" style="291" customWidth="1"/>
    <col min="9246" max="9246" width="22.6640625" style="291"/>
    <col min="9247" max="9247" width="2.6640625" style="291" customWidth="1"/>
    <col min="9248" max="9249" width="22.6640625" style="291"/>
    <col min="9250" max="9250" width="1.6640625" style="291" bestFit="1" customWidth="1"/>
    <col min="9251" max="9251" width="22.6640625" style="291"/>
    <col min="9252" max="9252" width="1.6640625" style="291" bestFit="1" customWidth="1"/>
    <col min="9253" max="9448" width="22.6640625" style="291"/>
    <col min="9449" max="9449" width="27.88671875" style="291" customWidth="1"/>
    <col min="9450" max="9450" width="22.6640625" style="291"/>
    <col min="9451" max="9451" width="2.6640625" style="291" customWidth="1"/>
    <col min="9452" max="9452" width="22.6640625" style="291"/>
    <col min="9453" max="9453" width="2.6640625" style="291" customWidth="1"/>
    <col min="9454" max="9454" width="22.6640625" style="291"/>
    <col min="9455" max="9455" width="2.6640625" style="291" customWidth="1"/>
    <col min="9456" max="9456" width="22.6640625" style="291"/>
    <col min="9457" max="9457" width="2.6640625" style="291" customWidth="1"/>
    <col min="9458" max="9458" width="22.6640625" style="291"/>
    <col min="9459" max="9459" width="2.6640625" style="291" customWidth="1"/>
    <col min="9460" max="9460" width="22.6640625" style="291"/>
    <col min="9461" max="9461" width="2.6640625" style="291" customWidth="1"/>
    <col min="9462" max="9462" width="22.6640625" style="291"/>
    <col min="9463" max="9463" width="2.88671875" style="291" customWidth="1"/>
    <col min="9464" max="9464" width="22.6640625" style="291"/>
    <col min="9465" max="9465" width="2.6640625" style="291" customWidth="1"/>
    <col min="9466" max="9466" width="22.6640625" style="291"/>
    <col min="9467" max="9467" width="2.6640625" style="291" customWidth="1"/>
    <col min="9468" max="9468" width="22.6640625" style="291"/>
    <col min="9469" max="9469" width="2.6640625" style="291" customWidth="1"/>
    <col min="9470" max="9470" width="22.6640625" style="291"/>
    <col min="9471" max="9471" width="2.6640625" style="291" customWidth="1"/>
    <col min="9472" max="9472" width="22.6640625" style="291"/>
    <col min="9473" max="9473" width="2.6640625" style="291" customWidth="1"/>
    <col min="9474" max="9474" width="22.6640625" style="291"/>
    <col min="9475" max="9475" width="2.6640625" style="291" customWidth="1"/>
    <col min="9476" max="9476" width="22.6640625" style="291"/>
    <col min="9477" max="9477" width="2.6640625" style="291" customWidth="1"/>
    <col min="9478" max="9478" width="23.5546875" style="291" customWidth="1"/>
    <col min="9479" max="9479" width="2.6640625" style="291" customWidth="1"/>
    <col min="9480" max="9480" width="22.6640625" style="291"/>
    <col min="9481" max="9481" width="2.6640625" style="291" customWidth="1"/>
    <col min="9482" max="9482" width="22.6640625" style="291"/>
    <col min="9483" max="9483" width="2.6640625" style="291" customWidth="1"/>
    <col min="9484" max="9484" width="22.6640625" style="291"/>
    <col min="9485" max="9485" width="2.6640625" style="291" customWidth="1"/>
    <col min="9486" max="9486" width="22.6640625" style="291"/>
    <col min="9487" max="9487" width="2.6640625" style="291" customWidth="1"/>
    <col min="9488" max="9488" width="22.6640625" style="291"/>
    <col min="9489" max="9489" width="2.6640625" style="291" customWidth="1"/>
    <col min="9490" max="9490" width="22.6640625" style="291"/>
    <col min="9491" max="9491" width="2.6640625" style="291" customWidth="1"/>
    <col min="9492" max="9492" width="22.6640625" style="291"/>
    <col min="9493" max="9493" width="2.6640625" style="291" customWidth="1"/>
    <col min="9494" max="9494" width="22.6640625" style="291"/>
    <col min="9495" max="9495" width="2.6640625" style="291" customWidth="1"/>
    <col min="9496" max="9496" width="22.6640625" style="291"/>
    <col min="9497" max="9497" width="2.6640625" style="291" customWidth="1"/>
    <col min="9498" max="9498" width="22.6640625" style="291"/>
    <col min="9499" max="9499" width="2.6640625" style="291" customWidth="1"/>
    <col min="9500" max="9500" width="22.6640625" style="291"/>
    <col min="9501" max="9501" width="2.88671875" style="291" customWidth="1"/>
    <col min="9502" max="9502" width="22.6640625" style="291"/>
    <col min="9503" max="9503" width="2.6640625" style="291" customWidth="1"/>
    <col min="9504" max="9505" width="22.6640625" style="291"/>
    <col min="9506" max="9506" width="1.6640625" style="291" bestFit="1" customWidth="1"/>
    <col min="9507" max="9507" width="22.6640625" style="291"/>
    <col min="9508" max="9508" width="1.6640625" style="291" bestFit="1" customWidth="1"/>
    <col min="9509" max="9704" width="22.6640625" style="291"/>
    <col min="9705" max="9705" width="27.88671875" style="291" customWidth="1"/>
    <col min="9706" max="9706" width="22.6640625" style="291"/>
    <col min="9707" max="9707" width="2.6640625" style="291" customWidth="1"/>
    <col min="9708" max="9708" width="22.6640625" style="291"/>
    <col min="9709" max="9709" width="2.6640625" style="291" customWidth="1"/>
    <col min="9710" max="9710" width="22.6640625" style="291"/>
    <col min="9711" max="9711" width="2.6640625" style="291" customWidth="1"/>
    <col min="9712" max="9712" width="22.6640625" style="291"/>
    <col min="9713" max="9713" width="2.6640625" style="291" customWidth="1"/>
    <col min="9714" max="9714" width="22.6640625" style="291"/>
    <col min="9715" max="9715" width="2.6640625" style="291" customWidth="1"/>
    <col min="9716" max="9716" width="22.6640625" style="291"/>
    <col min="9717" max="9717" width="2.6640625" style="291" customWidth="1"/>
    <col min="9718" max="9718" width="22.6640625" style="291"/>
    <col min="9719" max="9719" width="2.88671875" style="291" customWidth="1"/>
    <col min="9720" max="9720" width="22.6640625" style="291"/>
    <col min="9721" max="9721" width="2.6640625" style="291" customWidth="1"/>
    <col min="9722" max="9722" width="22.6640625" style="291"/>
    <col min="9723" max="9723" width="2.6640625" style="291" customWidth="1"/>
    <col min="9724" max="9724" width="22.6640625" style="291"/>
    <col min="9725" max="9725" width="2.6640625" style="291" customWidth="1"/>
    <col min="9726" max="9726" width="22.6640625" style="291"/>
    <col min="9727" max="9727" width="2.6640625" style="291" customWidth="1"/>
    <col min="9728" max="9728" width="22.6640625" style="291"/>
    <col min="9729" max="9729" width="2.6640625" style="291" customWidth="1"/>
    <col min="9730" max="9730" width="22.6640625" style="291"/>
    <col min="9731" max="9731" width="2.6640625" style="291" customWidth="1"/>
    <col min="9732" max="9732" width="22.6640625" style="291"/>
    <col min="9733" max="9733" width="2.6640625" style="291" customWidth="1"/>
    <col min="9734" max="9734" width="23.5546875" style="291" customWidth="1"/>
    <col min="9735" max="9735" width="2.6640625" style="291" customWidth="1"/>
    <col min="9736" max="9736" width="22.6640625" style="291"/>
    <col min="9737" max="9737" width="2.6640625" style="291" customWidth="1"/>
    <col min="9738" max="9738" width="22.6640625" style="291"/>
    <col min="9739" max="9739" width="2.6640625" style="291" customWidth="1"/>
    <col min="9740" max="9740" width="22.6640625" style="291"/>
    <col min="9741" max="9741" width="2.6640625" style="291" customWidth="1"/>
    <col min="9742" max="9742" width="22.6640625" style="291"/>
    <col min="9743" max="9743" width="2.6640625" style="291" customWidth="1"/>
    <col min="9744" max="9744" width="22.6640625" style="291"/>
    <col min="9745" max="9745" width="2.6640625" style="291" customWidth="1"/>
    <col min="9746" max="9746" width="22.6640625" style="291"/>
    <col min="9747" max="9747" width="2.6640625" style="291" customWidth="1"/>
    <col min="9748" max="9748" width="22.6640625" style="291"/>
    <col min="9749" max="9749" width="2.6640625" style="291" customWidth="1"/>
    <col min="9750" max="9750" width="22.6640625" style="291"/>
    <col min="9751" max="9751" width="2.6640625" style="291" customWidth="1"/>
    <col min="9752" max="9752" width="22.6640625" style="291"/>
    <col min="9753" max="9753" width="2.6640625" style="291" customWidth="1"/>
    <col min="9754" max="9754" width="22.6640625" style="291"/>
    <col min="9755" max="9755" width="2.6640625" style="291" customWidth="1"/>
    <col min="9756" max="9756" width="22.6640625" style="291"/>
    <col min="9757" max="9757" width="2.88671875" style="291" customWidth="1"/>
    <col min="9758" max="9758" width="22.6640625" style="291"/>
    <col min="9759" max="9759" width="2.6640625" style="291" customWidth="1"/>
    <col min="9760" max="9761" width="22.6640625" style="291"/>
    <col min="9762" max="9762" width="1.6640625" style="291" bestFit="1" customWidth="1"/>
    <col min="9763" max="9763" width="22.6640625" style="291"/>
    <col min="9764" max="9764" width="1.6640625" style="291" bestFit="1" customWidth="1"/>
    <col min="9765" max="9960" width="22.6640625" style="291"/>
    <col min="9961" max="9961" width="27.88671875" style="291" customWidth="1"/>
    <col min="9962" max="9962" width="22.6640625" style="291"/>
    <col min="9963" max="9963" width="2.6640625" style="291" customWidth="1"/>
    <col min="9964" max="9964" width="22.6640625" style="291"/>
    <col min="9965" max="9965" width="2.6640625" style="291" customWidth="1"/>
    <col min="9966" max="9966" width="22.6640625" style="291"/>
    <col min="9967" max="9967" width="2.6640625" style="291" customWidth="1"/>
    <col min="9968" max="9968" width="22.6640625" style="291"/>
    <col min="9969" max="9969" width="2.6640625" style="291" customWidth="1"/>
    <col min="9970" max="9970" width="22.6640625" style="291"/>
    <col min="9971" max="9971" width="2.6640625" style="291" customWidth="1"/>
    <col min="9972" max="9972" width="22.6640625" style="291"/>
    <col min="9973" max="9973" width="2.6640625" style="291" customWidth="1"/>
    <col min="9974" max="9974" width="22.6640625" style="291"/>
    <col min="9975" max="9975" width="2.88671875" style="291" customWidth="1"/>
    <col min="9976" max="9976" width="22.6640625" style="291"/>
    <col min="9977" max="9977" width="2.6640625" style="291" customWidth="1"/>
    <col min="9978" max="9978" width="22.6640625" style="291"/>
    <col min="9979" max="9979" width="2.6640625" style="291" customWidth="1"/>
    <col min="9980" max="9980" width="22.6640625" style="291"/>
    <col min="9981" max="9981" width="2.6640625" style="291" customWidth="1"/>
    <col min="9982" max="9982" width="22.6640625" style="291"/>
    <col min="9983" max="9983" width="2.6640625" style="291" customWidth="1"/>
    <col min="9984" max="9984" width="22.6640625" style="291"/>
    <col min="9985" max="9985" width="2.6640625" style="291" customWidth="1"/>
    <col min="9986" max="9986" width="22.6640625" style="291"/>
    <col min="9987" max="9987" width="2.6640625" style="291" customWidth="1"/>
    <col min="9988" max="9988" width="22.6640625" style="291"/>
    <col min="9989" max="9989" width="2.6640625" style="291" customWidth="1"/>
    <col min="9990" max="9990" width="23.5546875" style="291" customWidth="1"/>
    <col min="9991" max="9991" width="2.6640625" style="291" customWidth="1"/>
    <col min="9992" max="9992" width="22.6640625" style="291"/>
    <col min="9993" max="9993" width="2.6640625" style="291" customWidth="1"/>
    <col min="9994" max="9994" width="22.6640625" style="291"/>
    <col min="9995" max="9995" width="2.6640625" style="291" customWidth="1"/>
    <col min="9996" max="9996" width="22.6640625" style="291"/>
    <col min="9997" max="9997" width="2.6640625" style="291" customWidth="1"/>
    <col min="9998" max="9998" width="22.6640625" style="291"/>
    <col min="9999" max="9999" width="2.6640625" style="291" customWidth="1"/>
    <col min="10000" max="10000" width="22.6640625" style="291"/>
    <col min="10001" max="10001" width="2.6640625" style="291" customWidth="1"/>
    <col min="10002" max="10002" width="22.6640625" style="291"/>
    <col min="10003" max="10003" width="2.6640625" style="291" customWidth="1"/>
    <col min="10004" max="10004" width="22.6640625" style="291"/>
    <col min="10005" max="10005" width="2.6640625" style="291" customWidth="1"/>
    <col min="10006" max="10006" width="22.6640625" style="291"/>
    <col min="10007" max="10007" width="2.6640625" style="291" customWidth="1"/>
    <col min="10008" max="10008" width="22.6640625" style="291"/>
    <col min="10009" max="10009" width="2.6640625" style="291" customWidth="1"/>
    <col min="10010" max="10010" width="22.6640625" style="291"/>
    <col min="10011" max="10011" width="2.6640625" style="291" customWidth="1"/>
    <col min="10012" max="10012" width="22.6640625" style="291"/>
    <col min="10013" max="10013" width="2.88671875" style="291" customWidth="1"/>
    <col min="10014" max="10014" width="22.6640625" style="291"/>
    <col min="10015" max="10015" width="2.6640625" style="291" customWidth="1"/>
    <col min="10016" max="10017" width="22.6640625" style="291"/>
    <col min="10018" max="10018" width="1.6640625" style="291" bestFit="1" customWidth="1"/>
    <col min="10019" max="10019" width="22.6640625" style="291"/>
    <col min="10020" max="10020" width="1.6640625" style="291" bestFit="1" customWidth="1"/>
    <col min="10021" max="10216" width="22.6640625" style="291"/>
    <col min="10217" max="10217" width="27.88671875" style="291" customWidth="1"/>
    <col min="10218" max="10218" width="22.6640625" style="291"/>
    <col min="10219" max="10219" width="2.6640625" style="291" customWidth="1"/>
    <col min="10220" max="10220" width="22.6640625" style="291"/>
    <col min="10221" max="10221" width="2.6640625" style="291" customWidth="1"/>
    <col min="10222" max="10222" width="22.6640625" style="291"/>
    <col min="10223" max="10223" width="2.6640625" style="291" customWidth="1"/>
    <col min="10224" max="10224" width="22.6640625" style="291"/>
    <col min="10225" max="10225" width="2.6640625" style="291" customWidth="1"/>
    <col min="10226" max="10226" width="22.6640625" style="291"/>
    <col min="10227" max="10227" width="2.6640625" style="291" customWidth="1"/>
    <col min="10228" max="10228" width="22.6640625" style="291"/>
    <col min="10229" max="10229" width="2.6640625" style="291" customWidth="1"/>
    <col min="10230" max="10230" width="22.6640625" style="291"/>
    <col min="10231" max="10231" width="2.88671875" style="291" customWidth="1"/>
    <col min="10232" max="10232" width="22.6640625" style="291"/>
    <col min="10233" max="10233" width="2.6640625" style="291" customWidth="1"/>
    <col min="10234" max="10234" width="22.6640625" style="291"/>
    <col min="10235" max="10235" width="2.6640625" style="291" customWidth="1"/>
    <col min="10236" max="10236" width="22.6640625" style="291"/>
    <col min="10237" max="10237" width="2.6640625" style="291" customWidth="1"/>
    <col min="10238" max="10238" width="22.6640625" style="291"/>
    <col min="10239" max="10239" width="2.6640625" style="291" customWidth="1"/>
    <col min="10240" max="10240" width="22.6640625" style="291"/>
    <col min="10241" max="10241" width="2.6640625" style="291" customWidth="1"/>
    <col min="10242" max="10242" width="22.6640625" style="291"/>
    <col min="10243" max="10243" width="2.6640625" style="291" customWidth="1"/>
    <col min="10244" max="10244" width="22.6640625" style="291"/>
    <col min="10245" max="10245" width="2.6640625" style="291" customWidth="1"/>
    <col min="10246" max="10246" width="23.5546875" style="291" customWidth="1"/>
    <col min="10247" max="10247" width="2.6640625" style="291" customWidth="1"/>
    <col min="10248" max="10248" width="22.6640625" style="291"/>
    <col min="10249" max="10249" width="2.6640625" style="291" customWidth="1"/>
    <col min="10250" max="10250" width="22.6640625" style="291"/>
    <col min="10251" max="10251" width="2.6640625" style="291" customWidth="1"/>
    <col min="10252" max="10252" width="22.6640625" style="291"/>
    <col min="10253" max="10253" width="2.6640625" style="291" customWidth="1"/>
    <col min="10254" max="10254" width="22.6640625" style="291"/>
    <col min="10255" max="10255" width="2.6640625" style="291" customWidth="1"/>
    <col min="10256" max="10256" width="22.6640625" style="291"/>
    <col min="10257" max="10257" width="2.6640625" style="291" customWidth="1"/>
    <col min="10258" max="10258" width="22.6640625" style="291"/>
    <col min="10259" max="10259" width="2.6640625" style="291" customWidth="1"/>
    <col min="10260" max="10260" width="22.6640625" style="291"/>
    <col min="10261" max="10261" width="2.6640625" style="291" customWidth="1"/>
    <col min="10262" max="10262" width="22.6640625" style="291"/>
    <col min="10263" max="10263" width="2.6640625" style="291" customWidth="1"/>
    <col min="10264" max="10264" width="22.6640625" style="291"/>
    <col min="10265" max="10265" width="2.6640625" style="291" customWidth="1"/>
    <col min="10266" max="10266" width="22.6640625" style="291"/>
    <col min="10267" max="10267" width="2.6640625" style="291" customWidth="1"/>
    <col min="10268" max="10268" width="22.6640625" style="291"/>
    <col min="10269" max="10269" width="2.88671875" style="291" customWidth="1"/>
    <col min="10270" max="10270" width="22.6640625" style="291"/>
    <col min="10271" max="10271" width="2.6640625" style="291" customWidth="1"/>
    <col min="10272" max="10273" width="22.6640625" style="291"/>
    <col min="10274" max="10274" width="1.6640625" style="291" bestFit="1" customWidth="1"/>
    <col min="10275" max="10275" width="22.6640625" style="291"/>
    <col min="10276" max="10276" width="1.6640625" style="291" bestFit="1" customWidth="1"/>
    <col min="10277" max="10472" width="22.6640625" style="291"/>
    <col min="10473" max="10473" width="27.88671875" style="291" customWidth="1"/>
    <col min="10474" max="10474" width="22.6640625" style="291"/>
    <col min="10475" max="10475" width="2.6640625" style="291" customWidth="1"/>
    <col min="10476" max="10476" width="22.6640625" style="291"/>
    <col min="10477" max="10477" width="2.6640625" style="291" customWidth="1"/>
    <col min="10478" max="10478" width="22.6640625" style="291"/>
    <col min="10479" max="10479" width="2.6640625" style="291" customWidth="1"/>
    <col min="10480" max="10480" width="22.6640625" style="291"/>
    <col min="10481" max="10481" width="2.6640625" style="291" customWidth="1"/>
    <col min="10482" max="10482" width="22.6640625" style="291"/>
    <col min="10483" max="10483" width="2.6640625" style="291" customWidth="1"/>
    <col min="10484" max="10484" width="22.6640625" style="291"/>
    <col min="10485" max="10485" width="2.6640625" style="291" customWidth="1"/>
    <col min="10486" max="10486" width="22.6640625" style="291"/>
    <col min="10487" max="10487" width="2.88671875" style="291" customWidth="1"/>
    <col min="10488" max="10488" width="22.6640625" style="291"/>
    <col min="10489" max="10489" width="2.6640625" style="291" customWidth="1"/>
    <col min="10490" max="10490" width="22.6640625" style="291"/>
    <col min="10491" max="10491" width="2.6640625" style="291" customWidth="1"/>
    <col min="10492" max="10492" width="22.6640625" style="291"/>
    <col min="10493" max="10493" width="2.6640625" style="291" customWidth="1"/>
    <col min="10494" max="10494" width="22.6640625" style="291"/>
    <col min="10495" max="10495" width="2.6640625" style="291" customWidth="1"/>
    <col min="10496" max="10496" width="22.6640625" style="291"/>
    <col min="10497" max="10497" width="2.6640625" style="291" customWidth="1"/>
    <col min="10498" max="10498" width="22.6640625" style="291"/>
    <col min="10499" max="10499" width="2.6640625" style="291" customWidth="1"/>
    <col min="10500" max="10500" width="22.6640625" style="291"/>
    <col min="10501" max="10501" width="2.6640625" style="291" customWidth="1"/>
    <col min="10502" max="10502" width="23.5546875" style="291" customWidth="1"/>
    <col min="10503" max="10503" width="2.6640625" style="291" customWidth="1"/>
    <col min="10504" max="10504" width="22.6640625" style="291"/>
    <col min="10505" max="10505" width="2.6640625" style="291" customWidth="1"/>
    <col min="10506" max="10506" width="22.6640625" style="291"/>
    <col min="10507" max="10507" width="2.6640625" style="291" customWidth="1"/>
    <col min="10508" max="10508" width="22.6640625" style="291"/>
    <col min="10509" max="10509" width="2.6640625" style="291" customWidth="1"/>
    <col min="10510" max="10510" width="22.6640625" style="291"/>
    <col min="10511" max="10511" width="2.6640625" style="291" customWidth="1"/>
    <col min="10512" max="10512" width="22.6640625" style="291"/>
    <col min="10513" max="10513" width="2.6640625" style="291" customWidth="1"/>
    <col min="10514" max="10514" width="22.6640625" style="291"/>
    <col min="10515" max="10515" width="2.6640625" style="291" customWidth="1"/>
    <col min="10516" max="10516" width="22.6640625" style="291"/>
    <col min="10517" max="10517" width="2.6640625" style="291" customWidth="1"/>
    <col min="10518" max="10518" width="22.6640625" style="291"/>
    <col min="10519" max="10519" width="2.6640625" style="291" customWidth="1"/>
    <col min="10520" max="10520" width="22.6640625" style="291"/>
    <col min="10521" max="10521" width="2.6640625" style="291" customWidth="1"/>
    <col min="10522" max="10522" width="22.6640625" style="291"/>
    <col min="10523" max="10523" width="2.6640625" style="291" customWidth="1"/>
    <col min="10524" max="10524" width="22.6640625" style="291"/>
    <col min="10525" max="10525" width="2.88671875" style="291" customWidth="1"/>
    <col min="10526" max="10526" width="22.6640625" style="291"/>
    <col min="10527" max="10527" width="2.6640625" style="291" customWidth="1"/>
    <col min="10528" max="10529" width="22.6640625" style="291"/>
    <col min="10530" max="10530" width="1.6640625" style="291" bestFit="1" customWidth="1"/>
    <col min="10531" max="10531" width="22.6640625" style="291"/>
    <col min="10532" max="10532" width="1.6640625" style="291" bestFit="1" customWidth="1"/>
    <col min="10533" max="10728" width="22.6640625" style="291"/>
    <col min="10729" max="10729" width="27.88671875" style="291" customWidth="1"/>
    <col min="10730" max="10730" width="22.6640625" style="291"/>
    <col min="10731" max="10731" width="2.6640625" style="291" customWidth="1"/>
    <col min="10732" max="10732" width="22.6640625" style="291"/>
    <col min="10733" max="10733" width="2.6640625" style="291" customWidth="1"/>
    <col min="10734" max="10734" width="22.6640625" style="291"/>
    <col min="10735" max="10735" width="2.6640625" style="291" customWidth="1"/>
    <col min="10736" max="10736" width="22.6640625" style="291"/>
    <col min="10737" max="10737" width="2.6640625" style="291" customWidth="1"/>
    <col min="10738" max="10738" width="22.6640625" style="291"/>
    <col min="10739" max="10739" width="2.6640625" style="291" customWidth="1"/>
    <col min="10740" max="10740" width="22.6640625" style="291"/>
    <col min="10741" max="10741" width="2.6640625" style="291" customWidth="1"/>
    <col min="10742" max="10742" width="22.6640625" style="291"/>
    <col min="10743" max="10743" width="2.88671875" style="291" customWidth="1"/>
    <col min="10744" max="10744" width="22.6640625" style="291"/>
    <col min="10745" max="10745" width="2.6640625" style="291" customWidth="1"/>
    <col min="10746" max="10746" width="22.6640625" style="291"/>
    <col min="10747" max="10747" width="2.6640625" style="291" customWidth="1"/>
    <col min="10748" max="10748" width="22.6640625" style="291"/>
    <col min="10749" max="10749" width="2.6640625" style="291" customWidth="1"/>
    <col min="10750" max="10750" width="22.6640625" style="291"/>
    <col min="10751" max="10751" width="2.6640625" style="291" customWidth="1"/>
    <col min="10752" max="10752" width="22.6640625" style="291"/>
    <col min="10753" max="10753" width="2.6640625" style="291" customWidth="1"/>
    <col min="10754" max="10754" width="22.6640625" style="291"/>
    <col min="10755" max="10755" width="2.6640625" style="291" customWidth="1"/>
    <col min="10756" max="10756" width="22.6640625" style="291"/>
    <col min="10757" max="10757" width="2.6640625" style="291" customWidth="1"/>
    <col min="10758" max="10758" width="23.5546875" style="291" customWidth="1"/>
    <col min="10759" max="10759" width="2.6640625" style="291" customWidth="1"/>
    <col min="10760" max="10760" width="22.6640625" style="291"/>
    <col min="10761" max="10761" width="2.6640625" style="291" customWidth="1"/>
    <col min="10762" max="10762" width="22.6640625" style="291"/>
    <col min="10763" max="10763" width="2.6640625" style="291" customWidth="1"/>
    <col min="10764" max="10764" width="22.6640625" style="291"/>
    <col min="10765" max="10765" width="2.6640625" style="291" customWidth="1"/>
    <col min="10766" max="10766" width="22.6640625" style="291"/>
    <col min="10767" max="10767" width="2.6640625" style="291" customWidth="1"/>
    <col min="10768" max="10768" width="22.6640625" style="291"/>
    <col min="10769" max="10769" width="2.6640625" style="291" customWidth="1"/>
    <col min="10770" max="10770" width="22.6640625" style="291"/>
    <col min="10771" max="10771" width="2.6640625" style="291" customWidth="1"/>
    <col min="10772" max="10772" width="22.6640625" style="291"/>
    <col min="10773" max="10773" width="2.6640625" style="291" customWidth="1"/>
    <col min="10774" max="10774" width="22.6640625" style="291"/>
    <col min="10775" max="10775" width="2.6640625" style="291" customWidth="1"/>
    <col min="10776" max="10776" width="22.6640625" style="291"/>
    <col min="10777" max="10777" width="2.6640625" style="291" customWidth="1"/>
    <col min="10778" max="10778" width="22.6640625" style="291"/>
    <col min="10779" max="10779" width="2.6640625" style="291" customWidth="1"/>
    <col min="10780" max="10780" width="22.6640625" style="291"/>
    <col min="10781" max="10781" width="2.88671875" style="291" customWidth="1"/>
    <col min="10782" max="10782" width="22.6640625" style="291"/>
    <col min="10783" max="10783" width="2.6640625" style="291" customWidth="1"/>
    <col min="10784" max="10785" width="22.6640625" style="291"/>
    <col min="10786" max="10786" width="1.6640625" style="291" bestFit="1" customWidth="1"/>
    <col min="10787" max="10787" width="22.6640625" style="291"/>
    <col min="10788" max="10788" width="1.6640625" style="291" bestFit="1" customWidth="1"/>
    <col min="10789" max="10984" width="22.6640625" style="291"/>
    <col min="10985" max="10985" width="27.88671875" style="291" customWidth="1"/>
    <col min="10986" max="10986" width="22.6640625" style="291"/>
    <col min="10987" max="10987" width="2.6640625" style="291" customWidth="1"/>
    <col min="10988" max="10988" width="22.6640625" style="291"/>
    <col min="10989" max="10989" width="2.6640625" style="291" customWidth="1"/>
    <col min="10990" max="10990" width="22.6640625" style="291"/>
    <col min="10991" max="10991" width="2.6640625" style="291" customWidth="1"/>
    <col min="10992" max="10992" width="22.6640625" style="291"/>
    <col min="10993" max="10993" width="2.6640625" style="291" customWidth="1"/>
    <col min="10994" max="10994" width="22.6640625" style="291"/>
    <col min="10995" max="10995" width="2.6640625" style="291" customWidth="1"/>
    <col min="10996" max="10996" width="22.6640625" style="291"/>
    <col min="10997" max="10997" width="2.6640625" style="291" customWidth="1"/>
    <col min="10998" max="10998" width="22.6640625" style="291"/>
    <col min="10999" max="10999" width="2.88671875" style="291" customWidth="1"/>
    <col min="11000" max="11000" width="22.6640625" style="291"/>
    <col min="11001" max="11001" width="2.6640625" style="291" customWidth="1"/>
    <col min="11002" max="11002" width="22.6640625" style="291"/>
    <col min="11003" max="11003" width="2.6640625" style="291" customWidth="1"/>
    <col min="11004" max="11004" width="22.6640625" style="291"/>
    <col min="11005" max="11005" width="2.6640625" style="291" customWidth="1"/>
    <col min="11006" max="11006" width="22.6640625" style="291"/>
    <col min="11007" max="11007" width="2.6640625" style="291" customWidth="1"/>
    <col min="11008" max="11008" width="22.6640625" style="291"/>
    <col min="11009" max="11009" width="2.6640625" style="291" customWidth="1"/>
    <col min="11010" max="11010" width="22.6640625" style="291"/>
    <col min="11011" max="11011" width="2.6640625" style="291" customWidth="1"/>
    <col min="11012" max="11012" width="22.6640625" style="291"/>
    <col min="11013" max="11013" width="2.6640625" style="291" customWidth="1"/>
    <col min="11014" max="11014" width="23.5546875" style="291" customWidth="1"/>
    <col min="11015" max="11015" width="2.6640625" style="291" customWidth="1"/>
    <col min="11016" max="11016" width="22.6640625" style="291"/>
    <col min="11017" max="11017" width="2.6640625" style="291" customWidth="1"/>
    <col min="11018" max="11018" width="22.6640625" style="291"/>
    <col min="11019" max="11019" width="2.6640625" style="291" customWidth="1"/>
    <col min="11020" max="11020" width="22.6640625" style="291"/>
    <col min="11021" max="11021" width="2.6640625" style="291" customWidth="1"/>
    <col min="11022" max="11022" width="22.6640625" style="291"/>
    <col min="11023" max="11023" width="2.6640625" style="291" customWidth="1"/>
    <col min="11024" max="11024" width="22.6640625" style="291"/>
    <col min="11025" max="11025" width="2.6640625" style="291" customWidth="1"/>
    <col min="11026" max="11026" width="22.6640625" style="291"/>
    <col min="11027" max="11027" width="2.6640625" style="291" customWidth="1"/>
    <col min="11028" max="11028" width="22.6640625" style="291"/>
    <col min="11029" max="11029" width="2.6640625" style="291" customWidth="1"/>
    <col min="11030" max="11030" width="22.6640625" style="291"/>
    <col min="11031" max="11031" width="2.6640625" style="291" customWidth="1"/>
    <col min="11032" max="11032" width="22.6640625" style="291"/>
    <col min="11033" max="11033" width="2.6640625" style="291" customWidth="1"/>
    <col min="11034" max="11034" width="22.6640625" style="291"/>
    <col min="11035" max="11035" width="2.6640625" style="291" customWidth="1"/>
    <col min="11036" max="11036" width="22.6640625" style="291"/>
    <col min="11037" max="11037" width="2.88671875" style="291" customWidth="1"/>
    <col min="11038" max="11038" width="22.6640625" style="291"/>
    <col min="11039" max="11039" width="2.6640625" style="291" customWidth="1"/>
    <col min="11040" max="11041" width="22.6640625" style="291"/>
    <col min="11042" max="11042" width="1.6640625" style="291" bestFit="1" customWidth="1"/>
    <col min="11043" max="11043" width="22.6640625" style="291"/>
    <col min="11044" max="11044" width="1.6640625" style="291" bestFit="1" customWidth="1"/>
    <col min="11045" max="11240" width="22.6640625" style="291"/>
    <col min="11241" max="11241" width="27.88671875" style="291" customWidth="1"/>
    <col min="11242" max="11242" width="22.6640625" style="291"/>
    <col min="11243" max="11243" width="2.6640625" style="291" customWidth="1"/>
    <col min="11244" max="11244" width="22.6640625" style="291"/>
    <col min="11245" max="11245" width="2.6640625" style="291" customWidth="1"/>
    <col min="11246" max="11246" width="22.6640625" style="291"/>
    <col min="11247" max="11247" width="2.6640625" style="291" customWidth="1"/>
    <col min="11248" max="11248" width="22.6640625" style="291"/>
    <col min="11249" max="11249" width="2.6640625" style="291" customWidth="1"/>
    <col min="11250" max="11250" width="22.6640625" style="291"/>
    <col min="11251" max="11251" width="2.6640625" style="291" customWidth="1"/>
    <col min="11252" max="11252" width="22.6640625" style="291"/>
    <col min="11253" max="11253" width="2.6640625" style="291" customWidth="1"/>
    <col min="11254" max="11254" width="22.6640625" style="291"/>
    <col min="11255" max="11255" width="2.88671875" style="291" customWidth="1"/>
    <col min="11256" max="11256" width="22.6640625" style="291"/>
    <col min="11257" max="11257" width="2.6640625" style="291" customWidth="1"/>
    <col min="11258" max="11258" width="22.6640625" style="291"/>
    <col min="11259" max="11259" width="2.6640625" style="291" customWidth="1"/>
    <col min="11260" max="11260" width="22.6640625" style="291"/>
    <col min="11261" max="11261" width="2.6640625" style="291" customWidth="1"/>
    <col min="11262" max="11262" width="22.6640625" style="291"/>
    <col min="11263" max="11263" width="2.6640625" style="291" customWidth="1"/>
    <col min="11264" max="11264" width="22.6640625" style="291"/>
    <col min="11265" max="11265" width="2.6640625" style="291" customWidth="1"/>
    <col min="11266" max="11266" width="22.6640625" style="291"/>
    <col min="11267" max="11267" width="2.6640625" style="291" customWidth="1"/>
    <col min="11268" max="11268" width="22.6640625" style="291"/>
    <col min="11269" max="11269" width="2.6640625" style="291" customWidth="1"/>
    <col min="11270" max="11270" width="23.5546875" style="291" customWidth="1"/>
    <col min="11271" max="11271" width="2.6640625" style="291" customWidth="1"/>
    <col min="11272" max="11272" width="22.6640625" style="291"/>
    <col min="11273" max="11273" width="2.6640625" style="291" customWidth="1"/>
    <col min="11274" max="11274" width="22.6640625" style="291"/>
    <col min="11275" max="11275" width="2.6640625" style="291" customWidth="1"/>
    <col min="11276" max="11276" width="22.6640625" style="291"/>
    <col min="11277" max="11277" width="2.6640625" style="291" customWidth="1"/>
    <col min="11278" max="11278" width="22.6640625" style="291"/>
    <col min="11279" max="11279" width="2.6640625" style="291" customWidth="1"/>
    <col min="11280" max="11280" width="22.6640625" style="291"/>
    <col min="11281" max="11281" width="2.6640625" style="291" customWidth="1"/>
    <col min="11282" max="11282" width="22.6640625" style="291"/>
    <col min="11283" max="11283" width="2.6640625" style="291" customWidth="1"/>
    <col min="11284" max="11284" width="22.6640625" style="291"/>
    <col min="11285" max="11285" width="2.6640625" style="291" customWidth="1"/>
    <col min="11286" max="11286" width="22.6640625" style="291"/>
    <col min="11287" max="11287" width="2.6640625" style="291" customWidth="1"/>
    <col min="11288" max="11288" width="22.6640625" style="291"/>
    <col min="11289" max="11289" width="2.6640625" style="291" customWidth="1"/>
    <col min="11290" max="11290" width="22.6640625" style="291"/>
    <col min="11291" max="11291" width="2.6640625" style="291" customWidth="1"/>
    <col min="11292" max="11292" width="22.6640625" style="291"/>
    <col min="11293" max="11293" width="2.88671875" style="291" customWidth="1"/>
    <col min="11294" max="11294" width="22.6640625" style="291"/>
    <col min="11295" max="11295" width="2.6640625" style="291" customWidth="1"/>
    <col min="11296" max="11297" width="22.6640625" style="291"/>
    <col min="11298" max="11298" width="1.6640625" style="291" bestFit="1" customWidth="1"/>
    <col min="11299" max="11299" width="22.6640625" style="291"/>
    <col min="11300" max="11300" width="1.6640625" style="291" bestFit="1" customWidth="1"/>
    <col min="11301" max="11496" width="22.6640625" style="291"/>
    <col min="11497" max="11497" width="27.88671875" style="291" customWidth="1"/>
    <col min="11498" max="11498" width="22.6640625" style="291"/>
    <col min="11499" max="11499" width="2.6640625" style="291" customWidth="1"/>
    <col min="11500" max="11500" width="22.6640625" style="291"/>
    <col min="11501" max="11501" width="2.6640625" style="291" customWidth="1"/>
    <col min="11502" max="11502" width="22.6640625" style="291"/>
    <col min="11503" max="11503" width="2.6640625" style="291" customWidth="1"/>
    <col min="11504" max="11504" width="22.6640625" style="291"/>
    <col min="11505" max="11505" width="2.6640625" style="291" customWidth="1"/>
    <col min="11506" max="11506" width="22.6640625" style="291"/>
    <col min="11507" max="11507" width="2.6640625" style="291" customWidth="1"/>
    <col min="11508" max="11508" width="22.6640625" style="291"/>
    <col min="11509" max="11509" width="2.6640625" style="291" customWidth="1"/>
    <col min="11510" max="11510" width="22.6640625" style="291"/>
    <col min="11511" max="11511" width="2.88671875" style="291" customWidth="1"/>
    <col min="11512" max="11512" width="22.6640625" style="291"/>
    <col min="11513" max="11513" width="2.6640625" style="291" customWidth="1"/>
    <col min="11514" max="11514" width="22.6640625" style="291"/>
    <col min="11515" max="11515" width="2.6640625" style="291" customWidth="1"/>
    <col min="11516" max="11516" width="22.6640625" style="291"/>
    <col min="11517" max="11517" width="2.6640625" style="291" customWidth="1"/>
    <col min="11518" max="11518" width="22.6640625" style="291"/>
    <col min="11519" max="11519" width="2.6640625" style="291" customWidth="1"/>
    <col min="11520" max="11520" width="22.6640625" style="291"/>
    <col min="11521" max="11521" width="2.6640625" style="291" customWidth="1"/>
    <col min="11522" max="11522" width="22.6640625" style="291"/>
    <col min="11523" max="11523" width="2.6640625" style="291" customWidth="1"/>
    <col min="11524" max="11524" width="22.6640625" style="291"/>
    <col min="11525" max="11525" width="2.6640625" style="291" customWidth="1"/>
    <col min="11526" max="11526" width="23.5546875" style="291" customWidth="1"/>
    <col min="11527" max="11527" width="2.6640625" style="291" customWidth="1"/>
    <col min="11528" max="11528" width="22.6640625" style="291"/>
    <col min="11529" max="11529" width="2.6640625" style="291" customWidth="1"/>
    <col min="11530" max="11530" width="22.6640625" style="291"/>
    <col min="11531" max="11531" width="2.6640625" style="291" customWidth="1"/>
    <col min="11532" max="11532" width="22.6640625" style="291"/>
    <col min="11533" max="11533" width="2.6640625" style="291" customWidth="1"/>
    <col min="11534" max="11534" width="22.6640625" style="291"/>
    <col min="11535" max="11535" width="2.6640625" style="291" customWidth="1"/>
    <col min="11536" max="11536" width="22.6640625" style="291"/>
    <col min="11537" max="11537" width="2.6640625" style="291" customWidth="1"/>
    <col min="11538" max="11538" width="22.6640625" style="291"/>
    <col min="11539" max="11539" width="2.6640625" style="291" customWidth="1"/>
    <col min="11540" max="11540" width="22.6640625" style="291"/>
    <col min="11541" max="11541" width="2.6640625" style="291" customWidth="1"/>
    <col min="11542" max="11542" width="22.6640625" style="291"/>
    <col min="11543" max="11543" width="2.6640625" style="291" customWidth="1"/>
    <col min="11544" max="11544" width="22.6640625" style="291"/>
    <col min="11545" max="11545" width="2.6640625" style="291" customWidth="1"/>
    <col min="11546" max="11546" width="22.6640625" style="291"/>
    <col min="11547" max="11547" width="2.6640625" style="291" customWidth="1"/>
    <col min="11548" max="11548" width="22.6640625" style="291"/>
    <col min="11549" max="11549" width="2.88671875" style="291" customWidth="1"/>
    <col min="11550" max="11550" width="22.6640625" style="291"/>
    <col min="11551" max="11551" width="2.6640625" style="291" customWidth="1"/>
    <col min="11552" max="11553" width="22.6640625" style="291"/>
    <col min="11554" max="11554" width="1.6640625" style="291" bestFit="1" customWidth="1"/>
    <col min="11555" max="11555" width="22.6640625" style="291"/>
    <col min="11556" max="11556" width="1.6640625" style="291" bestFit="1" customWidth="1"/>
    <col min="11557" max="11752" width="22.6640625" style="291"/>
    <col min="11753" max="11753" width="27.88671875" style="291" customWidth="1"/>
    <col min="11754" max="11754" width="22.6640625" style="291"/>
    <col min="11755" max="11755" width="2.6640625" style="291" customWidth="1"/>
    <col min="11756" max="11756" width="22.6640625" style="291"/>
    <col min="11757" max="11757" width="2.6640625" style="291" customWidth="1"/>
    <col min="11758" max="11758" width="22.6640625" style="291"/>
    <col min="11759" max="11759" width="2.6640625" style="291" customWidth="1"/>
    <col min="11760" max="11760" width="22.6640625" style="291"/>
    <col min="11761" max="11761" width="2.6640625" style="291" customWidth="1"/>
    <col min="11762" max="11762" width="22.6640625" style="291"/>
    <col min="11763" max="11763" width="2.6640625" style="291" customWidth="1"/>
    <col min="11764" max="11764" width="22.6640625" style="291"/>
    <col min="11765" max="11765" width="2.6640625" style="291" customWidth="1"/>
    <col min="11766" max="11766" width="22.6640625" style="291"/>
    <col min="11767" max="11767" width="2.88671875" style="291" customWidth="1"/>
    <col min="11768" max="11768" width="22.6640625" style="291"/>
    <col min="11769" max="11769" width="2.6640625" style="291" customWidth="1"/>
    <col min="11770" max="11770" width="22.6640625" style="291"/>
    <col min="11771" max="11771" width="2.6640625" style="291" customWidth="1"/>
    <col min="11772" max="11772" width="22.6640625" style="291"/>
    <col min="11773" max="11773" width="2.6640625" style="291" customWidth="1"/>
    <col min="11774" max="11774" width="22.6640625" style="291"/>
    <col min="11775" max="11775" width="2.6640625" style="291" customWidth="1"/>
    <col min="11776" max="11776" width="22.6640625" style="291"/>
    <col min="11777" max="11777" width="2.6640625" style="291" customWidth="1"/>
    <col min="11778" max="11778" width="22.6640625" style="291"/>
    <col min="11779" max="11779" width="2.6640625" style="291" customWidth="1"/>
    <col min="11780" max="11780" width="22.6640625" style="291"/>
    <col min="11781" max="11781" width="2.6640625" style="291" customWidth="1"/>
    <col min="11782" max="11782" width="23.5546875" style="291" customWidth="1"/>
    <col min="11783" max="11783" width="2.6640625" style="291" customWidth="1"/>
    <col min="11784" max="11784" width="22.6640625" style="291"/>
    <col min="11785" max="11785" width="2.6640625" style="291" customWidth="1"/>
    <col min="11786" max="11786" width="22.6640625" style="291"/>
    <col min="11787" max="11787" width="2.6640625" style="291" customWidth="1"/>
    <col min="11788" max="11788" width="22.6640625" style="291"/>
    <col min="11789" max="11789" width="2.6640625" style="291" customWidth="1"/>
    <col min="11790" max="11790" width="22.6640625" style="291"/>
    <col min="11791" max="11791" width="2.6640625" style="291" customWidth="1"/>
    <col min="11792" max="11792" width="22.6640625" style="291"/>
    <col min="11793" max="11793" width="2.6640625" style="291" customWidth="1"/>
    <col min="11794" max="11794" width="22.6640625" style="291"/>
    <col min="11795" max="11795" width="2.6640625" style="291" customWidth="1"/>
    <col min="11796" max="11796" width="22.6640625" style="291"/>
    <col min="11797" max="11797" width="2.6640625" style="291" customWidth="1"/>
    <col min="11798" max="11798" width="22.6640625" style="291"/>
    <col min="11799" max="11799" width="2.6640625" style="291" customWidth="1"/>
    <col min="11800" max="11800" width="22.6640625" style="291"/>
    <col min="11801" max="11801" width="2.6640625" style="291" customWidth="1"/>
    <col min="11802" max="11802" width="22.6640625" style="291"/>
    <col min="11803" max="11803" width="2.6640625" style="291" customWidth="1"/>
    <col min="11804" max="11804" width="22.6640625" style="291"/>
    <col min="11805" max="11805" width="2.88671875" style="291" customWidth="1"/>
    <col min="11806" max="11806" width="22.6640625" style="291"/>
    <col min="11807" max="11807" width="2.6640625" style="291" customWidth="1"/>
    <col min="11808" max="11809" width="22.6640625" style="291"/>
    <col min="11810" max="11810" width="1.6640625" style="291" bestFit="1" customWidth="1"/>
    <col min="11811" max="11811" width="22.6640625" style="291"/>
    <col min="11812" max="11812" width="1.6640625" style="291" bestFit="1" customWidth="1"/>
    <col min="11813" max="12008" width="22.6640625" style="291"/>
    <col min="12009" max="12009" width="27.88671875" style="291" customWidth="1"/>
    <col min="12010" max="12010" width="22.6640625" style="291"/>
    <col min="12011" max="12011" width="2.6640625" style="291" customWidth="1"/>
    <col min="12012" max="12012" width="22.6640625" style="291"/>
    <col min="12013" max="12013" width="2.6640625" style="291" customWidth="1"/>
    <col min="12014" max="12014" width="22.6640625" style="291"/>
    <col min="12015" max="12015" width="2.6640625" style="291" customWidth="1"/>
    <col min="12016" max="12016" width="22.6640625" style="291"/>
    <col min="12017" max="12017" width="2.6640625" style="291" customWidth="1"/>
    <col min="12018" max="12018" width="22.6640625" style="291"/>
    <col min="12019" max="12019" width="2.6640625" style="291" customWidth="1"/>
    <col min="12020" max="12020" width="22.6640625" style="291"/>
    <col min="12021" max="12021" width="2.6640625" style="291" customWidth="1"/>
    <col min="12022" max="12022" width="22.6640625" style="291"/>
    <col min="12023" max="12023" width="2.88671875" style="291" customWidth="1"/>
    <col min="12024" max="12024" width="22.6640625" style="291"/>
    <col min="12025" max="12025" width="2.6640625" style="291" customWidth="1"/>
    <col min="12026" max="12026" width="22.6640625" style="291"/>
    <col min="12027" max="12027" width="2.6640625" style="291" customWidth="1"/>
    <col min="12028" max="12028" width="22.6640625" style="291"/>
    <col min="12029" max="12029" width="2.6640625" style="291" customWidth="1"/>
    <col min="12030" max="12030" width="22.6640625" style="291"/>
    <col min="12031" max="12031" width="2.6640625" style="291" customWidth="1"/>
    <col min="12032" max="12032" width="22.6640625" style="291"/>
    <col min="12033" max="12033" width="2.6640625" style="291" customWidth="1"/>
    <col min="12034" max="12034" width="22.6640625" style="291"/>
    <col min="12035" max="12035" width="2.6640625" style="291" customWidth="1"/>
    <col min="12036" max="12036" width="22.6640625" style="291"/>
    <col min="12037" max="12037" width="2.6640625" style="291" customWidth="1"/>
    <col min="12038" max="12038" width="23.5546875" style="291" customWidth="1"/>
    <col min="12039" max="12039" width="2.6640625" style="291" customWidth="1"/>
    <col min="12040" max="12040" width="22.6640625" style="291"/>
    <col min="12041" max="12041" width="2.6640625" style="291" customWidth="1"/>
    <col min="12042" max="12042" width="22.6640625" style="291"/>
    <col min="12043" max="12043" width="2.6640625" style="291" customWidth="1"/>
    <col min="12044" max="12044" width="22.6640625" style="291"/>
    <col min="12045" max="12045" width="2.6640625" style="291" customWidth="1"/>
    <col min="12046" max="12046" width="22.6640625" style="291"/>
    <col min="12047" max="12047" width="2.6640625" style="291" customWidth="1"/>
    <col min="12048" max="12048" width="22.6640625" style="291"/>
    <col min="12049" max="12049" width="2.6640625" style="291" customWidth="1"/>
    <col min="12050" max="12050" width="22.6640625" style="291"/>
    <col min="12051" max="12051" width="2.6640625" style="291" customWidth="1"/>
    <col min="12052" max="12052" width="22.6640625" style="291"/>
    <col min="12053" max="12053" width="2.6640625" style="291" customWidth="1"/>
    <col min="12054" max="12054" width="22.6640625" style="291"/>
    <col min="12055" max="12055" width="2.6640625" style="291" customWidth="1"/>
    <col min="12056" max="12056" width="22.6640625" style="291"/>
    <col min="12057" max="12057" width="2.6640625" style="291" customWidth="1"/>
    <col min="12058" max="12058" width="22.6640625" style="291"/>
    <col min="12059" max="12059" width="2.6640625" style="291" customWidth="1"/>
    <col min="12060" max="12060" width="22.6640625" style="291"/>
    <col min="12061" max="12061" width="2.88671875" style="291" customWidth="1"/>
    <col min="12062" max="12062" width="22.6640625" style="291"/>
    <col min="12063" max="12063" width="2.6640625" style="291" customWidth="1"/>
    <col min="12064" max="12065" width="22.6640625" style="291"/>
    <col min="12066" max="12066" width="1.6640625" style="291" bestFit="1" customWidth="1"/>
    <col min="12067" max="12067" width="22.6640625" style="291"/>
    <col min="12068" max="12068" width="1.6640625" style="291" bestFit="1" customWidth="1"/>
    <col min="12069" max="12264" width="22.6640625" style="291"/>
    <col min="12265" max="12265" width="27.88671875" style="291" customWidth="1"/>
    <col min="12266" max="12266" width="22.6640625" style="291"/>
    <col min="12267" max="12267" width="2.6640625" style="291" customWidth="1"/>
    <col min="12268" max="12268" width="22.6640625" style="291"/>
    <col min="12269" max="12269" width="2.6640625" style="291" customWidth="1"/>
    <col min="12270" max="12270" width="22.6640625" style="291"/>
    <col min="12271" max="12271" width="2.6640625" style="291" customWidth="1"/>
    <col min="12272" max="12272" width="22.6640625" style="291"/>
    <col min="12273" max="12273" width="2.6640625" style="291" customWidth="1"/>
    <col min="12274" max="12274" width="22.6640625" style="291"/>
    <col min="12275" max="12275" width="2.6640625" style="291" customWidth="1"/>
    <col min="12276" max="12276" width="22.6640625" style="291"/>
    <col min="12277" max="12277" width="2.6640625" style="291" customWidth="1"/>
    <col min="12278" max="12278" width="22.6640625" style="291"/>
    <col min="12279" max="12279" width="2.88671875" style="291" customWidth="1"/>
    <col min="12280" max="12280" width="22.6640625" style="291"/>
    <col min="12281" max="12281" width="2.6640625" style="291" customWidth="1"/>
    <col min="12282" max="12282" width="22.6640625" style="291"/>
    <col min="12283" max="12283" width="2.6640625" style="291" customWidth="1"/>
    <col min="12284" max="12284" width="22.6640625" style="291"/>
    <col min="12285" max="12285" width="2.6640625" style="291" customWidth="1"/>
    <col min="12286" max="12286" width="22.6640625" style="291"/>
    <col min="12287" max="12287" width="2.6640625" style="291" customWidth="1"/>
    <col min="12288" max="12288" width="22.6640625" style="291"/>
    <col min="12289" max="12289" width="2.6640625" style="291" customWidth="1"/>
    <col min="12290" max="12290" width="22.6640625" style="291"/>
    <col min="12291" max="12291" width="2.6640625" style="291" customWidth="1"/>
    <col min="12292" max="12292" width="22.6640625" style="291"/>
    <col min="12293" max="12293" width="2.6640625" style="291" customWidth="1"/>
    <col min="12294" max="12294" width="23.5546875" style="291" customWidth="1"/>
    <col min="12295" max="12295" width="2.6640625" style="291" customWidth="1"/>
    <col min="12296" max="12296" width="22.6640625" style="291"/>
    <col min="12297" max="12297" width="2.6640625" style="291" customWidth="1"/>
    <col min="12298" max="12298" width="22.6640625" style="291"/>
    <col min="12299" max="12299" width="2.6640625" style="291" customWidth="1"/>
    <col min="12300" max="12300" width="22.6640625" style="291"/>
    <col min="12301" max="12301" width="2.6640625" style="291" customWidth="1"/>
    <col min="12302" max="12302" width="22.6640625" style="291"/>
    <col min="12303" max="12303" width="2.6640625" style="291" customWidth="1"/>
    <col min="12304" max="12304" width="22.6640625" style="291"/>
    <col min="12305" max="12305" width="2.6640625" style="291" customWidth="1"/>
    <col min="12306" max="12306" width="22.6640625" style="291"/>
    <col min="12307" max="12307" width="2.6640625" style="291" customWidth="1"/>
    <col min="12308" max="12308" width="22.6640625" style="291"/>
    <col min="12309" max="12309" width="2.6640625" style="291" customWidth="1"/>
    <col min="12310" max="12310" width="22.6640625" style="291"/>
    <col min="12311" max="12311" width="2.6640625" style="291" customWidth="1"/>
    <col min="12312" max="12312" width="22.6640625" style="291"/>
    <col min="12313" max="12313" width="2.6640625" style="291" customWidth="1"/>
    <col min="12314" max="12314" width="22.6640625" style="291"/>
    <col min="12315" max="12315" width="2.6640625" style="291" customWidth="1"/>
    <col min="12316" max="12316" width="22.6640625" style="291"/>
    <col min="12317" max="12317" width="2.88671875" style="291" customWidth="1"/>
    <col min="12318" max="12318" width="22.6640625" style="291"/>
    <col min="12319" max="12319" width="2.6640625" style="291" customWidth="1"/>
    <col min="12320" max="12321" width="22.6640625" style="291"/>
    <col min="12322" max="12322" width="1.6640625" style="291" bestFit="1" customWidth="1"/>
    <col min="12323" max="12323" width="22.6640625" style="291"/>
    <col min="12324" max="12324" width="1.6640625" style="291" bestFit="1" customWidth="1"/>
    <col min="12325" max="12520" width="22.6640625" style="291"/>
    <col min="12521" max="12521" width="27.88671875" style="291" customWidth="1"/>
    <col min="12522" max="12522" width="22.6640625" style="291"/>
    <col min="12523" max="12523" width="2.6640625" style="291" customWidth="1"/>
    <col min="12524" max="12524" width="22.6640625" style="291"/>
    <col min="12525" max="12525" width="2.6640625" style="291" customWidth="1"/>
    <col min="12526" max="12526" width="22.6640625" style="291"/>
    <col min="12527" max="12527" width="2.6640625" style="291" customWidth="1"/>
    <col min="12528" max="12528" width="22.6640625" style="291"/>
    <col min="12529" max="12529" width="2.6640625" style="291" customWidth="1"/>
    <col min="12530" max="12530" width="22.6640625" style="291"/>
    <col min="12531" max="12531" width="2.6640625" style="291" customWidth="1"/>
    <col min="12532" max="12532" width="22.6640625" style="291"/>
    <col min="12533" max="12533" width="2.6640625" style="291" customWidth="1"/>
    <col min="12534" max="12534" width="22.6640625" style="291"/>
    <col min="12535" max="12535" width="2.88671875" style="291" customWidth="1"/>
    <col min="12536" max="12536" width="22.6640625" style="291"/>
    <col min="12537" max="12537" width="2.6640625" style="291" customWidth="1"/>
    <col min="12538" max="12538" width="22.6640625" style="291"/>
    <col min="12539" max="12539" width="2.6640625" style="291" customWidth="1"/>
    <col min="12540" max="12540" width="22.6640625" style="291"/>
    <col min="12541" max="12541" width="2.6640625" style="291" customWidth="1"/>
    <col min="12542" max="12542" width="22.6640625" style="291"/>
    <col min="12543" max="12543" width="2.6640625" style="291" customWidth="1"/>
    <col min="12544" max="12544" width="22.6640625" style="291"/>
    <col min="12545" max="12545" width="2.6640625" style="291" customWidth="1"/>
    <col min="12546" max="12546" width="22.6640625" style="291"/>
    <col min="12547" max="12547" width="2.6640625" style="291" customWidth="1"/>
    <col min="12548" max="12548" width="22.6640625" style="291"/>
    <col min="12549" max="12549" width="2.6640625" style="291" customWidth="1"/>
    <col min="12550" max="12550" width="23.5546875" style="291" customWidth="1"/>
    <col min="12551" max="12551" width="2.6640625" style="291" customWidth="1"/>
    <col min="12552" max="12552" width="22.6640625" style="291"/>
    <col min="12553" max="12553" width="2.6640625" style="291" customWidth="1"/>
    <col min="12554" max="12554" width="22.6640625" style="291"/>
    <col min="12555" max="12555" width="2.6640625" style="291" customWidth="1"/>
    <col min="12556" max="12556" width="22.6640625" style="291"/>
    <col min="12557" max="12557" width="2.6640625" style="291" customWidth="1"/>
    <col min="12558" max="12558" width="22.6640625" style="291"/>
    <col min="12559" max="12559" width="2.6640625" style="291" customWidth="1"/>
    <col min="12560" max="12560" width="22.6640625" style="291"/>
    <col min="12561" max="12561" width="2.6640625" style="291" customWidth="1"/>
    <col min="12562" max="12562" width="22.6640625" style="291"/>
    <col min="12563" max="12563" width="2.6640625" style="291" customWidth="1"/>
    <col min="12564" max="12564" width="22.6640625" style="291"/>
    <col min="12565" max="12565" width="2.6640625" style="291" customWidth="1"/>
    <col min="12566" max="12566" width="22.6640625" style="291"/>
    <col min="12567" max="12567" width="2.6640625" style="291" customWidth="1"/>
    <col min="12568" max="12568" width="22.6640625" style="291"/>
    <col min="12569" max="12569" width="2.6640625" style="291" customWidth="1"/>
    <col min="12570" max="12570" width="22.6640625" style="291"/>
    <col min="12571" max="12571" width="2.6640625" style="291" customWidth="1"/>
    <col min="12572" max="12572" width="22.6640625" style="291"/>
    <col min="12573" max="12573" width="2.88671875" style="291" customWidth="1"/>
    <col min="12574" max="12574" width="22.6640625" style="291"/>
    <col min="12575" max="12575" width="2.6640625" style="291" customWidth="1"/>
    <col min="12576" max="12577" width="22.6640625" style="291"/>
    <col min="12578" max="12578" width="1.6640625" style="291" bestFit="1" customWidth="1"/>
    <col min="12579" max="12579" width="22.6640625" style="291"/>
    <col min="12580" max="12580" width="1.6640625" style="291" bestFit="1" customWidth="1"/>
    <col min="12581" max="12776" width="22.6640625" style="291"/>
    <col min="12777" max="12777" width="27.88671875" style="291" customWidth="1"/>
    <col min="12778" max="12778" width="22.6640625" style="291"/>
    <col min="12779" max="12779" width="2.6640625" style="291" customWidth="1"/>
    <col min="12780" max="12780" width="22.6640625" style="291"/>
    <col min="12781" max="12781" width="2.6640625" style="291" customWidth="1"/>
    <col min="12782" max="12782" width="22.6640625" style="291"/>
    <col min="12783" max="12783" width="2.6640625" style="291" customWidth="1"/>
    <col min="12784" max="12784" width="22.6640625" style="291"/>
    <col min="12785" max="12785" width="2.6640625" style="291" customWidth="1"/>
    <col min="12786" max="12786" width="22.6640625" style="291"/>
    <col min="12787" max="12787" width="2.6640625" style="291" customWidth="1"/>
    <col min="12788" max="12788" width="22.6640625" style="291"/>
    <col min="12789" max="12789" width="2.6640625" style="291" customWidth="1"/>
    <col min="12790" max="12790" width="22.6640625" style="291"/>
    <col min="12791" max="12791" width="2.88671875" style="291" customWidth="1"/>
    <col min="12792" max="12792" width="22.6640625" style="291"/>
    <col min="12793" max="12793" width="2.6640625" style="291" customWidth="1"/>
    <col min="12794" max="12794" width="22.6640625" style="291"/>
    <col min="12795" max="12795" width="2.6640625" style="291" customWidth="1"/>
    <col min="12796" max="12796" width="22.6640625" style="291"/>
    <col min="12797" max="12797" width="2.6640625" style="291" customWidth="1"/>
    <col min="12798" max="12798" width="22.6640625" style="291"/>
    <col min="12799" max="12799" width="2.6640625" style="291" customWidth="1"/>
    <col min="12800" max="12800" width="22.6640625" style="291"/>
    <col min="12801" max="12801" width="2.6640625" style="291" customWidth="1"/>
    <col min="12802" max="12802" width="22.6640625" style="291"/>
    <col min="12803" max="12803" width="2.6640625" style="291" customWidth="1"/>
    <col min="12804" max="12804" width="22.6640625" style="291"/>
    <col min="12805" max="12805" width="2.6640625" style="291" customWidth="1"/>
    <col min="12806" max="12806" width="23.5546875" style="291" customWidth="1"/>
    <col min="12807" max="12807" width="2.6640625" style="291" customWidth="1"/>
    <col min="12808" max="12808" width="22.6640625" style="291"/>
    <col min="12809" max="12809" width="2.6640625" style="291" customWidth="1"/>
    <col min="12810" max="12810" width="22.6640625" style="291"/>
    <col min="12811" max="12811" width="2.6640625" style="291" customWidth="1"/>
    <col min="12812" max="12812" width="22.6640625" style="291"/>
    <col min="12813" max="12813" width="2.6640625" style="291" customWidth="1"/>
    <col min="12814" max="12814" width="22.6640625" style="291"/>
    <col min="12815" max="12815" width="2.6640625" style="291" customWidth="1"/>
    <col min="12816" max="12816" width="22.6640625" style="291"/>
    <col min="12817" max="12817" width="2.6640625" style="291" customWidth="1"/>
    <col min="12818" max="12818" width="22.6640625" style="291"/>
    <col min="12819" max="12819" width="2.6640625" style="291" customWidth="1"/>
    <col min="12820" max="12820" width="22.6640625" style="291"/>
    <col min="12821" max="12821" width="2.6640625" style="291" customWidth="1"/>
    <col min="12822" max="12822" width="22.6640625" style="291"/>
    <col min="12823" max="12823" width="2.6640625" style="291" customWidth="1"/>
    <col min="12824" max="12824" width="22.6640625" style="291"/>
    <col min="12825" max="12825" width="2.6640625" style="291" customWidth="1"/>
    <col min="12826" max="12826" width="22.6640625" style="291"/>
    <col min="12827" max="12827" width="2.6640625" style="291" customWidth="1"/>
    <col min="12828" max="12828" width="22.6640625" style="291"/>
    <col min="12829" max="12829" width="2.88671875" style="291" customWidth="1"/>
    <col min="12830" max="12830" width="22.6640625" style="291"/>
    <col min="12831" max="12831" width="2.6640625" style="291" customWidth="1"/>
    <col min="12832" max="12833" width="22.6640625" style="291"/>
    <col min="12834" max="12834" width="1.6640625" style="291" bestFit="1" customWidth="1"/>
    <col min="12835" max="12835" width="22.6640625" style="291"/>
    <col min="12836" max="12836" width="1.6640625" style="291" bestFit="1" customWidth="1"/>
    <col min="12837" max="13032" width="22.6640625" style="291"/>
    <col min="13033" max="13033" width="27.88671875" style="291" customWidth="1"/>
    <col min="13034" max="13034" width="22.6640625" style="291"/>
    <col min="13035" max="13035" width="2.6640625" style="291" customWidth="1"/>
    <col min="13036" max="13036" width="22.6640625" style="291"/>
    <col min="13037" max="13037" width="2.6640625" style="291" customWidth="1"/>
    <col min="13038" max="13038" width="22.6640625" style="291"/>
    <col min="13039" max="13039" width="2.6640625" style="291" customWidth="1"/>
    <col min="13040" max="13040" width="22.6640625" style="291"/>
    <col min="13041" max="13041" width="2.6640625" style="291" customWidth="1"/>
    <col min="13042" max="13042" width="22.6640625" style="291"/>
    <col min="13043" max="13043" width="2.6640625" style="291" customWidth="1"/>
    <col min="13044" max="13044" width="22.6640625" style="291"/>
    <col min="13045" max="13045" width="2.6640625" style="291" customWidth="1"/>
    <col min="13046" max="13046" width="22.6640625" style="291"/>
    <col min="13047" max="13047" width="2.88671875" style="291" customWidth="1"/>
    <col min="13048" max="13048" width="22.6640625" style="291"/>
    <col min="13049" max="13049" width="2.6640625" style="291" customWidth="1"/>
    <col min="13050" max="13050" width="22.6640625" style="291"/>
    <col min="13051" max="13051" width="2.6640625" style="291" customWidth="1"/>
    <col min="13052" max="13052" width="22.6640625" style="291"/>
    <col min="13053" max="13053" width="2.6640625" style="291" customWidth="1"/>
    <col min="13054" max="13054" width="22.6640625" style="291"/>
    <col min="13055" max="13055" width="2.6640625" style="291" customWidth="1"/>
    <col min="13056" max="13056" width="22.6640625" style="291"/>
    <col min="13057" max="13057" width="2.6640625" style="291" customWidth="1"/>
    <col min="13058" max="13058" width="22.6640625" style="291"/>
    <col min="13059" max="13059" width="2.6640625" style="291" customWidth="1"/>
    <col min="13060" max="13060" width="22.6640625" style="291"/>
    <col min="13061" max="13061" width="2.6640625" style="291" customWidth="1"/>
    <col min="13062" max="13062" width="23.5546875" style="291" customWidth="1"/>
    <col min="13063" max="13063" width="2.6640625" style="291" customWidth="1"/>
    <col min="13064" max="13064" width="22.6640625" style="291"/>
    <col min="13065" max="13065" width="2.6640625" style="291" customWidth="1"/>
    <col min="13066" max="13066" width="22.6640625" style="291"/>
    <col min="13067" max="13067" width="2.6640625" style="291" customWidth="1"/>
    <col min="13068" max="13068" width="22.6640625" style="291"/>
    <col min="13069" max="13069" width="2.6640625" style="291" customWidth="1"/>
    <col min="13070" max="13070" width="22.6640625" style="291"/>
    <col min="13071" max="13071" width="2.6640625" style="291" customWidth="1"/>
    <col min="13072" max="13072" width="22.6640625" style="291"/>
    <col min="13073" max="13073" width="2.6640625" style="291" customWidth="1"/>
    <col min="13074" max="13074" width="22.6640625" style="291"/>
    <col min="13075" max="13075" width="2.6640625" style="291" customWidth="1"/>
    <col min="13076" max="13076" width="22.6640625" style="291"/>
    <col min="13077" max="13077" width="2.6640625" style="291" customWidth="1"/>
    <col min="13078" max="13078" width="22.6640625" style="291"/>
    <col min="13079" max="13079" width="2.6640625" style="291" customWidth="1"/>
    <col min="13080" max="13080" width="22.6640625" style="291"/>
    <col min="13081" max="13081" width="2.6640625" style="291" customWidth="1"/>
    <col min="13082" max="13082" width="22.6640625" style="291"/>
    <col min="13083" max="13083" width="2.6640625" style="291" customWidth="1"/>
    <col min="13084" max="13084" width="22.6640625" style="291"/>
    <col min="13085" max="13085" width="2.88671875" style="291" customWidth="1"/>
    <col min="13086" max="13086" width="22.6640625" style="291"/>
    <col min="13087" max="13087" width="2.6640625" style="291" customWidth="1"/>
    <col min="13088" max="13089" width="22.6640625" style="291"/>
    <col min="13090" max="13090" width="1.6640625" style="291" bestFit="1" customWidth="1"/>
    <col min="13091" max="13091" width="22.6640625" style="291"/>
    <col min="13092" max="13092" width="1.6640625" style="291" bestFit="1" customWidth="1"/>
    <col min="13093" max="13288" width="22.6640625" style="291"/>
    <col min="13289" max="13289" width="27.88671875" style="291" customWidth="1"/>
    <col min="13290" max="13290" width="22.6640625" style="291"/>
    <col min="13291" max="13291" width="2.6640625" style="291" customWidth="1"/>
    <col min="13292" max="13292" width="22.6640625" style="291"/>
    <col min="13293" max="13293" width="2.6640625" style="291" customWidth="1"/>
    <col min="13294" max="13294" width="22.6640625" style="291"/>
    <col min="13295" max="13295" width="2.6640625" style="291" customWidth="1"/>
    <col min="13296" max="13296" width="22.6640625" style="291"/>
    <col min="13297" max="13297" width="2.6640625" style="291" customWidth="1"/>
    <col min="13298" max="13298" width="22.6640625" style="291"/>
    <col min="13299" max="13299" width="2.6640625" style="291" customWidth="1"/>
    <col min="13300" max="13300" width="22.6640625" style="291"/>
    <col min="13301" max="13301" width="2.6640625" style="291" customWidth="1"/>
    <col min="13302" max="13302" width="22.6640625" style="291"/>
    <col min="13303" max="13303" width="2.88671875" style="291" customWidth="1"/>
    <col min="13304" max="13304" width="22.6640625" style="291"/>
    <col min="13305" max="13305" width="2.6640625" style="291" customWidth="1"/>
    <col min="13306" max="13306" width="22.6640625" style="291"/>
    <col min="13307" max="13307" width="2.6640625" style="291" customWidth="1"/>
    <col min="13308" max="13308" width="22.6640625" style="291"/>
    <col min="13309" max="13309" width="2.6640625" style="291" customWidth="1"/>
    <col min="13310" max="13310" width="22.6640625" style="291"/>
    <col min="13311" max="13311" width="2.6640625" style="291" customWidth="1"/>
    <col min="13312" max="13312" width="22.6640625" style="291"/>
    <col min="13313" max="13313" width="2.6640625" style="291" customWidth="1"/>
    <col min="13314" max="13314" width="22.6640625" style="291"/>
    <col min="13315" max="13315" width="2.6640625" style="291" customWidth="1"/>
    <col min="13316" max="13316" width="22.6640625" style="291"/>
    <col min="13317" max="13317" width="2.6640625" style="291" customWidth="1"/>
    <col min="13318" max="13318" width="23.5546875" style="291" customWidth="1"/>
    <col min="13319" max="13319" width="2.6640625" style="291" customWidth="1"/>
    <col min="13320" max="13320" width="22.6640625" style="291"/>
    <col min="13321" max="13321" width="2.6640625" style="291" customWidth="1"/>
    <col min="13322" max="13322" width="22.6640625" style="291"/>
    <col min="13323" max="13323" width="2.6640625" style="291" customWidth="1"/>
    <col min="13324" max="13324" width="22.6640625" style="291"/>
    <col min="13325" max="13325" width="2.6640625" style="291" customWidth="1"/>
    <col min="13326" max="13326" width="22.6640625" style="291"/>
    <col min="13327" max="13327" width="2.6640625" style="291" customWidth="1"/>
    <col min="13328" max="13328" width="22.6640625" style="291"/>
    <col min="13329" max="13329" width="2.6640625" style="291" customWidth="1"/>
    <col min="13330" max="13330" width="22.6640625" style="291"/>
    <col min="13331" max="13331" width="2.6640625" style="291" customWidth="1"/>
    <col min="13332" max="13332" width="22.6640625" style="291"/>
    <col min="13333" max="13333" width="2.6640625" style="291" customWidth="1"/>
    <col min="13334" max="13334" width="22.6640625" style="291"/>
    <col min="13335" max="13335" width="2.6640625" style="291" customWidth="1"/>
    <col min="13336" max="13336" width="22.6640625" style="291"/>
    <col min="13337" max="13337" width="2.6640625" style="291" customWidth="1"/>
    <col min="13338" max="13338" width="22.6640625" style="291"/>
    <col min="13339" max="13339" width="2.6640625" style="291" customWidth="1"/>
    <col min="13340" max="13340" width="22.6640625" style="291"/>
    <col min="13341" max="13341" width="2.88671875" style="291" customWidth="1"/>
    <col min="13342" max="13342" width="22.6640625" style="291"/>
    <col min="13343" max="13343" width="2.6640625" style="291" customWidth="1"/>
    <col min="13344" max="13345" width="22.6640625" style="291"/>
    <col min="13346" max="13346" width="1.6640625" style="291" bestFit="1" customWidth="1"/>
    <col min="13347" max="13347" width="22.6640625" style="291"/>
    <col min="13348" max="13348" width="1.6640625" style="291" bestFit="1" customWidth="1"/>
    <col min="13349" max="13544" width="22.6640625" style="291"/>
    <col min="13545" max="13545" width="27.88671875" style="291" customWidth="1"/>
    <col min="13546" max="13546" width="22.6640625" style="291"/>
    <col min="13547" max="13547" width="2.6640625" style="291" customWidth="1"/>
    <col min="13548" max="13548" width="22.6640625" style="291"/>
    <col min="13549" max="13549" width="2.6640625" style="291" customWidth="1"/>
    <col min="13550" max="13550" width="22.6640625" style="291"/>
    <col min="13551" max="13551" width="2.6640625" style="291" customWidth="1"/>
    <col min="13552" max="13552" width="22.6640625" style="291"/>
    <col min="13553" max="13553" width="2.6640625" style="291" customWidth="1"/>
    <col min="13554" max="13554" width="22.6640625" style="291"/>
    <col min="13555" max="13555" width="2.6640625" style="291" customWidth="1"/>
    <col min="13556" max="13556" width="22.6640625" style="291"/>
    <col min="13557" max="13557" width="2.6640625" style="291" customWidth="1"/>
    <col min="13558" max="13558" width="22.6640625" style="291"/>
    <col min="13559" max="13559" width="2.88671875" style="291" customWidth="1"/>
    <col min="13560" max="13560" width="22.6640625" style="291"/>
    <col min="13561" max="13561" width="2.6640625" style="291" customWidth="1"/>
    <col min="13562" max="13562" width="22.6640625" style="291"/>
    <col min="13563" max="13563" width="2.6640625" style="291" customWidth="1"/>
    <col min="13564" max="13564" width="22.6640625" style="291"/>
    <col min="13565" max="13565" width="2.6640625" style="291" customWidth="1"/>
    <col min="13566" max="13566" width="22.6640625" style="291"/>
    <col min="13567" max="13567" width="2.6640625" style="291" customWidth="1"/>
    <col min="13568" max="13568" width="22.6640625" style="291"/>
    <col min="13569" max="13569" width="2.6640625" style="291" customWidth="1"/>
    <col min="13570" max="13570" width="22.6640625" style="291"/>
    <col min="13571" max="13571" width="2.6640625" style="291" customWidth="1"/>
    <col min="13572" max="13572" width="22.6640625" style="291"/>
    <col min="13573" max="13573" width="2.6640625" style="291" customWidth="1"/>
    <col min="13574" max="13574" width="23.5546875" style="291" customWidth="1"/>
    <col min="13575" max="13575" width="2.6640625" style="291" customWidth="1"/>
    <col min="13576" max="13576" width="22.6640625" style="291"/>
    <col min="13577" max="13577" width="2.6640625" style="291" customWidth="1"/>
    <col min="13578" max="13578" width="22.6640625" style="291"/>
    <col min="13579" max="13579" width="2.6640625" style="291" customWidth="1"/>
    <col min="13580" max="13580" width="22.6640625" style="291"/>
    <col min="13581" max="13581" width="2.6640625" style="291" customWidth="1"/>
    <col min="13582" max="13582" width="22.6640625" style="291"/>
    <col min="13583" max="13583" width="2.6640625" style="291" customWidth="1"/>
    <col min="13584" max="13584" width="22.6640625" style="291"/>
    <col min="13585" max="13585" width="2.6640625" style="291" customWidth="1"/>
    <col min="13586" max="13586" width="22.6640625" style="291"/>
    <col min="13587" max="13587" width="2.6640625" style="291" customWidth="1"/>
    <col min="13588" max="13588" width="22.6640625" style="291"/>
    <col min="13589" max="13589" width="2.6640625" style="291" customWidth="1"/>
    <col min="13590" max="13590" width="22.6640625" style="291"/>
    <col min="13591" max="13591" width="2.6640625" style="291" customWidth="1"/>
    <col min="13592" max="13592" width="22.6640625" style="291"/>
    <col min="13593" max="13593" width="2.6640625" style="291" customWidth="1"/>
    <col min="13594" max="13594" width="22.6640625" style="291"/>
    <col min="13595" max="13595" width="2.6640625" style="291" customWidth="1"/>
    <col min="13596" max="13596" width="22.6640625" style="291"/>
    <col min="13597" max="13597" width="2.88671875" style="291" customWidth="1"/>
    <col min="13598" max="13598" width="22.6640625" style="291"/>
    <col min="13599" max="13599" width="2.6640625" style="291" customWidth="1"/>
    <col min="13600" max="13601" width="22.6640625" style="291"/>
    <col min="13602" max="13602" width="1.6640625" style="291" bestFit="1" customWidth="1"/>
    <col min="13603" max="13603" width="22.6640625" style="291"/>
    <col min="13604" max="13604" width="1.6640625" style="291" bestFit="1" customWidth="1"/>
    <col min="13605" max="13800" width="22.6640625" style="291"/>
    <col min="13801" max="13801" width="27.88671875" style="291" customWidth="1"/>
    <col min="13802" max="13802" width="22.6640625" style="291"/>
    <col min="13803" max="13803" width="2.6640625" style="291" customWidth="1"/>
    <col min="13804" max="13804" width="22.6640625" style="291"/>
    <col min="13805" max="13805" width="2.6640625" style="291" customWidth="1"/>
    <col min="13806" max="13806" width="22.6640625" style="291"/>
    <col min="13807" max="13807" width="2.6640625" style="291" customWidth="1"/>
    <col min="13808" max="13808" width="22.6640625" style="291"/>
    <col min="13809" max="13809" width="2.6640625" style="291" customWidth="1"/>
    <col min="13810" max="13810" width="22.6640625" style="291"/>
    <col min="13811" max="13811" width="2.6640625" style="291" customWidth="1"/>
    <col min="13812" max="13812" width="22.6640625" style="291"/>
    <col min="13813" max="13813" width="2.6640625" style="291" customWidth="1"/>
    <col min="13814" max="13814" width="22.6640625" style="291"/>
    <col min="13815" max="13815" width="2.88671875" style="291" customWidth="1"/>
    <col min="13816" max="13816" width="22.6640625" style="291"/>
    <col min="13817" max="13817" width="2.6640625" style="291" customWidth="1"/>
    <col min="13818" max="13818" width="22.6640625" style="291"/>
    <col min="13819" max="13819" width="2.6640625" style="291" customWidth="1"/>
    <col min="13820" max="13820" width="22.6640625" style="291"/>
    <col min="13821" max="13821" width="2.6640625" style="291" customWidth="1"/>
    <col min="13822" max="13822" width="22.6640625" style="291"/>
    <col min="13823" max="13823" width="2.6640625" style="291" customWidth="1"/>
    <col min="13824" max="13824" width="22.6640625" style="291"/>
    <col min="13825" max="13825" width="2.6640625" style="291" customWidth="1"/>
    <col min="13826" max="13826" width="22.6640625" style="291"/>
    <col min="13827" max="13827" width="2.6640625" style="291" customWidth="1"/>
    <col min="13828" max="13828" width="22.6640625" style="291"/>
    <col min="13829" max="13829" width="2.6640625" style="291" customWidth="1"/>
    <col min="13830" max="13830" width="23.5546875" style="291" customWidth="1"/>
    <col min="13831" max="13831" width="2.6640625" style="291" customWidth="1"/>
    <col min="13832" max="13832" width="22.6640625" style="291"/>
    <col min="13833" max="13833" width="2.6640625" style="291" customWidth="1"/>
    <col min="13834" max="13834" width="22.6640625" style="291"/>
    <col min="13835" max="13835" width="2.6640625" style="291" customWidth="1"/>
    <col min="13836" max="13836" width="22.6640625" style="291"/>
    <col min="13837" max="13837" width="2.6640625" style="291" customWidth="1"/>
    <col min="13838" max="13838" width="22.6640625" style="291"/>
    <col min="13839" max="13839" width="2.6640625" style="291" customWidth="1"/>
    <col min="13840" max="13840" width="22.6640625" style="291"/>
    <col min="13841" max="13841" width="2.6640625" style="291" customWidth="1"/>
    <col min="13842" max="13842" width="22.6640625" style="291"/>
    <col min="13843" max="13843" width="2.6640625" style="291" customWidth="1"/>
    <col min="13844" max="13844" width="22.6640625" style="291"/>
    <col min="13845" max="13845" width="2.6640625" style="291" customWidth="1"/>
    <col min="13846" max="13846" width="22.6640625" style="291"/>
    <col min="13847" max="13847" width="2.6640625" style="291" customWidth="1"/>
    <col min="13848" max="13848" width="22.6640625" style="291"/>
    <col min="13849" max="13849" width="2.6640625" style="291" customWidth="1"/>
    <col min="13850" max="13850" width="22.6640625" style="291"/>
    <col min="13851" max="13851" width="2.6640625" style="291" customWidth="1"/>
    <col min="13852" max="13852" width="22.6640625" style="291"/>
    <col min="13853" max="13853" width="2.88671875" style="291" customWidth="1"/>
    <col min="13854" max="13854" width="22.6640625" style="291"/>
    <col min="13855" max="13855" width="2.6640625" style="291" customWidth="1"/>
    <col min="13856" max="13857" width="22.6640625" style="291"/>
    <col min="13858" max="13858" width="1.6640625" style="291" bestFit="1" customWidth="1"/>
    <col min="13859" max="13859" width="22.6640625" style="291"/>
    <col min="13860" max="13860" width="1.6640625" style="291" bestFit="1" customWidth="1"/>
    <col min="13861" max="14056" width="22.6640625" style="291"/>
    <col min="14057" max="14057" width="27.88671875" style="291" customWidth="1"/>
    <col min="14058" max="14058" width="22.6640625" style="291"/>
    <col min="14059" max="14059" width="2.6640625" style="291" customWidth="1"/>
    <col min="14060" max="14060" width="22.6640625" style="291"/>
    <col min="14061" max="14061" width="2.6640625" style="291" customWidth="1"/>
    <col min="14062" max="14062" width="22.6640625" style="291"/>
    <col min="14063" max="14063" width="2.6640625" style="291" customWidth="1"/>
    <col min="14064" max="14064" width="22.6640625" style="291"/>
    <col min="14065" max="14065" width="2.6640625" style="291" customWidth="1"/>
    <col min="14066" max="14066" width="22.6640625" style="291"/>
    <col min="14067" max="14067" width="2.6640625" style="291" customWidth="1"/>
    <col min="14068" max="14068" width="22.6640625" style="291"/>
    <col min="14069" max="14069" width="2.6640625" style="291" customWidth="1"/>
    <col min="14070" max="14070" width="22.6640625" style="291"/>
    <col min="14071" max="14071" width="2.88671875" style="291" customWidth="1"/>
    <col min="14072" max="14072" width="22.6640625" style="291"/>
    <col min="14073" max="14073" width="2.6640625" style="291" customWidth="1"/>
    <col min="14074" max="14074" width="22.6640625" style="291"/>
    <col min="14075" max="14075" width="2.6640625" style="291" customWidth="1"/>
    <col min="14076" max="14076" width="22.6640625" style="291"/>
    <col min="14077" max="14077" width="2.6640625" style="291" customWidth="1"/>
    <col min="14078" max="14078" width="22.6640625" style="291"/>
    <col min="14079" max="14079" width="2.6640625" style="291" customWidth="1"/>
    <col min="14080" max="14080" width="22.6640625" style="291"/>
    <col min="14081" max="14081" width="2.6640625" style="291" customWidth="1"/>
    <col min="14082" max="14082" width="22.6640625" style="291"/>
    <col min="14083" max="14083" width="2.6640625" style="291" customWidth="1"/>
    <col min="14084" max="14084" width="22.6640625" style="291"/>
    <col min="14085" max="14085" width="2.6640625" style="291" customWidth="1"/>
    <col min="14086" max="14086" width="23.5546875" style="291" customWidth="1"/>
    <col min="14087" max="14087" width="2.6640625" style="291" customWidth="1"/>
    <col min="14088" max="14088" width="22.6640625" style="291"/>
    <col min="14089" max="14089" width="2.6640625" style="291" customWidth="1"/>
    <col min="14090" max="14090" width="22.6640625" style="291"/>
    <col min="14091" max="14091" width="2.6640625" style="291" customWidth="1"/>
    <col min="14092" max="14092" width="22.6640625" style="291"/>
    <col min="14093" max="14093" width="2.6640625" style="291" customWidth="1"/>
    <col min="14094" max="14094" width="22.6640625" style="291"/>
    <col min="14095" max="14095" width="2.6640625" style="291" customWidth="1"/>
    <col min="14096" max="14096" width="22.6640625" style="291"/>
    <col min="14097" max="14097" width="2.6640625" style="291" customWidth="1"/>
    <col min="14098" max="14098" width="22.6640625" style="291"/>
    <col min="14099" max="14099" width="2.6640625" style="291" customWidth="1"/>
    <col min="14100" max="14100" width="22.6640625" style="291"/>
    <col min="14101" max="14101" width="2.6640625" style="291" customWidth="1"/>
    <col min="14102" max="14102" width="22.6640625" style="291"/>
    <col min="14103" max="14103" width="2.6640625" style="291" customWidth="1"/>
    <col min="14104" max="14104" width="22.6640625" style="291"/>
    <col min="14105" max="14105" width="2.6640625" style="291" customWidth="1"/>
    <col min="14106" max="14106" width="22.6640625" style="291"/>
    <col min="14107" max="14107" width="2.6640625" style="291" customWidth="1"/>
    <col min="14108" max="14108" width="22.6640625" style="291"/>
    <col min="14109" max="14109" width="2.88671875" style="291" customWidth="1"/>
    <col min="14110" max="14110" width="22.6640625" style="291"/>
    <col min="14111" max="14111" width="2.6640625" style="291" customWidth="1"/>
    <col min="14112" max="14113" width="22.6640625" style="291"/>
    <col min="14114" max="14114" width="1.6640625" style="291" bestFit="1" customWidth="1"/>
    <col min="14115" max="14115" width="22.6640625" style="291"/>
    <col min="14116" max="14116" width="1.6640625" style="291" bestFit="1" customWidth="1"/>
    <col min="14117" max="14312" width="22.6640625" style="291"/>
    <col min="14313" max="14313" width="27.88671875" style="291" customWidth="1"/>
    <col min="14314" max="14314" width="22.6640625" style="291"/>
    <col min="14315" max="14315" width="2.6640625" style="291" customWidth="1"/>
    <col min="14316" max="14316" width="22.6640625" style="291"/>
    <col min="14317" max="14317" width="2.6640625" style="291" customWidth="1"/>
    <col min="14318" max="14318" width="22.6640625" style="291"/>
    <col min="14319" max="14319" width="2.6640625" style="291" customWidth="1"/>
    <col min="14320" max="14320" width="22.6640625" style="291"/>
    <col min="14321" max="14321" width="2.6640625" style="291" customWidth="1"/>
    <col min="14322" max="14322" width="22.6640625" style="291"/>
    <col min="14323" max="14323" width="2.6640625" style="291" customWidth="1"/>
    <col min="14324" max="14324" width="22.6640625" style="291"/>
    <col min="14325" max="14325" width="2.6640625" style="291" customWidth="1"/>
    <col min="14326" max="14326" width="22.6640625" style="291"/>
    <col min="14327" max="14327" width="2.88671875" style="291" customWidth="1"/>
    <col min="14328" max="14328" width="22.6640625" style="291"/>
    <col min="14329" max="14329" width="2.6640625" style="291" customWidth="1"/>
    <col min="14330" max="14330" width="22.6640625" style="291"/>
    <col min="14331" max="14331" width="2.6640625" style="291" customWidth="1"/>
    <col min="14332" max="14332" width="22.6640625" style="291"/>
    <col min="14333" max="14333" width="2.6640625" style="291" customWidth="1"/>
    <col min="14334" max="14334" width="22.6640625" style="291"/>
    <col min="14335" max="14335" width="2.6640625" style="291" customWidth="1"/>
    <col min="14336" max="14336" width="22.6640625" style="291"/>
    <col min="14337" max="14337" width="2.6640625" style="291" customWidth="1"/>
    <col min="14338" max="14338" width="22.6640625" style="291"/>
    <col min="14339" max="14339" width="2.6640625" style="291" customWidth="1"/>
    <col min="14340" max="14340" width="22.6640625" style="291"/>
    <col min="14341" max="14341" width="2.6640625" style="291" customWidth="1"/>
    <col min="14342" max="14342" width="23.5546875" style="291" customWidth="1"/>
    <col min="14343" max="14343" width="2.6640625" style="291" customWidth="1"/>
    <col min="14344" max="14344" width="22.6640625" style="291"/>
    <col min="14345" max="14345" width="2.6640625" style="291" customWidth="1"/>
    <col min="14346" max="14346" width="22.6640625" style="291"/>
    <col min="14347" max="14347" width="2.6640625" style="291" customWidth="1"/>
    <col min="14348" max="14348" width="22.6640625" style="291"/>
    <col min="14349" max="14349" width="2.6640625" style="291" customWidth="1"/>
    <col min="14350" max="14350" width="22.6640625" style="291"/>
    <col min="14351" max="14351" width="2.6640625" style="291" customWidth="1"/>
    <col min="14352" max="14352" width="22.6640625" style="291"/>
    <col min="14353" max="14353" width="2.6640625" style="291" customWidth="1"/>
    <col min="14354" max="14354" width="22.6640625" style="291"/>
    <col min="14355" max="14355" width="2.6640625" style="291" customWidth="1"/>
    <col min="14356" max="14356" width="22.6640625" style="291"/>
    <col min="14357" max="14357" width="2.6640625" style="291" customWidth="1"/>
    <col min="14358" max="14358" width="22.6640625" style="291"/>
    <col min="14359" max="14359" width="2.6640625" style="291" customWidth="1"/>
    <col min="14360" max="14360" width="22.6640625" style="291"/>
    <col min="14361" max="14361" width="2.6640625" style="291" customWidth="1"/>
    <col min="14362" max="14362" width="22.6640625" style="291"/>
    <col min="14363" max="14363" width="2.6640625" style="291" customWidth="1"/>
    <col min="14364" max="14364" width="22.6640625" style="291"/>
    <col min="14365" max="14365" width="2.88671875" style="291" customWidth="1"/>
    <col min="14366" max="14366" width="22.6640625" style="291"/>
    <col min="14367" max="14367" width="2.6640625" style="291" customWidth="1"/>
    <col min="14368" max="14369" width="22.6640625" style="291"/>
    <col min="14370" max="14370" width="1.6640625" style="291" bestFit="1" customWidth="1"/>
    <col min="14371" max="14371" width="22.6640625" style="291"/>
    <col min="14372" max="14372" width="1.6640625" style="291" bestFit="1" customWidth="1"/>
    <col min="14373" max="14568" width="22.6640625" style="291"/>
    <col min="14569" max="14569" width="27.88671875" style="291" customWidth="1"/>
    <col min="14570" max="14570" width="22.6640625" style="291"/>
    <col min="14571" max="14571" width="2.6640625" style="291" customWidth="1"/>
    <col min="14572" max="14572" width="22.6640625" style="291"/>
    <col min="14573" max="14573" width="2.6640625" style="291" customWidth="1"/>
    <col min="14574" max="14574" width="22.6640625" style="291"/>
    <col min="14575" max="14575" width="2.6640625" style="291" customWidth="1"/>
    <col min="14576" max="14576" width="22.6640625" style="291"/>
    <col min="14577" max="14577" width="2.6640625" style="291" customWidth="1"/>
    <col min="14578" max="14578" width="22.6640625" style="291"/>
    <col min="14579" max="14579" width="2.6640625" style="291" customWidth="1"/>
    <col min="14580" max="14580" width="22.6640625" style="291"/>
    <col min="14581" max="14581" width="2.6640625" style="291" customWidth="1"/>
    <col min="14582" max="14582" width="22.6640625" style="291"/>
    <col min="14583" max="14583" width="2.88671875" style="291" customWidth="1"/>
    <col min="14584" max="14584" width="22.6640625" style="291"/>
    <col min="14585" max="14585" width="2.6640625" style="291" customWidth="1"/>
    <col min="14586" max="14586" width="22.6640625" style="291"/>
    <col min="14587" max="14587" width="2.6640625" style="291" customWidth="1"/>
    <col min="14588" max="14588" width="22.6640625" style="291"/>
    <col min="14589" max="14589" width="2.6640625" style="291" customWidth="1"/>
    <col min="14590" max="14590" width="22.6640625" style="291"/>
    <col min="14591" max="14591" width="2.6640625" style="291" customWidth="1"/>
    <col min="14592" max="14592" width="22.6640625" style="291"/>
    <col min="14593" max="14593" width="2.6640625" style="291" customWidth="1"/>
    <col min="14594" max="14594" width="22.6640625" style="291"/>
    <col min="14595" max="14595" width="2.6640625" style="291" customWidth="1"/>
    <col min="14596" max="14596" width="22.6640625" style="291"/>
    <col min="14597" max="14597" width="2.6640625" style="291" customWidth="1"/>
    <col min="14598" max="14598" width="23.5546875" style="291" customWidth="1"/>
    <col min="14599" max="14599" width="2.6640625" style="291" customWidth="1"/>
    <col min="14600" max="14600" width="22.6640625" style="291"/>
    <col min="14601" max="14601" width="2.6640625" style="291" customWidth="1"/>
    <col min="14602" max="14602" width="22.6640625" style="291"/>
    <col min="14603" max="14603" width="2.6640625" style="291" customWidth="1"/>
    <col min="14604" max="14604" width="22.6640625" style="291"/>
    <col min="14605" max="14605" width="2.6640625" style="291" customWidth="1"/>
    <col min="14606" max="14606" width="22.6640625" style="291"/>
    <col min="14607" max="14607" width="2.6640625" style="291" customWidth="1"/>
    <col min="14608" max="14608" width="22.6640625" style="291"/>
    <col min="14609" max="14609" width="2.6640625" style="291" customWidth="1"/>
    <col min="14610" max="14610" width="22.6640625" style="291"/>
    <col min="14611" max="14611" width="2.6640625" style="291" customWidth="1"/>
    <col min="14612" max="14612" width="22.6640625" style="291"/>
    <col min="14613" max="14613" width="2.6640625" style="291" customWidth="1"/>
    <col min="14614" max="14614" width="22.6640625" style="291"/>
    <col min="14615" max="14615" width="2.6640625" style="291" customWidth="1"/>
    <col min="14616" max="14616" width="22.6640625" style="291"/>
    <col min="14617" max="14617" width="2.6640625" style="291" customWidth="1"/>
    <col min="14618" max="14618" width="22.6640625" style="291"/>
    <col min="14619" max="14619" width="2.6640625" style="291" customWidth="1"/>
    <col min="14620" max="14620" width="22.6640625" style="291"/>
    <col min="14621" max="14621" width="2.88671875" style="291" customWidth="1"/>
    <col min="14622" max="14622" width="22.6640625" style="291"/>
    <col min="14623" max="14623" width="2.6640625" style="291" customWidth="1"/>
    <col min="14624" max="14625" width="22.6640625" style="291"/>
    <col min="14626" max="14626" width="1.6640625" style="291" bestFit="1" customWidth="1"/>
    <col min="14627" max="14627" width="22.6640625" style="291"/>
    <col min="14628" max="14628" width="1.6640625" style="291" bestFit="1" customWidth="1"/>
    <col min="14629" max="14824" width="22.6640625" style="291"/>
    <col min="14825" max="14825" width="27.88671875" style="291" customWidth="1"/>
    <col min="14826" max="14826" width="22.6640625" style="291"/>
    <col min="14827" max="14827" width="2.6640625" style="291" customWidth="1"/>
    <col min="14828" max="14828" width="22.6640625" style="291"/>
    <col min="14829" max="14829" width="2.6640625" style="291" customWidth="1"/>
    <col min="14830" max="14830" width="22.6640625" style="291"/>
    <col min="14831" max="14831" width="2.6640625" style="291" customWidth="1"/>
    <col min="14832" max="14832" width="22.6640625" style="291"/>
    <col min="14833" max="14833" width="2.6640625" style="291" customWidth="1"/>
    <col min="14834" max="14834" width="22.6640625" style="291"/>
    <col min="14835" max="14835" width="2.6640625" style="291" customWidth="1"/>
    <col min="14836" max="14836" width="22.6640625" style="291"/>
    <col min="14837" max="14837" width="2.6640625" style="291" customWidth="1"/>
    <col min="14838" max="14838" width="22.6640625" style="291"/>
    <col min="14839" max="14839" width="2.88671875" style="291" customWidth="1"/>
    <col min="14840" max="14840" width="22.6640625" style="291"/>
    <col min="14841" max="14841" width="2.6640625" style="291" customWidth="1"/>
    <col min="14842" max="14842" width="22.6640625" style="291"/>
    <col min="14843" max="14843" width="2.6640625" style="291" customWidth="1"/>
    <col min="14844" max="14844" width="22.6640625" style="291"/>
    <col min="14845" max="14845" width="2.6640625" style="291" customWidth="1"/>
    <col min="14846" max="14846" width="22.6640625" style="291"/>
    <col min="14847" max="14847" width="2.6640625" style="291" customWidth="1"/>
    <col min="14848" max="14848" width="22.6640625" style="291"/>
    <col min="14849" max="14849" width="2.6640625" style="291" customWidth="1"/>
    <col min="14850" max="14850" width="22.6640625" style="291"/>
    <col min="14851" max="14851" width="2.6640625" style="291" customWidth="1"/>
    <col min="14852" max="14852" width="22.6640625" style="291"/>
    <col min="14853" max="14853" width="2.6640625" style="291" customWidth="1"/>
    <col min="14854" max="14854" width="23.5546875" style="291" customWidth="1"/>
    <col min="14855" max="14855" width="2.6640625" style="291" customWidth="1"/>
    <col min="14856" max="14856" width="22.6640625" style="291"/>
    <col min="14857" max="14857" width="2.6640625" style="291" customWidth="1"/>
    <col min="14858" max="14858" width="22.6640625" style="291"/>
    <col min="14859" max="14859" width="2.6640625" style="291" customWidth="1"/>
    <col min="14860" max="14860" width="22.6640625" style="291"/>
    <col min="14861" max="14861" width="2.6640625" style="291" customWidth="1"/>
    <col min="14862" max="14862" width="22.6640625" style="291"/>
    <col min="14863" max="14863" width="2.6640625" style="291" customWidth="1"/>
    <col min="14864" max="14864" width="22.6640625" style="291"/>
    <col min="14865" max="14865" width="2.6640625" style="291" customWidth="1"/>
    <col min="14866" max="14866" width="22.6640625" style="291"/>
    <col min="14867" max="14867" width="2.6640625" style="291" customWidth="1"/>
    <col min="14868" max="14868" width="22.6640625" style="291"/>
    <col min="14869" max="14869" width="2.6640625" style="291" customWidth="1"/>
    <col min="14870" max="14870" width="22.6640625" style="291"/>
    <col min="14871" max="14871" width="2.6640625" style="291" customWidth="1"/>
    <col min="14872" max="14872" width="22.6640625" style="291"/>
    <col min="14873" max="14873" width="2.6640625" style="291" customWidth="1"/>
    <col min="14874" max="14874" width="22.6640625" style="291"/>
    <col min="14875" max="14875" width="2.6640625" style="291" customWidth="1"/>
    <col min="14876" max="14876" width="22.6640625" style="291"/>
    <col min="14877" max="14877" width="2.88671875" style="291" customWidth="1"/>
    <col min="14878" max="14878" width="22.6640625" style="291"/>
    <col min="14879" max="14879" width="2.6640625" style="291" customWidth="1"/>
    <col min="14880" max="14881" width="22.6640625" style="291"/>
    <col min="14882" max="14882" width="1.6640625" style="291" bestFit="1" customWidth="1"/>
    <col min="14883" max="14883" width="22.6640625" style="291"/>
    <col min="14884" max="14884" width="1.6640625" style="291" bestFit="1" customWidth="1"/>
    <col min="14885" max="15080" width="22.6640625" style="291"/>
    <col min="15081" max="15081" width="27.88671875" style="291" customWidth="1"/>
    <col min="15082" max="15082" width="22.6640625" style="291"/>
    <col min="15083" max="15083" width="2.6640625" style="291" customWidth="1"/>
    <col min="15084" max="15084" width="22.6640625" style="291"/>
    <col min="15085" max="15085" width="2.6640625" style="291" customWidth="1"/>
    <col min="15086" max="15086" width="22.6640625" style="291"/>
    <col min="15087" max="15087" width="2.6640625" style="291" customWidth="1"/>
    <col min="15088" max="15088" width="22.6640625" style="291"/>
    <col min="15089" max="15089" width="2.6640625" style="291" customWidth="1"/>
    <col min="15090" max="15090" width="22.6640625" style="291"/>
    <col min="15091" max="15091" width="2.6640625" style="291" customWidth="1"/>
    <col min="15092" max="15092" width="22.6640625" style="291"/>
    <col min="15093" max="15093" width="2.6640625" style="291" customWidth="1"/>
    <col min="15094" max="15094" width="22.6640625" style="291"/>
    <col min="15095" max="15095" width="2.88671875" style="291" customWidth="1"/>
    <col min="15096" max="15096" width="22.6640625" style="291"/>
    <col min="15097" max="15097" width="2.6640625" style="291" customWidth="1"/>
    <col min="15098" max="15098" width="22.6640625" style="291"/>
    <col min="15099" max="15099" width="2.6640625" style="291" customWidth="1"/>
    <col min="15100" max="15100" width="22.6640625" style="291"/>
    <col min="15101" max="15101" width="2.6640625" style="291" customWidth="1"/>
    <col min="15102" max="15102" width="22.6640625" style="291"/>
    <col min="15103" max="15103" width="2.6640625" style="291" customWidth="1"/>
    <col min="15104" max="15104" width="22.6640625" style="291"/>
    <col min="15105" max="15105" width="2.6640625" style="291" customWidth="1"/>
    <col min="15106" max="15106" width="22.6640625" style="291"/>
    <col min="15107" max="15107" width="2.6640625" style="291" customWidth="1"/>
    <col min="15108" max="15108" width="22.6640625" style="291"/>
    <col min="15109" max="15109" width="2.6640625" style="291" customWidth="1"/>
    <col min="15110" max="15110" width="23.5546875" style="291" customWidth="1"/>
    <col min="15111" max="15111" width="2.6640625" style="291" customWidth="1"/>
    <col min="15112" max="15112" width="22.6640625" style="291"/>
    <col min="15113" max="15113" width="2.6640625" style="291" customWidth="1"/>
    <col min="15114" max="15114" width="22.6640625" style="291"/>
    <col min="15115" max="15115" width="2.6640625" style="291" customWidth="1"/>
    <col min="15116" max="15116" width="22.6640625" style="291"/>
    <col min="15117" max="15117" width="2.6640625" style="291" customWidth="1"/>
    <col min="15118" max="15118" width="22.6640625" style="291"/>
    <col min="15119" max="15119" width="2.6640625" style="291" customWidth="1"/>
    <col min="15120" max="15120" width="22.6640625" style="291"/>
    <col min="15121" max="15121" width="2.6640625" style="291" customWidth="1"/>
    <col min="15122" max="15122" width="22.6640625" style="291"/>
    <col min="15123" max="15123" width="2.6640625" style="291" customWidth="1"/>
    <col min="15124" max="15124" width="22.6640625" style="291"/>
    <col min="15125" max="15125" width="2.6640625" style="291" customWidth="1"/>
    <col min="15126" max="15126" width="22.6640625" style="291"/>
    <col min="15127" max="15127" width="2.6640625" style="291" customWidth="1"/>
    <col min="15128" max="15128" width="22.6640625" style="291"/>
    <col min="15129" max="15129" width="2.6640625" style="291" customWidth="1"/>
    <col min="15130" max="15130" width="22.6640625" style="291"/>
    <col min="15131" max="15131" width="2.6640625" style="291" customWidth="1"/>
    <col min="15132" max="15132" width="22.6640625" style="291"/>
    <col min="15133" max="15133" width="2.88671875" style="291" customWidth="1"/>
    <col min="15134" max="15134" width="22.6640625" style="291"/>
    <col min="15135" max="15135" width="2.6640625" style="291" customWidth="1"/>
    <col min="15136" max="15137" width="22.6640625" style="291"/>
    <col min="15138" max="15138" width="1.6640625" style="291" bestFit="1" customWidth="1"/>
    <col min="15139" max="15139" width="22.6640625" style="291"/>
    <col min="15140" max="15140" width="1.6640625" style="291" bestFit="1" customWidth="1"/>
    <col min="15141" max="15336" width="22.6640625" style="291"/>
    <col min="15337" max="15337" width="27.88671875" style="291" customWidth="1"/>
    <col min="15338" max="15338" width="22.6640625" style="291"/>
    <col min="15339" max="15339" width="2.6640625" style="291" customWidth="1"/>
    <col min="15340" max="15340" width="22.6640625" style="291"/>
    <col min="15341" max="15341" width="2.6640625" style="291" customWidth="1"/>
    <col min="15342" max="15342" width="22.6640625" style="291"/>
    <col min="15343" max="15343" width="2.6640625" style="291" customWidth="1"/>
    <col min="15344" max="15344" width="22.6640625" style="291"/>
    <col min="15345" max="15345" width="2.6640625" style="291" customWidth="1"/>
    <col min="15346" max="15346" width="22.6640625" style="291"/>
    <col min="15347" max="15347" width="2.6640625" style="291" customWidth="1"/>
    <col min="15348" max="15348" width="22.6640625" style="291"/>
    <col min="15349" max="15349" width="2.6640625" style="291" customWidth="1"/>
    <col min="15350" max="15350" width="22.6640625" style="291"/>
    <col min="15351" max="15351" width="2.88671875" style="291" customWidth="1"/>
    <col min="15352" max="15352" width="22.6640625" style="291"/>
    <col min="15353" max="15353" width="2.6640625" style="291" customWidth="1"/>
    <col min="15354" max="15354" width="22.6640625" style="291"/>
    <col min="15355" max="15355" width="2.6640625" style="291" customWidth="1"/>
    <col min="15356" max="15356" width="22.6640625" style="291"/>
    <col min="15357" max="15357" width="2.6640625" style="291" customWidth="1"/>
    <col min="15358" max="15358" width="22.6640625" style="291"/>
    <col min="15359" max="15359" width="2.6640625" style="291" customWidth="1"/>
    <col min="15360" max="15360" width="22.6640625" style="291"/>
    <col min="15361" max="15361" width="2.6640625" style="291" customWidth="1"/>
    <col min="15362" max="15362" width="22.6640625" style="291"/>
    <col min="15363" max="15363" width="2.6640625" style="291" customWidth="1"/>
    <col min="15364" max="15364" width="22.6640625" style="291"/>
    <col min="15365" max="15365" width="2.6640625" style="291" customWidth="1"/>
    <col min="15366" max="15366" width="23.5546875" style="291" customWidth="1"/>
    <col min="15367" max="15367" width="2.6640625" style="291" customWidth="1"/>
    <col min="15368" max="15368" width="22.6640625" style="291"/>
    <col min="15369" max="15369" width="2.6640625" style="291" customWidth="1"/>
    <col min="15370" max="15370" width="22.6640625" style="291"/>
    <col min="15371" max="15371" width="2.6640625" style="291" customWidth="1"/>
    <col min="15372" max="15372" width="22.6640625" style="291"/>
    <col min="15373" max="15373" width="2.6640625" style="291" customWidth="1"/>
    <col min="15374" max="15374" width="22.6640625" style="291"/>
    <col min="15375" max="15375" width="2.6640625" style="291" customWidth="1"/>
    <col min="15376" max="15376" width="22.6640625" style="291"/>
    <col min="15377" max="15377" width="2.6640625" style="291" customWidth="1"/>
    <col min="15378" max="15378" width="22.6640625" style="291"/>
    <col min="15379" max="15379" width="2.6640625" style="291" customWidth="1"/>
    <col min="15380" max="15380" width="22.6640625" style="291"/>
    <col min="15381" max="15381" width="2.6640625" style="291" customWidth="1"/>
    <col min="15382" max="15382" width="22.6640625" style="291"/>
    <col min="15383" max="15383" width="2.6640625" style="291" customWidth="1"/>
    <col min="15384" max="15384" width="22.6640625" style="291"/>
    <col min="15385" max="15385" width="2.6640625" style="291" customWidth="1"/>
    <col min="15386" max="15386" width="22.6640625" style="291"/>
    <col min="15387" max="15387" width="2.6640625" style="291" customWidth="1"/>
    <col min="15388" max="15388" width="22.6640625" style="291"/>
    <col min="15389" max="15389" width="2.88671875" style="291" customWidth="1"/>
    <col min="15390" max="15390" width="22.6640625" style="291"/>
    <col min="15391" max="15391" width="2.6640625" style="291" customWidth="1"/>
    <col min="15392" max="15393" width="22.6640625" style="291"/>
    <col min="15394" max="15394" width="1.6640625" style="291" bestFit="1" customWidth="1"/>
    <col min="15395" max="15395" width="22.6640625" style="291"/>
    <col min="15396" max="15396" width="1.6640625" style="291" bestFit="1" customWidth="1"/>
    <col min="15397" max="15592" width="22.6640625" style="291"/>
    <col min="15593" max="15593" width="27.88671875" style="291" customWidth="1"/>
    <col min="15594" max="15594" width="22.6640625" style="291"/>
    <col min="15595" max="15595" width="2.6640625" style="291" customWidth="1"/>
    <col min="15596" max="15596" width="22.6640625" style="291"/>
    <col min="15597" max="15597" width="2.6640625" style="291" customWidth="1"/>
    <col min="15598" max="15598" width="22.6640625" style="291"/>
    <col min="15599" max="15599" width="2.6640625" style="291" customWidth="1"/>
    <col min="15600" max="15600" width="22.6640625" style="291"/>
    <col min="15601" max="15601" width="2.6640625" style="291" customWidth="1"/>
    <col min="15602" max="15602" width="22.6640625" style="291"/>
    <col min="15603" max="15603" width="2.6640625" style="291" customWidth="1"/>
    <col min="15604" max="15604" width="22.6640625" style="291"/>
    <col min="15605" max="15605" width="2.6640625" style="291" customWidth="1"/>
    <col min="15606" max="15606" width="22.6640625" style="291"/>
    <col min="15607" max="15607" width="2.88671875" style="291" customWidth="1"/>
    <col min="15608" max="15608" width="22.6640625" style="291"/>
    <col min="15609" max="15609" width="2.6640625" style="291" customWidth="1"/>
    <col min="15610" max="15610" width="22.6640625" style="291"/>
    <col min="15611" max="15611" width="2.6640625" style="291" customWidth="1"/>
    <col min="15612" max="15612" width="22.6640625" style="291"/>
    <col min="15613" max="15613" width="2.6640625" style="291" customWidth="1"/>
    <col min="15614" max="15614" width="22.6640625" style="291"/>
    <col min="15615" max="15615" width="2.6640625" style="291" customWidth="1"/>
    <col min="15616" max="15616" width="22.6640625" style="291"/>
    <col min="15617" max="15617" width="2.6640625" style="291" customWidth="1"/>
    <col min="15618" max="15618" width="22.6640625" style="291"/>
    <col min="15619" max="15619" width="2.6640625" style="291" customWidth="1"/>
    <col min="15620" max="15620" width="22.6640625" style="291"/>
    <col min="15621" max="15621" width="2.6640625" style="291" customWidth="1"/>
    <col min="15622" max="15622" width="23.5546875" style="291" customWidth="1"/>
    <col min="15623" max="15623" width="2.6640625" style="291" customWidth="1"/>
    <col min="15624" max="15624" width="22.6640625" style="291"/>
    <col min="15625" max="15625" width="2.6640625" style="291" customWidth="1"/>
    <col min="15626" max="15626" width="22.6640625" style="291"/>
    <col min="15627" max="15627" width="2.6640625" style="291" customWidth="1"/>
    <col min="15628" max="15628" width="22.6640625" style="291"/>
    <col min="15629" max="15629" width="2.6640625" style="291" customWidth="1"/>
    <col min="15630" max="15630" width="22.6640625" style="291"/>
    <col min="15631" max="15631" width="2.6640625" style="291" customWidth="1"/>
    <col min="15632" max="15632" width="22.6640625" style="291"/>
    <col min="15633" max="15633" width="2.6640625" style="291" customWidth="1"/>
    <col min="15634" max="15634" width="22.6640625" style="291"/>
    <col min="15635" max="15635" width="2.6640625" style="291" customWidth="1"/>
    <col min="15636" max="15636" width="22.6640625" style="291"/>
    <col min="15637" max="15637" width="2.6640625" style="291" customWidth="1"/>
    <col min="15638" max="15638" width="22.6640625" style="291"/>
    <col min="15639" max="15639" width="2.6640625" style="291" customWidth="1"/>
    <col min="15640" max="15640" width="22.6640625" style="291"/>
    <col min="15641" max="15641" width="2.6640625" style="291" customWidth="1"/>
    <col min="15642" max="15642" width="22.6640625" style="291"/>
    <col min="15643" max="15643" width="2.6640625" style="291" customWidth="1"/>
    <col min="15644" max="15644" width="22.6640625" style="291"/>
    <col min="15645" max="15645" width="2.88671875" style="291" customWidth="1"/>
    <col min="15646" max="15646" width="22.6640625" style="291"/>
    <col min="15647" max="15647" width="2.6640625" style="291" customWidth="1"/>
    <col min="15648" max="15649" width="22.6640625" style="291"/>
    <col min="15650" max="15650" width="1.6640625" style="291" bestFit="1" customWidth="1"/>
    <col min="15651" max="15651" width="22.6640625" style="291"/>
    <col min="15652" max="15652" width="1.6640625" style="291" bestFit="1" customWidth="1"/>
    <col min="15653" max="15848" width="22.6640625" style="291"/>
    <col min="15849" max="15849" width="27.88671875" style="291" customWidth="1"/>
    <col min="15850" max="15850" width="22.6640625" style="291"/>
    <col min="15851" max="15851" width="2.6640625" style="291" customWidth="1"/>
    <col min="15852" max="15852" width="22.6640625" style="291"/>
    <col min="15853" max="15853" width="2.6640625" style="291" customWidth="1"/>
    <col min="15854" max="15854" width="22.6640625" style="291"/>
    <col min="15855" max="15855" width="2.6640625" style="291" customWidth="1"/>
    <col min="15856" max="15856" width="22.6640625" style="291"/>
    <col min="15857" max="15857" width="2.6640625" style="291" customWidth="1"/>
    <col min="15858" max="15858" width="22.6640625" style="291"/>
    <col min="15859" max="15859" width="2.6640625" style="291" customWidth="1"/>
    <col min="15860" max="15860" width="22.6640625" style="291"/>
    <col min="15861" max="15861" width="2.6640625" style="291" customWidth="1"/>
    <col min="15862" max="15862" width="22.6640625" style="291"/>
    <col min="15863" max="15863" width="2.88671875" style="291" customWidth="1"/>
    <col min="15864" max="15864" width="22.6640625" style="291"/>
    <col min="15865" max="15865" width="2.6640625" style="291" customWidth="1"/>
    <col min="15866" max="15866" width="22.6640625" style="291"/>
    <col min="15867" max="15867" width="2.6640625" style="291" customWidth="1"/>
    <col min="15868" max="15868" width="22.6640625" style="291"/>
    <col min="15869" max="15869" width="2.6640625" style="291" customWidth="1"/>
    <col min="15870" max="15870" width="22.6640625" style="291"/>
    <col min="15871" max="15871" width="2.6640625" style="291" customWidth="1"/>
    <col min="15872" max="15872" width="22.6640625" style="291"/>
    <col min="15873" max="15873" width="2.6640625" style="291" customWidth="1"/>
    <col min="15874" max="15874" width="22.6640625" style="291"/>
    <col min="15875" max="15875" width="2.6640625" style="291" customWidth="1"/>
    <col min="15876" max="15876" width="22.6640625" style="291"/>
    <col min="15877" max="15877" width="2.6640625" style="291" customWidth="1"/>
    <col min="15878" max="15878" width="23.5546875" style="291" customWidth="1"/>
    <col min="15879" max="15879" width="2.6640625" style="291" customWidth="1"/>
    <col min="15880" max="15880" width="22.6640625" style="291"/>
    <col min="15881" max="15881" width="2.6640625" style="291" customWidth="1"/>
    <col min="15882" max="15882" width="22.6640625" style="291"/>
    <col min="15883" max="15883" width="2.6640625" style="291" customWidth="1"/>
    <col min="15884" max="15884" width="22.6640625" style="291"/>
    <col min="15885" max="15885" width="2.6640625" style="291" customWidth="1"/>
    <col min="15886" max="15886" width="22.6640625" style="291"/>
    <col min="15887" max="15887" width="2.6640625" style="291" customWidth="1"/>
    <col min="15888" max="15888" width="22.6640625" style="291"/>
    <col min="15889" max="15889" width="2.6640625" style="291" customWidth="1"/>
    <col min="15890" max="15890" width="22.6640625" style="291"/>
    <col min="15891" max="15891" width="2.6640625" style="291" customWidth="1"/>
    <col min="15892" max="15892" width="22.6640625" style="291"/>
    <col min="15893" max="15893" width="2.6640625" style="291" customWidth="1"/>
    <col min="15894" max="15894" width="22.6640625" style="291"/>
    <col min="15895" max="15895" width="2.6640625" style="291" customWidth="1"/>
    <col min="15896" max="15896" width="22.6640625" style="291"/>
    <col min="15897" max="15897" width="2.6640625" style="291" customWidth="1"/>
    <col min="15898" max="15898" width="22.6640625" style="291"/>
    <col min="15899" max="15899" width="2.6640625" style="291" customWidth="1"/>
    <col min="15900" max="15900" width="22.6640625" style="291"/>
    <col min="15901" max="15901" width="2.88671875" style="291" customWidth="1"/>
    <col min="15902" max="15902" width="22.6640625" style="291"/>
    <col min="15903" max="15903" width="2.6640625" style="291" customWidth="1"/>
    <col min="15904" max="15905" width="22.6640625" style="291"/>
    <col min="15906" max="15906" width="1.6640625" style="291" bestFit="1" customWidth="1"/>
    <col min="15907" max="15907" width="22.6640625" style="291"/>
    <col min="15908" max="15908" width="1.6640625" style="291" bestFit="1" customWidth="1"/>
    <col min="15909" max="16104" width="22.6640625" style="291"/>
    <col min="16105" max="16105" width="27.88671875" style="291" customWidth="1"/>
    <col min="16106" max="16106" width="22.6640625" style="291"/>
    <col min="16107" max="16107" width="2.6640625" style="291" customWidth="1"/>
    <col min="16108" max="16108" width="22.6640625" style="291"/>
    <col min="16109" max="16109" width="2.6640625" style="291" customWidth="1"/>
    <col min="16110" max="16110" width="22.6640625" style="291"/>
    <col min="16111" max="16111" width="2.6640625" style="291" customWidth="1"/>
    <col min="16112" max="16112" width="22.6640625" style="291"/>
    <col min="16113" max="16113" width="2.6640625" style="291" customWidth="1"/>
    <col min="16114" max="16114" width="22.6640625" style="291"/>
    <col min="16115" max="16115" width="2.6640625" style="291" customWidth="1"/>
    <col min="16116" max="16116" width="22.6640625" style="291"/>
    <col min="16117" max="16117" width="2.6640625" style="291" customWidth="1"/>
    <col min="16118" max="16118" width="22.6640625" style="291"/>
    <col min="16119" max="16119" width="2.88671875" style="291" customWidth="1"/>
    <col min="16120" max="16120" width="22.6640625" style="291"/>
    <col min="16121" max="16121" width="2.6640625" style="291" customWidth="1"/>
    <col min="16122" max="16122" width="22.6640625" style="291"/>
    <col min="16123" max="16123" width="2.6640625" style="291" customWidth="1"/>
    <col min="16124" max="16124" width="22.6640625" style="291"/>
    <col min="16125" max="16125" width="2.6640625" style="291" customWidth="1"/>
    <col min="16126" max="16126" width="22.6640625" style="291"/>
    <col min="16127" max="16127" width="2.6640625" style="291" customWidth="1"/>
    <col min="16128" max="16128" width="22.6640625" style="291"/>
    <col min="16129" max="16129" width="2.6640625" style="291" customWidth="1"/>
    <col min="16130" max="16130" width="22.6640625" style="291"/>
    <col min="16131" max="16131" width="2.6640625" style="291" customWidth="1"/>
    <col min="16132" max="16132" width="22.6640625" style="291"/>
    <col min="16133" max="16133" width="2.6640625" style="291" customWidth="1"/>
    <col min="16134" max="16134" width="23.5546875" style="291" customWidth="1"/>
    <col min="16135" max="16135" width="2.6640625" style="291" customWidth="1"/>
    <col min="16136" max="16136" width="22.6640625" style="291"/>
    <col min="16137" max="16137" width="2.6640625" style="291" customWidth="1"/>
    <col min="16138" max="16138" width="22.6640625" style="291"/>
    <col min="16139" max="16139" width="2.6640625" style="291" customWidth="1"/>
    <col min="16140" max="16140" width="22.6640625" style="291"/>
    <col min="16141" max="16141" width="2.6640625" style="291" customWidth="1"/>
    <col min="16142" max="16142" width="22.6640625" style="291"/>
    <col min="16143" max="16143" width="2.6640625" style="291" customWidth="1"/>
    <col min="16144" max="16144" width="22.6640625" style="291"/>
    <col min="16145" max="16145" width="2.6640625" style="291" customWidth="1"/>
    <col min="16146" max="16146" width="22.6640625" style="291"/>
    <col min="16147" max="16147" width="2.6640625" style="291" customWidth="1"/>
    <col min="16148" max="16148" width="22.6640625" style="291"/>
    <col min="16149" max="16149" width="2.6640625" style="291" customWidth="1"/>
    <col min="16150" max="16150" width="22.6640625" style="291"/>
    <col min="16151" max="16151" width="2.6640625" style="291" customWidth="1"/>
    <col min="16152" max="16152" width="22.6640625" style="291"/>
    <col min="16153" max="16153" width="2.6640625" style="291" customWidth="1"/>
    <col min="16154" max="16154" width="22.6640625" style="291"/>
    <col min="16155" max="16155" width="2.6640625" style="291" customWidth="1"/>
    <col min="16156" max="16156" width="22.6640625" style="291"/>
    <col min="16157" max="16157" width="2.88671875" style="291" customWidth="1"/>
    <col min="16158" max="16158" width="22.6640625" style="291"/>
    <col min="16159" max="16159" width="2.6640625" style="291" customWidth="1"/>
    <col min="16160" max="16161" width="22.6640625" style="291"/>
    <col min="16162" max="16162" width="1.6640625" style="291" bestFit="1" customWidth="1"/>
    <col min="16163" max="16163" width="22.6640625" style="291"/>
    <col min="16164" max="16164" width="1.6640625" style="291" bestFit="1" customWidth="1"/>
    <col min="16165" max="16384" width="22.6640625" style="291"/>
  </cols>
  <sheetData>
    <row r="1" spans="1:41" ht="18" customHeight="1" x14ac:dyDescent="0.25">
      <c r="A1" s="289" t="s">
        <v>295</v>
      </c>
      <c r="B1" s="289" t="s">
        <v>468</v>
      </c>
      <c r="C1" s="289">
        <v>1</v>
      </c>
      <c r="D1" s="289">
        <v>2</v>
      </c>
      <c r="E1" s="289">
        <v>3</v>
      </c>
      <c r="F1" s="289">
        <v>4</v>
      </c>
      <c r="G1" s="289">
        <v>5</v>
      </c>
      <c r="H1" s="289">
        <v>6</v>
      </c>
      <c r="I1" s="289">
        <v>7</v>
      </c>
      <c r="J1" s="289">
        <v>8</v>
      </c>
      <c r="K1" s="289">
        <v>9</v>
      </c>
      <c r="L1" s="289">
        <v>10</v>
      </c>
      <c r="M1" s="289">
        <v>11</v>
      </c>
      <c r="N1" s="289">
        <v>12</v>
      </c>
      <c r="O1" s="289">
        <v>13</v>
      </c>
      <c r="P1" s="289">
        <v>14</v>
      </c>
      <c r="Q1" s="289">
        <v>15</v>
      </c>
      <c r="R1" s="289">
        <v>16</v>
      </c>
      <c r="S1" s="289">
        <v>17</v>
      </c>
      <c r="T1" s="289">
        <v>18</v>
      </c>
      <c r="U1" s="289">
        <v>19</v>
      </c>
      <c r="V1" s="289">
        <v>20</v>
      </c>
      <c r="W1" s="289">
        <v>21</v>
      </c>
      <c r="X1" s="289">
        <v>22</v>
      </c>
      <c r="Y1" s="289">
        <v>23</v>
      </c>
      <c r="Z1" s="289">
        <v>24</v>
      </c>
      <c r="AA1" s="289">
        <v>25</v>
      </c>
      <c r="AB1" s="289">
        <v>26</v>
      </c>
      <c r="AC1" s="289">
        <v>27</v>
      </c>
      <c r="AD1" s="289">
        <v>28</v>
      </c>
      <c r="AE1" s="289">
        <v>29</v>
      </c>
      <c r="AF1" s="289">
        <v>30</v>
      </c>
      <c r="AG1" s="289">
        <v>31</v>
      </c>
      <c r="AH1" s="289">
        <v>32</v>
      </c>
      <c r="AI1" s="289">
        <v>33</v>
      </c>
      <c r="AJ1" s="289">
        <v>34</v>
      </c>
      <c r="AK1" s="289">
        <v>35</v>
      </c>
      <c r="AL1" s="289">
        <v>36</v>
      </c>
      <c r="AM1" s="289">
        <v>37</v>
      </c>
      <c r="AN1" s="289">
        <v>38</v>
      </c>
      <c r="AO1" s="289" t="s">
        <v>469</v>
      </c>
    </row>
    <row r="2" spans="1:41" s="292" customFormat="1" ht="48.75" customHeight="1" x14ac:dyDescent="0.25">
      <c r="A2" s="293"/>
      <c r="C2" s="299" t="s">
        <v>307</v>
      </c>
      <c r="D2" s="299" t="s">
        <v>308</v>
      </c>
      <c r="E2" s="299" t="s">
        <v>310</v>
      </c>
      <c r="F2" s="299" t="s">
        <v>1756</v>
      </c>
      <c r="G2" s="299" t="s">
        <v>311</v>
      </c>
      <c r="H2" s="299" t="s">
        <v>309</v>
      </c>
      <c r="I2" s="299" t="s">
        <v>1767</v>
      </c>
      <c r="J2" s="299" t="s">
        <v>1767</v>
      </c>
      <c r="K2" s="597" t="s">
        <v>471</v>
      </c>
      <c r="L2" s="597" t="s">
        <v>472</v>
      </c>
      <c r="M2" s="597" t="s">
        <v>314</v>
      </c>
      <c r="N2" s="597" t="s">
        <v>315</v>
      </c>
      <c r="O2" s="597" t="s">
        <v>316</v>
      </c>
      <c r="P2" s="597" t="s">
        <v>317</v>
      </c>
      <c r="Q2" s="597" t="s">
        <v>318</v>
      </c>
      <c r="R2" s="597" t="s">
        <v>319</v>
      </c>
      <c r="S2" s="597" t="s">
        <v>320</v>
      </c>
      <c r="T2" s="597" t="s">
        <v>321</v>
      </c>
      <c r="U2" s="597" t="s">
        <v>1151</v>
      </c>
      <c r="V2" s="597" t="s">
        <v>323</v>
      </c>
      <c r="W2" s="601" t="s">
        <v>324</v>
      </c>
      <c r="X2" s="601" t="s">
        <v>1873</v>
      </c>
      <c r="Y2" s="601" t="s">
        <v>326</v>
      </c>
      <c r="Z2" s="601" t="s">
        <v>327</v>
      </c>
      <c r="AA2" s="601" t="s">
        <v>328</v>
      </c>
      <c r="AB2" s="597" t="s">
        <v>329</v>
      </c>
      <c r="AC2" s="597" t="s">
        <v>330</v>
      </c>
      <c r="AD2" s="597" t="s">
        <v>994</v>
      </c>
      <c r="AE2" s="597" t="s">
        <v>1184</v>
      </c>
      <c r="AF2" s="601" t="s">
        <v>1884</v>
      </c>
      <c r="AG2" s="202" t="s">
        <v>1758</v>
      </c>
      <c r="AH2" s="506" t="s">
        <v>1185</v>
      </c>
      <c r="AI2" s="506" t="s">
        <v>1186</v>
      </c>
      <c r="AJ2" s="506" t="s">
        <v>1187</v>
      </c>
      <c r="AK2" s="506" t="s">
        <v>1188</v>
      </c>
      <c r="AL2" s="506" t="s">
        <v>1189</v>
      </c>
      <c r="AM2" s="506" t="s">
        <v>1190</v>
      </c>
      <c r="AN2" s="506" t="s">
        <v>1191</v>
      </c>
    </row>
    <row r="3" spans="1:41" ht="66.75" customHeight="1" x14ac:dyDescent="0.25">
      <c r="B3" s="581" t="s">
        <v>1149</v>
      </c>
      <c r="C3" s="516" t="s">
        <v>998</v>
      </c>
      <c r="D3" s="516" t="s">
        <v>1014</v>
      </c>
      <c r="E3" s="516" t="s">
        <v>1014</v>
      </c>
      <c r="F3" s="516" t="s">
        <v>1014</v>
      </c>
      <c r="G3" s="516" t="s">
        <v>1014</v>
      </c>
      <c r="H3" s="516" t="s">
        <v>998</v>
      </c>
      <c r="I3" s="516" t="s">
        <v>1014</v>
      </c>
      <c r="J3" s="516" t="s">
        <v>998</v>
      </c>
      <c r="K3" s="516"/>
      <c r="L3" s="516"/>
      <c r="M3" s="516" t="s">
        <v>998</v>
      </c>
      <c r="N3" s="516"/>
      <c r="O3" s="516"/>
      <c r="P3" s="516"/>
      <c r="Q3" s="583" t="s">
        <v>1164</v>
      </c>
      <c r="R3" s="516" t="s">
        <v>1015</v>
      </c>
      <c r="S3" s="516"/>
      <c r="T3" s="516" t="s">
        <v>998</v>
      </c>
      <c r="U3" s="516"/>
      <c r="V3" s="516"/>
      <c r="W3" s="518" t="s">
        <v>1165</v>
      </c>
      <c r="X3" s="516" t="s">
        <v>1872</v>
      </c>
      <c r="Y3" s="516"/>
      <c r="Z3" s="516"/>
      <c r="AA3" s="587" t="s">
        <v>1870</v>
      </c>
      <c r="AB3" s="587" t="s">
        <v>1871</v>
      </c>
      <c r="AC3" s="606" t="s">
        <v>1908</v>
      </c>
      <c r="AD3" s="588" t="s">
        <v>1051</v>
      </c>
      <c r="AE3" s="588"/>
      <c r="AF3" s="606" t="s">
        <v>1051</v>
      </c>
      <c r="AG3" s="589" t="s">
        <v>1891</v>
      </c>
      <c r="AH3" s="589"/>
      <c r="AI3" s="309"/>
      <c r="AJ3" s="309"/>
      <c r="AK3" s="309"/>
      <c r="AL3" s="309"/>
      <c r="AM3" s="309"/>
      <c r="AN3" s="309"/>
      <c r="AO3" s="589" t="s">
        <v>999</v>
      </c>
    </row>
    <row r="4" spans="1:41" ht="13.5" customHeight="1" x14ac:dyDescent="0.25">
      <c r="A4" s="289">
        <v>1</v>
      </c>
      <c r="B4" s="295" t="str">
        <f>+'Toy Count Summary 2024'!B3</f>
        <v>Basketball Games</v>
      </c>
      <c r="C4" s="507">
        <f>+'Distribution Details'!E$9</f>
        <v>0</v>
      </c>
      <c r="D4" s="507">
        <f>+'Distribution Details'!E10</f>
        <v>2</v>
      </c>
      <c r="E4" s="379">
        <f>+'Distribution Details'!E11</f>
        <v>2</v>
      </c>
      <c r="F4" s="379">
        <f>+'Distribution Details'!E12</f>
        <v>1</v>
      </c>
      <c r="G4" s="379">
        <f>+'Distribution Details'!E$13</f>
        <v>1</v>
      </c>
      <c r="H4" s="379">
        <f>+'Distribution Details'!$E14</f>
        <v>0</v>
      </c>
      <c r="I4" s="379">
        <f>+'Distribution Details'!E$15</f>
        <v>2</v>
      </c>
      <c r="J4" s="379">
        <f>+'Distribution Details'!$E16</f>
        <v>0</v>
      </c>
      <c r="K4" s="379">
        <f>+'Distribution Details'!$E17</f>
        <v>1</v>
      </c>
      <c r="L4" s="379">
        <f>+'Distribution Details'!$E18</f>
        <v>0</v>
      </c>
      <c r="M4" s="379">
        <f>+'Distribution Details'!E$19</f>
        <v>0</v>
      </c>
      <c r="N4" s="379">
        <f>+'Distribution Details'!$E20</f>
        <v>1</v>
      </c>
      <c r="O4" s="379">
        <f>+'Distribution Details'!$E21</f>
        <v>6</v>
      </c>
      <c r="P4" s="379">
        <f>+'Distribution Details'!$E22</f>
        <v>6</v>
      </c>
      <c r="Q4" s="379">
        <f>+'Distribution Details'!$E23</f>
        <v>0</v>
      </c>
      <c r="R4" s="379">
        <f>+'Distribution Details'!$E24</f>
        <v>35</v>
      </c>
      <c r="S4" s="379">
        <f>+'Distribution Details'!$E25</f>
        <v>10</v>
      </c>
      <c r="T4" s="379">
        <f>+'Distribution Details'!$E26</f>
        <v>4</v>
      </c>
      <c r="U4" s="379">
        <f>+'Distribution Details'!$E27</f>
        <v>0</v>
      </c>
      <c r="V4" s="379">
        <f>+'Distribution Details'!$E28</f>
        <v>1</v>
      </c>
      <c r="W4" s="379">
        <f>+'Distribution Details'!$E29</f>
        <v>5</v>
      </c>
      <c r="X4" s="379">
        <f>+'Distribution Details'!$E30</f>
        <v>5</v>
      </c>
      <c r="Y4" s="379">
        <f>+'Distribution Details'!$E31</f>
        <v>5</v>
      </c>
      <c r="Z4" s="379">
        <f>+'Distribution Details'!$E32</f>
        <v>0</v>
      </c>
      <c r="AA4" s="379">
        <f>+'Distribution Details'!$E33</f>
        <v>0</v>
      </c>
      <c r="AB4" s="379">
        <f>+'Distribution Details'!E34</f>
        <v>0</v>
      </c>
      <c r="AC4" s="379">
        <f>+'Distribution Details'!E35</f>
        <v>1</v>
      </c>
      <c r="AD4" s="379">
        <f>+'Distribution Details'!E36</f>
        <v>0</v>
      </c>
      <c r="AE4" s="379">
        <f>+'Distribution Details'!E37</f>
        <v>2</v>
      </c>
      <c r="AF4" s="379">
        <f>+'Distribution Details'!E38</f>
        <v>0</v>
      </c>
      <c r="AG4" s="379">
        <f>+'Distribution Details'!E39</f>
        <v>0</v>
      </c>
      <c r="AH4" s="379">
        <f>+'Distribution Details'!E40</f>
        <v>0</v>
      </c>
      <c r="AI4" s="379">
        <f>+'Distribution Details'!E41</f>
        <v>0</v>
      </c>
      <c r="AJ4" s="379">
        <f>+'Distribution Details'!E42</f>
        <v>0</v>
      </c>
      <c r="AK4" s="379">
        <f>+'Distribution Details'!E43</f>
        <v>0</v>
      </c>
      <c r="AL4" s="379">
        <f>+'Distribution Details'!E44</f>
        <v>0</v>
      </c>
      <c r="AM4" s="379">
        <f>+'Distribution Details'!E45</f>
        <v>0</v>
      </c>
      <c r="AN4" s="379">
        <f>+'Distribution Details'!E46</f>
        <v>0</v>
      </c>
      <c r="AO4" s="307">
        <f>SUM(C4:AN4)</f>
        <v>90</v>
      </c>
    </row>
    <row r="5" spans="1:41" ht="13.5" customHeight="1" x14ac:dyDescent="0.25">
      <c r="A5" s="289">
        <v>2</v>
      </c>
      <c r="B5" s="295" t="str">
        <f>+'Toy Count Summary 2024'!B4</f>
        <v>Rocking Chairs</v>
      </c>
      <c r="C5" s="507">
        <f>+'Distribution Details'!F9</f>
        <v>3</v>
      </c>
      <c r="D5" s="507">
        <f>+'Distribution Details'!F10</f>
        <v>2</v>
      </c>
      <c r="E5" s="379">
        <f>+'Distribution Details'!F11</f>
        <v>2</v>
      </c>
      <c r="F5" s="379">
        <f>+'Distribution Details'!F12</f>
        <v>1</v>
      </c>
      <c r="G5" s="379">
        <f>+'Distribution Details'!F$13</f>
        <v>1</v>
      </c>
      <c r="H5" s="379">
        <f>+'Distribution Details'!$F14</f>
        <v>1</v>
      </c>
      <c r="I5" s="379">
        <f>+'Distribution Details'!F$15</f>
        <v>2</v>
      </c>
      <c r="J5" s="379">
        <f>+'Distribution Details'!$F$16</f>
        <v>1</v>
      </c>
      <c r="K5" s="379">
        <f>+'Distribution Details'!$F$17</f>
        <v>0</v>
      </c>
      <c r="L5" s="379">
        <f>+'Distribution Details'!F18</f>
        <v>0</v>
      </c>
      <c r="M5" s="379">
        <f>+'Distribution Details'!F$19</f>
        <v>0</v>
      </c>
      <c r="N5" s="379">
        <f>+'Distribution Details'!F20</f>
        <v>1</v>
      </c>
      <c r="O5" s="379">
        <f>+'Distribution Details'!F21</f>
        <v>4</v>
      </c>
      <c r="P5" s="379">
        <f>+'Distribution Details'!F22</f>
        <v>4</v>
      </c>
      <c r="Q5" s="379">
        <f>+'Distribution Details'!F23</f>
        <v>0</v>
      </c>
      <c r="R5" s="379">
        <f>+'Distribution Details'!F24</f>
        <v>0</v>
      </c>
      <c r="S5" s="379">
        <f>+'Distribution Details'!F25</f>
        <v>4</v>
      </c>
      <c r="T5" s="379">
        <f>+'Distribution Details'!F26</f>
        <v>4</v>
      </c>
      <c r="U5" s="379">
        <f>+'Distribution Details'!F27</f>
        <v>0</v>
      </c>
      <c r="V5" s="386">
        <f>+'Distribution Details'!F28</f>
        <v>0</v>
      </c>
      <c r="W5" s="386">
        <f>+'Distribution Details'!F29</f>
        <v>0</v>
      </c>
      <c r="X5" s="386">
        <f>+'Distribution Details'!F30</f>
        <v>2</v>
      </c>
      <c r="Y5" s="386">
        <f>+'Distribution Details'!F31</f>
        <v>2</v>
      </c>
      <c r="Z5" s="379">
        <f>+'Distribution Details'!$F32</f>
        <v>0</v>
      </c>
      <c r="AA5" s="379">
        <f>+'Distribution Details'!$F33</f>
        <v>0</v>
      </c>
      <c r="AB5" s="379">
        <f>+'Distribution Details'!$F34</f>
        <v>0</v>
      </c>
      <c r="AC5" s="379">
        <f>+'Distribution Details'!F35</f>
        <v>1</v>
      </c>
      <c r="AD5" s="379">
        <f>+'Distribution Details'!F36</f>
        <v>0</v>
      </c>
      <c r="AE5" s="379">
        <f>+'Distribution Details'!F37</f>
        <v>2</v>
      </c>
      <c r="AF5" s="379">
        <f>+'Distribution Details'!F38</f>
        <v>0</v>
      </c>
      <c r="AG5" s="379">
        <f>+'Distribution Details'!F39</f>
        <v>0</v>
      </c>
      <c r="AH5" s="379">
        <f>+'Distribution Details'!F40</f>
        <v>0</v>
      </c>
      <c r="AI5" s="379">
        <f>+'Distribution Details'!F41</f>
        <v>0</v>
      </c>
      <c r="AJ5" s="379">
        <f>+'Distribution Details'!F42</f>
        <v>0</v>
      </c>
      <c r="AK5" s="379">
        <f>+'Distribution Details'!F43</f>
        <v>0</v>
      </c>
      <c r="AL5" s="379">
        <f>+'Distribution Details'!F44</f>
        <v>0</v>
      </c>
      <c r="AM5" s="379">
        <f>+'Distribution Details'!F45</f>
        <v>0</v>
      </c>
      <c r="AN5" s="379">
        <f>+'Distribution Details'!F46</f>
        <v>0</v>
      </c>
      <c r="AO5" s="307">
        <f t="shared" ref="AO5:AO25" si="0">SUM(C5:AN5)</f>
        <v>37</v>
      </c>
    </row>
    <row r="6" spans="1:41" ht="13.5" customHeight="1" x14ac:dyDescent="0.25">
      <c r="A6" s="289">
        <v>3</v>
      </c>
      <c r="B6" s="295" t="str">
        <f>+'Toy Count Summary 2024'!B5</f>
        <v>Tugboats</v>
      </c>
      <c r="C6" s="507">
        <f>+'Distribution Details'!G9</f>
        <v>7</v>
      </c>
      <c r="D6" s="507">
        <f>+'Distribution Details'!G10</f>
        <v>2</v>
      </c>
      <c r="E6" s="379">
        <f>+'Distribution Details'!G11</f>
        <v>6</v>
      </c>
      <c r="F6" s="379">
        <f>+'Distribution Details'!G12</f>
        <v>2</v>
      </c>
      <c r="G6" s="379">
        <f>+'Distribution Details'!G$13</f>
        <v>1</v>
      </c>
      <c r="H6" s="379">
        <f>+'Distribution Details'!$G$14</f>
        <v>1</v>
      </c>
      <c r="I6" s="379">
        <f>+'Distribution Details'!G$15</f>
        <v>2</v>
      </c>
      <c r="J6" s="379">
        <f>+'Distribution Details'!$G$16</f>
        <v>2</v>
      </c>
      <c r="K6" s="379">
        <f>+'Distribution Details'!$G$17</f>
        <v>0</v>
      </c>
      <c r="L6" s="379">
        <f>+'Distribution Details'!G$18</f>
        <v>0</v>
      </c>
      <c r="M6" s="379">
        <f>+'Distribution Details'!G$19</f>
        <v>4</v>
      </c>
      <c r="N6" s="379">
        <f>+'Distribution Details'!G20</f>
        <v>1</v>
      </c>
      <c r="O6" s="379">
        <f>+'Distribution Details'!G21</f>
        <v>5</v>
      </c>
      <c r="P6" s="379">
        <f>+'Distribution Details'!G22</f>
        <v>5</v>
      </c>
      <c r="Q6" s="379">
        <f>+'Distribution Details'!G23</f>
        <v>0</v>
      </c>
      <c r="R6" s="379">
        <f>+'Distribution Details'!G24</f>
        <v>5</v>
      </c>
      <c r="S6" s="379">
        <f>+'Distribution Details'!G25</f>
        <v>15</v>
      </c>
      <c r="T6" s="386">
        <f>+'Distribution Details'!G26</f>
        <v>5</v>
      </c>
      <c r="U6" s="386">
        <f>+'Distribution Details'!G27</f>
        <v>0</v>
      </c>
      <c r="V6" s="386">
        <f>+'Distribution Details'!G28</f>
        <v>0</v>
      </c>
      <c r="W6" s="386">
        <f>+'Distribution Details'!G29</f>
        <v>6</v>
      </c>
      <c r="X6" s="386">
        <f>+'Distribution Details'!G30</f>
        <v>6</v>
      </c>
      <c r="Y6" s="386">
        <f>+'Distribution Details'!G31</f>
        <v>4</v>
      </c>
      <c r="Z6" s="386">
        <f>+'Distribution Details'!G32</f>
        <v>0</v>
      </c>
      <c r="AA6" s="386">
        <f>+'Distribution Details'!G33</f>
        <v>3</v>
      </c>
      <c r="AB6" s="386">
        <f>+'Distribution Details'!G34</f>
        <v>3</v>
      </c>
      <c r="AC6" s="386">
        <f>+'Distribution Details'!G35</f>
        <v>2</v>
      </c>
      <c r="AD6" s="386">
        <f>+'Distribution Details'!G36</f>
        <v>0</v>
      </c>
      <c r="AE6" s="386">
        <f>+'Distribution Details'!G37</f>
        <v>8</v>
      </c>
      <c r="AF6" s="379">
        <f>+'Distribution Details'!G38</f>
        <v>8</v>
      </c>
      <c r="AG6" s="379">
        <f>+'Distribution Details'!G39</f>
        <v>0</v>
      </c>
      <c r="AH6" s="379">
        <f>+'Distribution Details'!G40</f>
        <v>0</v>
      </c>
      <c r="AI6" s="379">
        <f>+'Distribution Details'!G41</f>
        <v>0</v>
      </c>
      <c r="AJ6" s="379">
        <f>+'Distribution Details'!G42</f>
        <v>0</v>
      </c>
      <c r="AK6" s="379">
        <f>+'Distribution Details'!G43</f>
        <v>0</v>
      </c>
      <c r="AL6" s="379">
        <f>+'Distribution Details'!G44</f>
        <v>0</v>
      </c>
      <c r="AM6" s="379">
        <f>+'Distribution Details'!G45</f>
        <v>0</v>
      </c>
      <c r="AN6" s="379">
        <f>+'Distribution Details'!G46</f>
        <v>0</v>
      </c>
      <c r="AO6" s="307">
        <f t="shared" si="0"/>
        <v>103</v>
      </c>
    </row>
    <row r="7" spans="1:41" s="296" customFormat="1" ht="13.5" customHeight="1" x14ac:dyDescent="0.25">
      <c r="A7" s="289">
        <v>4</v>
      </c>
      <c r="B7" s="295" t="str">
        <f>+'Toy Count Summary 2024'!B6</f>
        <v>Racers</v>
      </c>
      <c r="C7" s="507">
        <f>+'Distribution Details'!H9</f>
        <v>9</v>
      </c>
      <c r="D7" s="507">
        <f>+'Distribution Details'!H10</f>
        <v>4</v>
      </c>
      <c r="E7" s="379">
        <f>+'Distribution Details'!H11</f>
        <v>10</v>
      </c>
      <c r="F7" s="379">
        <f>+'Distribution Details'!H12</f>
        <v>5</v>
      </c>
      <c r="G7" s="379">
        <f>+'Distribution Details'!H$13</f>
        <v>1</v>
      </c>
      <c r="H7" s="379">
        <f>+'Distribution Details'!$H14</f>
        <v>1</v>
      </c>
      <c r="I7" s="379">
        <f>+'Distribution Details'!H15</f>
        <v>2</v>
      </c>
      <c r="J7" s="379">
        <f>+'Distribution Details'!$H$16</f>
        <v>3</v>
      </c>
      <c r="K7" s="379">
        <f>+'Distribution Details'!$H$17</f>
        <v>0</v>
      </c>
      <c r="L7" s="379">
        <f>+'Distribution Details'!H$18</f>
        <v>0</v>
      </c>
      <c r="M7" s="379">
        <f>+'Distribution Details'!H$19</f>
        <v>4</v>
      </c>
      <c r="N7" s="379">
        <f>+'Distribution Details'!H20</f>
        <v>2</v>
      </c>
      <c r="O7" s="379">
        <f>+'Distribution Details'!H21</f>
        <v>10</v>
      </c>
      <c r="P7" s="379">
        <f>+'Distribution Details'!H22</f>
        <v>10</v>
      </c>
      <c r="Q7" s="379">
        <f>+'Distribution Details'!H23</f>
        <v>0</v>
      </c>
      <c r="R7" s="379">
        <f>+'Distribution Details'!H24</f>
        <v>20</v>
      </c>
      <c r="S7" s="379">
        <f>+'Distribution Details'!H25</f>
        <v>100</v>
      </c>
      <c r="T7" s="386">
        <f>+'Distribution Details'!H26</f>
        <v>73</v>
      </c>
      <c r="U7" s="386">
        <f>+'Distribution Details'!H27</f>
        <v>0</v>
      </c>
      <c r="V7" s="386">
        <f>+'Distribution Details'!H28</f>
        <v>1</v>
      </c>
      <c r="W7" s="386">
        <f>+'Distribution Details'!H29</f>
        <v>7</v>
      </c>
      <c r="X7" s="386">
        <f>+'Distribution Details'!H30</f>
        <v>8</v>
      </c>
      <c r="Y7" s="386">
        <f>+'Distribution Details'!H31</f>
        <v>4</v>
      </c>
      <c r="Z7" s="386">
        <f>+'Distribution Details'!H32</f>
        <v>0</v>
      </c>
      <c r="AA7" s="386">
        <f>+'Distribution Details'!H33</f>
        <v>3</v>
      </c>
      <c r="AB7" s="386">
        <f>+'Distribution Details'!H34</f>
        <v>3</v>
      </c>
      <c r="AC7" s="386">
        <f>+'Distribution Details'!H35</f>
        <v>1</v>
      </c>
      <c r="AD7" s="386">
        <f>+'Distribution Details'!H36</f>
        <v>4</v>
      </c>
      <c r="AE7" s="386">
        <f>+'Distribution Details'!H37</f>
        <v>8</v>
      </c>
      <c r="AF7" s="386">
        <f>+'Distribution Details'!H38</f>
        <v>8</v>
      </c>
      <c r="AG7" s="379">
        <f>+'Distribution Details'!H39</f>
        <v>0</v>
      </c>
      <c r="AH7" s="379">
        <f>+'Distribution Details'!H40</f>
        <v>0</v>
      </c>
      <c r="AI7" s="379">
        <f>+'Distribution Details'!H41</f>
        <v>0</v>
      </c>
      <c r="AJ7" s="379">
        <f>+'Distribution Details'!H42</f>
        <v>0</v>
      </c>
      <c r="AK7" s="379">
        <f>+'Distribution Details'!H43</f>
        <v>0</v>
      </c>
      <c r="AL7" s="379">
        <f>+'Distribution Details'!H44</f>
        <v>0</v>
      </c>
      <c r="AM7" s="379">
        <f>+'Distribution Details'!H45</f>
        <v>0</v>
      </c>
      <c r="AN7" s="379">
        <f>+'Distribution Details'!H46</f>
        <v>0</v>
      </c>
      <c r="AO7" s="307">
        <f t="shared" si="0"/>
        <v>301</v>
      </c>
    </row>
    <row r="8" spans="1:41" ht="13.5" customHeight="1" x14ac:dyDescent="0.25">
      <c r="A8" s="289">
        <v>5</v>
      </c>
      <c r="B8" s="295" t="str">
        <f>+'Toy Count Summary 2024'!B7</f>
        <v>Cars</v>
      </c>
      <c r="C8" s="507">
        <f>+'Distribution Details'!I9</f>
        <v>6</v>
      </c>
      <c r="D8" s="507">
        <f>+'Distribution Details'!I10</f>
        <v>4</v>
      </c>
      <c r="E8" s="379">
        <f>+'Distribution Details'!I11</f>
        <v>6</v>
      </c>
      <c r="F8" s="379">
        <f>+'Distribution Details'!I12</f>
        <v>4</v>
      </c>
      <c r="G8" s="379">
        <f>+'Distribution Details'!I$13</f>
        <v>1</v>
      </c>
      <c r="H8" s="379">
        <f>+'Distribution Details'!$I$14</f>
        <v>1</v>
      </c>
      <c r="I8" s="379">
        <f>+'Distribution Details'!I$15</f>
        <v>3</v>
      </c>
      <c r="J8" s="379">
        <f>+'Distribution Details'!$I$16</f>
        <v>2</v>
      </c>
      <c r="K8" s="379">
        <f>+'Distribution Details'!$I$17</f>
        <v>0</v>
      </c>
      <c r="L8" s="379">
        <f>+'Distribution Details'!I$18</f>
        <v>0</v>
      </c>
      <c r="M8" s="379">
        <f>+'Distribution Details'!I$19</f>
        <v>2</v>
      </c>
      <c r="N8" s="379">
        <f>+'Distribution Details'!I20</f>
        <v>2</v>
      </c>
      <c r="O8" s="379">
        <f>+'Distribution Details'!I21</f>
        <v>3</v>
      </c>
      <c r="P8" s="379">
        <f>+'Distribution Details'!I22</f>
        <v>3</v>
      </c>
      <c r="Q8" s="379">
        <f>+'Distribution Details'!I23</f>
        <v>0</v>
      </c>
      <c r="R8" s="379">
        <f>+'Distribution Details'!I24</f>
        <v>10</v>
      </c>
      <c r="S8" s="379">
        <f>+'Distribution Details'!I25</f>
        <v>25</v>
      </c>
      <c r="T8" s="386">
        <f>+'Distribution Details'!I26</f>
        <v>20</v>
      </c>
      <c r="U8" s="386">
        <f>+'Distribution Details'!I27</f>
        <v>0</v>
      </c>
      <c r="V8" s="386">
        <f>+'Distribution Details'!I28</f>
        <v>0</v>
      </c>
      <c r="W8" s="386">
        <f>+'Distribution Details'!I29</f>
        <v>6</v>
      </c>
      <c r="X8" s="386">
        <f>+'Distribution Details'!I30</f>
        <v>10</v>
      </c>
      <c r="Y8" s="386">
        <f>+'Distribution Details'!I31</f>
        <v>4</v>
      </c>
      <c r="Z8" s="386">
        <f>+'Distribution Details'!I32</f>
        <v>0</v>
      </c>
      <c r="AA8" s="386">
        <f>+'Distribution Details'!I33</f>
        <v>3</v>
      </c>
      <c r="AB8" s="386">
        <f>+'Distribution Details'!I34</f>
        <v>3</v>
      </c>
      <c r="AC8" s="386">
        <f>+'Distribution Details'!I35</f>
        <v>1</v>
      </c>
      <c r="AD8" s="386">
        <f>+'Distribution Details'!I36</f>
        <v>0</v>
      </c>
      <c r="AE8" s="386">
        <f>+'Distribution Details'!I37</f>
        <v>4</v>
      </c>
      <c r="AF8" s="386">
        <f>+'Distribution Details'!I38</f>
        <v>4</v>
      </c>
      <c r="AG8" s="386">
        <f>+'Distribution Details'!I39</f>
        <v>0</v>
      </c>
      <c r="AH8" s="379">
        <f>+'Distribution Details'!I40</f>
        <v>0</v>
      </c>
      <c r="AI8" s="379">
        <f>+'Distribution Details'!I41</f>
        <v>0</v>
      </c>
      <c r="AJ8" s="379">
        <f>+'Distribution Details'!I42</f>
        <v>0</v>
      </c>
      <c r="AK8" s="379">
        <f>+'Distribution Details'!I43</f>
        <v>0</v>
      </c>
      <c r="AL8" s="379">
        <f>+'Distribution Details'!I44</f>
        <v>0</v>
      </c>
      <c r="AM8" s="379">
        <f>+'Distribution Details'!I45</f>
        <v>0</v>
      </c>
      <c r="AN8" s="379">
        <f>+'Distribution Details'!I46</f>
        <v>0</v>
      </c>
      <c r="AO8" s="307">
        <f t="shared" si="0"/>
        <v>127</v>
      </c>
    </row>
    <row r="9" spans="1:41" s="296" customFormat="1" ht="13.5" customHeight="1" x14ac:dyDescent="0.25">
      <c r="A9" s="289">
        <v>6</v>
      </c>
      <c r="B9" s="295" t="str">
        <f>+'Toy Count Summary 2024'!B8</f>
        <v>Trucks</v>
      </c>
      <c r="C9" s="507">
        <f>+'Distribution Details'!J9</f>
        <v>8</v>
      </c>
      <c r="D9" s="507">
        <f>+'Distribution Details'!J10</f>
        <v>3</v>
      </c>
      <c r="E9" s="379">
        <f>+'Distribution Details'!J11</f>
        <v>6</v>
      </c>
      <c r="F9" s="379">
        <f>+'Distribution Details'!J12</f>
        <v>5</v>
      </c>
      <c r="G9" s="379">
        <f>+'Distribution Details'!J$13</f>
        <v>1</v>
      </c>
      <c r="H9" s="379">
        <f>+'Distribution Details'!$J14</f>
        <v>2</v>
      </c>
      <c r="I9" s="379">
        <f>+'Distribution Details'!J$15</f>
        <v>2</v>
      </c>
      <c r="J9" s="379">
        <f>+'Distribution Details'!$J$16</f>
        <v>3</v>
      </c>
      <c r="K9" s="379">
        <f>+'Distribution Details'!$J$17</f>
        <v>1</v>
      </c>
      <c r="L9" s="379">
        <f>+'Distribution Details'!J$18</f>
        <v>0</v>
      </c>
      <c r="M9" s="379">
        <f>+'Distribution Details'!J$19</f>
        <v>3</v>
      </c>
      <c r="N9" s="379">
        <f>+'Distribution Details'!J20</f>
        <v>2</v>
      </c>
      <c r="O9" s="379">
        <f>+'Distribution Details'!J21</f>
        <v>6</v>
      </c>
      <c r="P9" s="379">
        <f>+'Distribution Details'!$J22</f>
        <v>6</v>
      </c>
      <c r="Q9" s="379">
        <f>+'Distribution Details'!J23</f>
        <v>0</v>
      </c>
      <c r="R9" s="379">
        <f>+'Distribution Details'!$J24</f>
        <v>10</v>
      </c>
      <c r="S9" s="379">
        <f>+'Distribution Details'!$J25</f>
        <v>50</v>
      </c>
      <c r="T9" s="379">
        <f>+'Distribution Details'!$J26</f>
        <v>25</v>
      </c>
      <c r="U9" s="379">
        <f>+'Distribution Details'!J27</f>
        <v>0</v>
      </c>
      <c r="V9" s="379">
        <f>+'Distribution Details'!J28</f>
        <v>0</v>
      </c>
      <c r="W9" s="379">
        <f>+'Distribution Details'!$J29</f>
        <v>12</v>
      </c>
      <c r="X9" s="379">
        <f>+'Distribution Details'!J30</f>
        <v>6</v>
      </c>
      <c r="Y9" s="379">
        <f>+'Distribution Details'!J31</f>
        <v>8</v>
      </c>
      <c r="Z9" s="379">
        <f>+'Distribution Details'!$J32</f>
        <v>0</v>
      </c>
      <c r="AA9" s="379">
        <f>+'Distribution Details'!$J33</f>
        <v>3</v>
      </c>
      <c r="AB9" s="379">
        <f>+'Distribution Details'!J34</f>
        <v>3</v>
      </c>
      <c r="AC9" s="379">
        <f>+'Distribution Details'!J35</f>
        <v>4</v>
      </c>
      <c r="AD9" s="379">
        <f>+'Distribution Details'!J36</f>
        <v>0</v>
      </c>
      <c r="AE9" s="379">
        <f>+'Distribution Details'!J37</f>
        <v>8</v>
      </c>
      <c r="AF9" s="386">
        <f>+'Distribution Details'!J38</f>
        <v>8</v>
      </c>
      <c r="AG9" s="386">
        <f>+'Distribution Details'!J39</f>
        <v>0</v>
      </c>
      <c r="AH9" s="386">
        <f>+'Distribution Details'!J40</f>
        <v>0</v>
      </c>
      <c r="AI9" s="379">
        <f>+'Distribution Details'!J41</f>
        <v>0</v>
      </c>
      <c r="AJ9" s="379">
        <f>+'Distribution Details'!J42</f>
        <v>0</v>
      </c>
      <c r="AK9" s="379">
        <f>+'Distribution Details'!J43</f>
        <v>0</v>
      </c>
      <c r="AL9" s="379">
        <f>+'Distribution Details'!J44</f>
        <v>0</v>
      </c>
      <c r="AM9" s="379">
        <f>+'Distribution Details'!J45</f>
        <v>0</v>
      </c>
      <c r="AN9" s="379">
        <f>+'Distribution Details'!J46</f>
        <v>0</v>
      </c>
      <c r="AO9" s="307">
        <f t="shared" si="0"/>
        <v>185</v>
      </c>
    </row>
    <row r="10" spans="1:41" s="296" customFormat="1" ht="13.5" customHeight="1" x14ac:dyDescent="0.25">
      <c r="A10" s="289">
        <v>7</v>
      </c>
      <c r="B10" s="295" t="str">
        <f>+'Toy Count Summary 2024'!B9</f>
        <v>Oldies (5 Favs)</v>
      </c>
      <c r="C10" s="507">
        <f>+'Distribution Details'!K9</f>
        <v>10</v>
      </c>
      <c r="D10" s="507">
        <f>+'Distribution Details'!K10</f>
        <v>4</v>
      </c>
      <c r="E10" s="379">
        <f>+'Distribution Details'!K11</f>
        <v>6</v>
      </c>
      <c r="F10" s="379">
        <f>+'Distribution Details'!K12</f>
        <v>1</v>
      </c>
      <c r="G10" s="379">
        <f>+'Distribution Details'!K$13</f>
        <v>1</v>
      </c>
      <c r="H10" s="379">
        <f>+'Distribution Details'!$K14</f>
        <v>2</v>
      </c>
      <c r="I10" s="379">
        <f>+'Distribution Details'!K$15</f>
        <v>4</v>
      </c>
      <c r="J10" s="379">
        <f>+'Distribution Details'!$K$16</f>
        <v>2</v>
      </c>
      <c r="K10" s="379">
        <f>+'Distribution Details'!$K$17</f>
        <v>0</v>
      </c>
      <c r="L10" s="379">
        <f>+'Distribution Details'!K$18</f>
        <v>0</v>
      </c>
      <c r="M10" s="379">
        <f>+'Distribution Details'!K$19</f>
        <v>5</v>
      </c>
      <c r="N10" s="505">
        <f>+'Distribution Details'!K20</f>
        <v>1</v>
      </c>
      <c r="O10" s="379">
        <f>+'Distribution Details'!K21</f>
        <v>8</v>
      </c>
      <c r="P10" s="379">
        <f>+'Distribution Details'!$K22</f>
        <v>8</v>
      </c>
      <c r="Q10" s="379">
        <f>+'Distribution Details'!K23</f>
        <v>0</v>
      </c>
      <c r="R10" s="379">
        <f>+'Distribution Details'!$K24</f>
        <v>15</v>
      </c>
      <c r="S10" s="379">
        <f>+'Distribution Details'!$K25</f>
        <v>60</v>
      </c>
      <c r="T10" s="379">
        <f>+'Distribution Details'!$K26</f>
        <v>50</v>
      </c>
      <c r="U10" s="379">
        <f>+'Distribution Details'!K27</f>
        <v>0</v>
      </c>
      <c r="V10" s="379">
        <f>+'Distribution Details'!K28</f>
        <v>0</v>
      </c>
      <c r="W10" s="379">
        <f>+'Distribution Details'!K29</f>
        <v>5</v>
      </c>
      <c r="X10" s="379">
        <f>+'Distribution Details'!K30</f>
        <v>8</v>
      </c>
      <c r="Y10" s="379">
        <f>+'Distribution Details'!K31</f>
        <v>8</v>
      </c>
      <c r="Z10" s="379">
        <f>+'Distribution Details'!K32</f>
        <v>0</v>
      </c>
      <c r="AA10" s="379">
        <f>+'Distribution Details'!$K33</f>
        <v>3</v>
      </c>
      <c r="AB10" s="379">
        <f>+'Distribution Details'!K34</f>
        <v>3</v>
      </c>
      <c r="AC10" s="379">
        <f>+'Distribution Details'!K35</f>
        <v>5</v>
      </c>
      <c r="AD10" s="379">
        <f>+'Distribution Details'!K36</f>
        <v>4</v>
      </c>
      <c r="AE10" s="379">
        <f>+'Distribution Details'!K37</f>
        <v>8</v>
      </c>
      <c r="AF10" s="379">
        <f>+'Distribution Details'!K38</f>
        <v>10</v>
      </c>
      <c r="AG10" s="386">
        <f>+'Distribution Details'!K39</f>
        <v>0</v>
      </c>
      <c r="AH10" s="386">
        <f>+'Distribution Details'!K40</f>
        <v>0</v>
      </c>
      <c r="AI10" s="386">
        <f>+'Distribution Details'!K41</f>
        <v>0</v>
      </c>
      <c r="AJ10" s="379">
        <f>+'Distribution Details'!K42</f>
        <v>0</v>
      </c>
      <c r="AK10" s="379">
        <f>+'Distribution Details'!K43</f>
        <v>0</v>
      </c>
      <c r="AL10" s="379">
        <f>+'Distribution Details'!K44</f>
        <v>0</v>
      </c>
      <c r="AM10" s="379">
        <f>+'Distribution Details'!K45</f>
        <v>0</v>
      </c>
      <c r="AN10" s="379">
        <f>+'Distribution Details'!K46</f>
        <v>0</v>
      </c>
      <c r="AO10" s="307">
        <f t="shared" si="0"/>
        <v>231</v>
      </c>
    </row>
    <row r="11" spans="1:41" ht="13.5" customHeight="1" x14ac:dyDescent="0.25">
      <c r="A11" s="289">
        <v>8</v>
      </c>
      <c r="B11" s="295" t="str">
        <f>+'Toy Count Summary 2024'!B10</f>
        <v>Buses</v>
      </c>
      <c r="C11" s="507">
        <f>+'Distribution Details'!L9</f>
        <v>2</v>
      </c>
      <c r="D11" s="507">
        <f>+'Distribution Details'!L10</f>
        <v>2</v>
      </c>
      <c r="E11" s="379">
        <f>+'Distribution Details'!L11</f>
        <v>4</v>
      </c>
      <c r="F11" s="379">
        <f>+'Distribution Details'!L12</f>
        <v>1</v>
      </c>
      <c r="G11" s="379">
        <f>+'Distribution Details'!L$13</f>
        <v>0</v>
      </c>
      <c r="H11" s="379">
        <f>+'Distribution Details'!$L14</f>
        <v>2</v>
      </c>
      <c r="I11" s="379">
        <f>+'Distribution Details'!L$15</f>
        <v>2</v>
      </c>
      <c r="J11" s="379">
        <f>+'Distribution Details'!$L$16</f>
        <v>1</v>
      </c>
      <c r="K11" s="379">
        <f>+'Distribution Details'!$L$17</f>
        <v>0</v>
      </c>
      <c r="L11" s="379">
        <f>+'Distribution Details'!L$18</f>
        <v>0</v>
      </c>
      <c r="M11" s="379">
        <f>+'Distribution Details'!L$19</f>
        <v>0</v>
      </c>
      <c r="N11" s="379">
        <f>+'Distribution Details'!L20</f>
        <v>0</v>
      </c>
      <c r="O11" s="379">
        <f>+'Distribution Details'!L21</f>
        <v>2</v>
      </c>
      <c r="P11" s="379">
        <f>+'Distribution Details'!$L22</f>
        <v>2</v>
      </c>
      <c r="Q11" s="379">
        <f>+'Distribution Details'!L23</f>
        <v>0</v>
      </c>
      <c r="R11" s="379">
        <f>+'Distribution Details'!$L24</f>
        <v>0</v>
      </c>
      <c r="S11" s="379">
        <f>+'Distribution Details'!$L25</f>
        <v>0</v>
      </c>
      <c r="T11" s="379">
        <f>+'Distribution Details'!$L26</f>
        <v>0</v>
      </c>
      <c r="U11" s="379">
        <f>+'Distribution Details'!L27</f>
        <v>0</v>
      </c>
      <c r="V11" s="379">
        <f>+'Distribution Details'!L28</f>
        <v>0</v>
      </c>
      <c r="W11" s="379">
        <f>+'Distribution Details'!L29</f>
        <v>4</v>
      </c>
      <c r="X11" s="379">
        <f>+'Distribution Details'!L30</f>
        <v>1</v>
      </c>
      <c r="Y11" s="379">
        <f>+'Distribution Details'!L31</f>
        <v>0</v>
      </c>
      <c r="Z11" s="379">
        <f>+'Distribution Details'!L32</f>
        <v>0</v>
      </c>
      <c r="AA11" s="379">
        <f>+'Distribution Details'!$L33</f>
        <v>1</v>
      </c>
      <c r="AB11" s="379">
        <f>+'Distribution Details'!L34</f>
        <v>1</v>
      </c>
      <c r="AC11" s="379">
        <f>+'Distribution Details'!L35</f>
        <v>1</v>
      </c>
      <c r="AD11" s="379">
        <f>+'Distribution Details'!L36</f>
        <v>0</v>
      </c>
      <c r="AE11" s="379">
        <f>+'Distribution Details'!L37</f>
        <v>0</v>
      </c>
      <c r="AF11" s="379">
        <f>+'Distribution Details'!L38</f>
        <v>0</v>
      </c>
      <c r="AG11" s="379">
        <f>+'Distribution Details'!L39</f>
        <v>0</v>
      </c>
      <c r="AH11" s="386">
        <f>+'Distribution Details'!L40</f>
        <v>0</v>
      </c>
      <c r="AI11" s="386">
        <f>+'Distribution Details'!L41</f>
        <v>0</v>
      </c>
      <c r="AJ11" s="386">
        <f>+'Distribution Details'!L42</f>
        <v>0</v>
      </c>
      <c r="AK11" s="379">
        <f>+'Distribution Details'!L43</f>
        <v>0</v>
      </c>
      <c r="AL11" s="379">
        <f>+'Distribution Details'!L44</f>
        <v>0</v>
      </c>
      <c r="AM11" s="379">
        <f>+'Distribution Details'!L45</f>
        <v>0</v>
      </c>
      <c r="AN11" s="379">
        <f>+'Distribution Details'!L46</f>
        <v>0</v>
      </c>
      <c r="AO11" s="307">
        <f t="shared" si="0"/>
        <v>26</v>
      </c>
    </row>
    <row r="12" spans="1:41" ht="13.5" customHeight="1" x14ac:dyDescent="0.25">
      <c r="A12" s="289">
        <v>9</v>
      </c>
      <c r="B12" s="295" t="str">
        <f>+'Toy Count Summary 2024'!B11</f>
        <v>Locomotives</v>
      </c>
      <c r="C12" s="507">
        <f>+'Distribution Details'!M9</f>
        <v>5</v>
      </c>
      <c r="D12" s="507">
        <f>+'Distribution Details'!M10</f>
        <v>2</v>
      </c>
      <c r="E12" s="379">
        <f>+'Distribution Details'!M11</f>
        <v>4</v>
      </c>
      <c r="F12" s="379">
        <f>+'Distribution Details'!M12</f>
        <v>3</v>
      </c>
      <c r="G12" s="379">
        <f>+'Distribution Details'!M$13</f>
        <v>1</v>
      </c>
      <c r="H12" s="379">
        <f>+'Distribution Details'!$M14</f>
        <v>5</v>
      </c>
      <c r="I12" s="379">
        <f>+'Distribution Details'!M$15</f>
        <v>3</v>
      </c>
      <c r="J12" s="379">
        <f>+'Distribution Details'!$M$16</f>
        <v>2</v>
      </c>
      <c r="K12" s="379">
        <f>+'Distribution Details'!$M$17</f>
        <v>1</v>
      </c>
      <c r="L12" s="379">
        <f>+'Distribution Details'!M$18</f>
        <v>0</v>
      </c>
      <c r="M12" s="379">
        <f>+'Distribution Details'!M$19</f>
        <v>3</v>
      </c>
      <c r="N12" s="379">
        <f>+'Distribution Details'!M20</f>
        <v>2</v>
      </c>
      <c r="O12" s="379">
        <f>+'Distribution Details'!M21</f>
        <v>8</v>
      </c>
      <c r="P12" s="379">
        <f>+'Distribution Details'!$M22</f>
        <v>8</v>
      </c>
      <c r="Q12" s="379">
        <f>+'Distribution Details'!M23</f>
        <v>8</v>
      </c>
      <c r="R12" s="379">
        <f>+'Distribution Details'!$M24</f>
        <v>15</v>
      </c>
      <c r="S12" s="379">
        <f>+'Distribution Details'!$M25</f>
        <v>40</v>
      </c>
      <c r="T12" s="379">
        <f>+'Distribution Details'!$M26</f>
        <v>25</v>
      </c>
      <c r="U12" s="379">
        <f>+'Distribution Details'!M27</f>
        <v>0</v>
      </c>
      <c r="V12" s="379">
        <f>+'Distribution Details'!M28</f>
        <v>0</v>
      </c>
      <c r="W12" s="379">
        <f>+'Distribution Details'!M29</f>
        <v>6</v>
      </c>
      <c r="X12" s="379">
        <f>+'Distribution Details'!M30</f>
        <v>5</v>
      </c>
      <c r="Y12" s="379">
        <f>+'Distribution Details'!M31</f>
        <v>4</v>
      </c>
      <c r="Z12" s="379">
        <f>+'Distribution Details'!M32</f>
        <v>0</v>
      </c>
      <c r="AA12" s="379">
        <f>+'Distribution Details'!$M33</f>
        <v>3</v>
      </c>
      <c r="AB12" s="379">
        <f>+'Distribution Details'!M34</f>
        <v>3</v>
      </c>
      <c r="AC12" s="379">
        <f>+'Distribution Details'!M35</f>
        <v>5</v>
      </c>
      <c r="AD12" s="379">
        <f>+'Distribution Details'!M36</f>
        <v>10</v>
      </c>
      <c r="AE12" s="379">
        <f>+'Distribution Details'!M37</f>
        <v>15</v>
      </c>
      <c r="AF12" s="379">
        <f>+'Distribution Details'!M38</f>
        <v>20</v>
      </c>
      <c r="AG12" s="379">
        <f>+'Distribution Details'!M39</f>
        <v>20</v>
      </c>
      <c r="AH12" s="379">
        <f>+'Distribution Details'!M40</f>
        <v>0</v>
      </c>
      <c r="AI12" s="386">
        <f>+'Distribution Details'!M41</f>
        <v>0</v>
      </c>
      <c r="AJ12" s="386">
        <f>+'Distribution Details'!M42</f>
        <v>0</v>
      </c>
      <c r="AK12" s="386">
        <f>+'Distribution Details'!M43</f>
        <v>0</v>
      </c>
      <c r="AL12" s="379">
        <f>+'Distribution Details'!M44</f>
        <v>0</v>
      </c>
      <c r="AM12" s="379">
        <f>+'Distribution Details'!M45</f>
        <v>0</v>
      </c>
      <c r="AN12" s="379">
        <f>+'Distribution Details'!M46</f>
        <v>0</v>
      </c>
      <c r="AO12" s="307">
        <f t="shared" si="0"/>
        <v>226</v>
      </c>
    </row>
    <row r="13" spans="1:41" s="296" customFormat="1" ht="13.5" customHeight="1" x14ac:dyDescent="0.25">
      <c r="A13" s="289">
        <v>10</v>
      </c>
      <c r="B13" s="295" t="str">
        <f>+'Toy Count Summary 2024'!B12</f>
        <v>Boxes</v>
      </c>
      <c r="C13" s="507">
        <f>+'Distribution Details'!N9</f>
        <v>0</v>
      </c>
      <c r="D13" s="507">
        <f>+'Distribution Details'!N10</f>
        <v>3</v>
      </c>
      <c r="E13" s="379">
        <f>+'Distribution Details'!N11</f>
        <v>4</v>
      </c>
      <c r="F13" s="379">
        <f>+'Distribution Details'!N12</f>
        <v>3</v>
      </c>
      <c r="G13" s="379">
        <f>+'Distribution Details'!N$13</f>
        <v>1</v>
      </c>
      <c r="H13" s="379">
        <f>+'Distribution Details'!$N14</f>
        <v>2</v>
      </c>
      <c r="I13" s="379">
        <f>+'Distribution Details'!N$15</f>
        <v>2</v>
      </c>
      <c r="J13" s="379">
        <f>+'Distribution Details'!$N$16</f>
        <v>0</v>
      </c>
      <c r="K13" s="379">
        <f>+'Distribution Details'!$N$17</f>
        <v>1</v>
      </c>
      <c r="L13" s="379">
        <f>+'Distribution Details'!N$18</f>
        <v>0</v>
      </c>
      <c r="M13" s="379">
        <f>+'Distribution Details'!N$19</f>
        <v>2</v>
      </c>
      <c r="N13" s="379">
        <f>+'Distribution Details'!N20</f>
        <v>2</v>
      </c>
      <c r="O13" s="379">
        <f>+'Distribution Details'!N21</f>
        <v>2</v>
      </c>
      <c r="P13" s="379">
        <f>+'Distribution Details'!$N22</f>
        <v>2</v>
      </c>
      <c r="Q13" s="379">
        <f>+'Distribution Details'!N23</f>
        <v>0</v>
      </c>
      <c r="R13" s="379">
        <f>+'Distribution Details'!$N24</f>
        <v>0</v>
      </c>
      <c r="S13" s="379">
        <f>+'Distribution Details'!$N25</f>
        <v>0</v>
      </c>
      <c r="T13" s="379">
        <f>+'Distribution Details'!$N26</f>
        <v>0</v>
      </c>
      <c r="U13" s="379">
        <f>+'Distribution Details'!N27</f>
        <v>0</v>
      </c>
      <c r="V13" s="379">
        <f>+'Distribution Details'!N28</f>
        <v>1</v>
      </c>
      <c r="W13" s="379">
        <f>+'Distribution Details'!$N29</f>
        <v>4</v>
      </c>
      <c r="X13" s="379">
        <f>+'Distribution Details'!N30</f>
        <v>2</v>
      </c>
      <c r="Y13" s="379">
        <f>+'Distribution Details'!N31</f>
        <v>2</v>
      </c>
      <c r="Z13" s="379">
        <f>+'Distribution Details'!$N32</f>
        <v>0</v>
      </c>
      <c r="AA13" s="379">
        <f>+'Distribution Details'!$N33</f>
        <v>2</v>
      </c>
      <c r="AB13" s="379">
        <f>+'Distribution Details'!N34</f>
        <v>2</v>
      </c>
      <c r="AC13" s="379">
        <f>+'Distribution Details'!N35</f>
        <v>7</v>
      </c>
      <c r="AD13" s="379">
        <f>+'Distribution Details'!N36</f>
        <v>0</v>
      </c>
      <c r="AE13" s="379">
        <f>+'Distribution Details'!N37</f>
        <v>2</v>
      </c>
      <c r="AF13" s="379">
        <f>+'Distribution Details'!N38</f>
        <v>4</v>
      </c>
      <c r="AG13" s="379">
        <f>+'Distribution Details'!N39</f>
        <v>0</v>
      </c>
      <c r="AH13" s="379">
        <f>+'Distribution Details'!N40</f>
        <v>0</v>
      </c>
      <c r="AI13" s="379">
        <f>+'Distribution Details'!N41</f>
        <v>0</v>
      </c>
      <c r="AJ13" s="386">
        <f>+'Distribution Details'!N42</f>
        <v>0</v>
      </c>
      <c r="AK13" s="386">
        <f>+'Distribution Details'!N43</f>
        <v>0</v>
      </c>
      <c r="AL13" s="386">
        <f>+'Distribution Details'!N44</f>
        <v>0</v>
      </c>
      <c r="AM13" s="379">
        <f>+'Distribution Details'!N45</f>
        <v>0</v>
      </c>
      <c r="AN13" s="379">
        <f>+'Distribution Details'!N46</f>
        <v>0</v>
      </c>
      <c r="AO13" s="307">
        <f t="shared" si="0"/>
        <v>50</v>
      </c>
    </row>
    <row r="14" spans="1:41" s="296" customFormat="1" ht="13.5" customHeight="1" x14ac:dyDescent="0.25">
      <c r="A14" s="289">
        <v>11</v>
      </c>
      <c r="B14" s="295" t="str">
        <f>+'Toy Count Summary 2024'!B13</f>
        <v>Tractors</v>
      </c>
      <c r="C14" s="507">
        <f>+'Distribution Details'!O9</f>
        <v>8</v>
      </c>
      <c r="D14" s="507">
        <f>+'Distribution Details'!O10</f>
        <v>3</v>
      </c>
      <c r="E14" s="379">
        <f>+'Distribution Details'!O11</f>
        <v>6</v>
      </c>
      <c r="F14" s="379">
        <f>+'Distribution Details'!O12</f>
        <v>2</v>
      </c>
      <c r="G14" s="379">
        <f>+'Distribution Details'!O$13</f>
        <v>1</v>
      </c>
      <c r="H14" s="379">
        <f>+'Distribution Details'!$O14</f>
        <v>1</v>
      </c>
      <c r="I14" s="379">
        <f>+'Distribution Details'!O$15</f>
        <v>4</v>
      </c>
      <c r="J14" s="379">
        <f>+'Distribution Details'!$O$16</f>
        <v>2</v>
      </c>
      <c r="K14" s="379">
        <f>+'Distribution Details'!$O$17</f>
        <v>0</v>
      </c>
      <c r="L14" s="379">
        <f>+'Distribution Details'!O$18</f>
        <v>0</v>
      </c>
      <c r="M14" s="379">
        <f>+'Distribution Details'!O$19</f>
        <v>2</v>
      </c>
      <c r="N14" s="379">
        <f>+'Distribution Details'!O20</f>
        <v>2</v>
      </c>
      <c r="O14" s="379">
        <f>+'Distribution Details'!O21</f>
        <v>5</v>
      </c>
      <c r="P14" s="379">
        <f>+'Distribution Details'!$O22</f>
        <v>5</v>
      </c>
      <c r="Q14" s="379">
        <f>+'Distribution Details'!O23</f>
        <v>5</v>
      </c>
      <c r="R14" s="379">
        <f>+'Distribution Details'!$O24</f>
        <v>6</v>
      </c>
      <c r="S14" s="379">
        <f>+'Distribution Details'!$O25</f>
        <v>6</v>
      </c>
      <c r="T14" s="379">
        <f>+'Distribution Details'!$O26</f>
        <v>6</v>
      </c>
      <c r="U14" s="379">
        <f>+'Distribution Details'!O27</f>
        <v>0</v>
      </c>
      <c r="V14" s="379">
        <f>+'Distribution Details'!O28</f>
        <v>0</v>
      </c>
      <c r="W14" s="379">
        <f>+'Distribution Details'!O29</f>
        <v>8</v>
      </c>
      <c r="X14" s="379">
        <f>+'Distribution Details'!O30</f>
        <v>6</v>
      </c>
      <c r="Y14" s="379">
        <f>+'Distribution Details'!O31</f>
        <v>4</v>
      </c>
      <c r="Z14" s="379">
        <f>+'Distribution Details'!O32</f>
        <v>0</v>
      </c>
      <c r="AA14" s="379">
        <f>+'Distribution Details'!$O33</f>
        <v>2</v>
      </c>
      <c r="AB14" s="379">
        <f>+'Distribution Details'!O34</f>
        <v>2</v>
      </c>
      <c r="AC14" s="379">
        <f>+'Distribution Details'!O35</f>
        <v>1</v>
      </c>
      <c r="AD14" s="379">
        <f>+'Distribution Details'!O36</f>
        <v>1</v>
      </c>
      <c r="AE14" s="379">
        <f>+'Distribution Details'!O37</f>
        <v>5</v>
      </c>
      <c r="AF14" s="379">
        <f>+'Distribution Details'!O38</f>
        <v>5</v>
      </c>
      <c r="AG14" s="379">
        <f>+'Distribution Details'!O39</f>
        <v>0</v>
      </c>
      <c r="AH14" s="379">
        <f>+'Distribution Details'!O40</f>
        <v>0</v>
      </c>
      <c r="AI14" s="379">
        <f>+'Distribution Details'!O41</f>
        <v>0</v>
      </c>
      <c r="AJ14" s="379">
        <f>+'Distribution Details'!O42</f>
        <v>0</v>
      </c>
      <c r="AK14" s="386">
        <f>+'Distribution Details'!O43</f>
        <v>0</v>
      </c>
      <c r="AL14" s="386">
        <f>+'Distribution Details'!O44</f>
        <v>0</v>
      </c>
      <c r="AM14" s="386">
        <f>+'Distribution Details'!O45</f>
        <v>0</v>
      </c>
      <c r="AN14" s="379">
        <f>+'Distribution Details'!O46</f>
        <v>0</v>
      </c>
      <c r="AO14" s="307">
        <f t="shared" si="0"/>
        <v>98</v>
      </c>
    </row>
    <row r="15" spans="1:41" ht="13.5" customHeight="1" x14ac:dyDescent="0.25">
      <c r="A15" s="289">
        <v>12</v>
      </c>
      <c r="B15" s="295" t="str">
        <f>+'Toy Count Summary 2024'!B14</f>
        <v>Turtle Banks</v>
      </c>
      <c r="C15" s="507">
        <f>+'Distribution Details'!P9</f>
        <v>0</v>
      </c>
      <c r="D15" s="507">
        <f>+'Distribution Details'!P10</f>
        <v>2</v>
      </c>
      <c r="E15" s="379">
        <f>+'Distribution Details'!P11</f>
        <v>4</v>
      </c>
      <c r="F15" s="379">
        <f>+'Distribution Details'!P12</f>
        <v>2</v>
      </c>
      <c r="G15" s="379">
        <f>+'Distribution Details'!P$13</f>
        <v>1</v>
      </c>
      <c r="H15" s="379">
        <f>+'Distribution Details'!P14</f>
        <v>2</v>
      </c>
      <c r="I15" s="379">
        <f>+'Distribution Details'!P$15</f>
        <v>2</v>
      </c>
      <c r="J15" s="379">
        <f>+'Distribution Details'!$P$16</f>
        <v>0</v>
      </c>
      <c r="K15" s="379">
        <f>+'Distribution Details'!$P$17</f>
        <v>0</v>
      </c>
      <c r="L15" s="379">
        <f>+'Distribution Details'!P$18</f>
        <v>0</v>
      </c>
      <c r="M15" s="379">
        <f>+'Distribution Details'!P$19</f>
        <v>0</v>
      </c>
      <c r="N15" s="379">
        <f>+'Distribution Details'!P20</f>
        <v>2</v>
      </c>
      <c r="O15" s="379">
        <f>+'Distribution Details'!P21</f>
        <v>4</v>
      </c>
      <c r="P15" s="379">
        <f>+'Distribution Details'!$P22</f>
        <v>4</v>
      </c>
      <c r="Q15" s="379">
        <f>+'Distribution Details'!P23</f>
        <v>0</v>
      </c>
      <c r="R15" s="379">
        <f>+'Distribution Details'!$P24</f>
        <v>5</v>
      </c>
      <c r="S15" s="379">
        <f>+'Distribution Details'!$P25</f>
        <v>2</v>
      </c>
      <c r="T15" s="379">
        <f>+'Distribution Details'!$P26</f>
        <v>0</v>
      </c>
      <c r="U15" s="379">
        <f>+'Distribution Details'!P27</f>
        <v>0</v>
      </c>
      <c r="V15" s="379">
        <f>+'Distribution Details'!P28</f>
        <v>0</v>
      </c>
      <c r="W15" s="379">
        <f>+'Distribution Details'!P29</f>
        <v>3</v>
      </c>
      <c r="X15" s="379">
        <f>+'Distribution Details'!P30</f>
        <v>4</v>
      </c>
      <c r="Y15" s="379">
        <f>+'Distribution Details'!P31</f>
        <v>2</v>
      </c>
      <c r="Z15" s="379">
        <f>+'Distribution Details'!P32</f>
        <v>0</v>
      </c>
      <c r="AA15" s="379">
        <f>+'Distribution Details'!$P33</f>
        <v>1</v>
      </c>
      <c r="AB15" s="379">
        <f>+'Distribution Details'!P34</f>
        <v>1</v>
      </c>
      <c r="AC15" s="379">
        <f>+'Distribution Details'!P35</f>
        <v>3</v>
      </c>
      <c r="AD15" s="379">
        <f>+'Distribution Details'!P36</f>
        <v>0</v>
      </c>
      <c r="AE15" s="379">
        <f>+'Distribution Details'!P37</f>
        <v>2</v>
      </c>
      <c r="AF15" s="379">
        <f>+'Distribution Details'!P38</f>
        <v>2</v>
      </c>
      <c r="AG15" s="379">
        <f>+'Distribution Details'!P39</f>
        <v>0</v>
      </c>
      <c r="AH15" s="379">
        <f>+'Distribution Details'!P40</f>
        <v>0</v>
      </c>
      <c r="AI15" s="379">
        <f>+'Distribution Details'!P41</f>
        <v>0</v>
      </c>
      <c r="AJ15" s="379">
        <f>+'Distribution Details'!P42</f>
        <v>0</v>
      </c>
      <c r="AK15" s="379">
        <f>+'Distribution Details'!P43</f>
        <v>0</v>
      </c>
      <c r="AL15" s="386">
        <f>+'Distribution Details'!P44</f>
        <v>0</v>
      </c>
      <c r="AM15" s="386">
        <f>+'Distribution Details'!P45</f>
        <v>0</v>
      </c>
      <c r="AN15" s="386">
        <f>+'Distribution Details'!P46</f>
        <v>0</v>
      </c>
      <c r="AO15" s="307">
        <f t="shared" si="0"/>
        <v>48</v>
      </c>
    </row>
    <row r="16" spans="1:41" ht="13.5" customHeight="1" x14ac:dyDescent="0.25">
      <c r="A16" s="289">
        <v>13</v>
      </c>
      <c r="B16" s="295" t="str">
        <f>+'Toy Count Summary 2024'!B15</f>
        <v>Critters</v>
      </c>
      <c r="C16" s="507">
        <f>+'Distribution Details'!Q9</f>
        <v>7</v>
      </c>
      <c r="D16" s="507">
        <f>+'Distribution Details'!Q10</f>
        <v>3</v>
      </c>
      <c r="E16" s="379">
        <f>+'Distribution Details'!Q11</f>
        <v>6</v>
      </c>
      <c r="F16" s="379">
        <f>+'Distribution Details'!Q12</f>
        <v>3</v>
      </c>
      <c r="G16" s="379">
        <f>+'Distribution Details'!Q$13</f>
        <v>1</v>
      </c>
      <c r="H16" s="379">
        <f>+'Distribution Details'!Q14</f>
        <v>2</v>
      </c>
      <c r="I16" s="379">
        <f>+'Distribution Details'!Q$15</f>
        <v>4</v>
      </c>
      <c r="J16" s="379">
        <f>+'Distribution Details'!$Q$16</f>
        <v>2</v>
      </c>
      <c r="K16" s="379">
        <f>+'Distribution Details'!$Q$17</f>
        <v>1</v>
      </c>
      <c r="L16" s="379">
        <f>+'Distribution Details'!Q$18</f>
        <v>0</v>
      </c>
      <c r="M16" s="379">
        <f>+'Distribution Details'!Q$19</f>
        <v>4</v>
      </c>
      <c r="N16" s="379">
        <f>+'Distribution Details'!Q20</f>
        <v>2</v>
      </c>
      <c r="O16" s="379">
        <f>+'Distribution Details'!Q21</f>
        <v>4</v>
      </c>
      <c r="P16" s="379">
        <f>+'Distribution Details'!$Q22</f>
        <v>4</v>
      </c>
      <c r="Q16" s="379">
        <f>+'Distribution Details'!Q23</f>
        <v>0</v>
      </c>
      <c r="R16" s="379">
        <f>+'Distribution Details'!$Q24</f>
        <v>0</v>
      </c>
      <c r="S16" s="379">
        <f>+'Distribution Details'!$Q25</f>
        <v>12</v>
      </c>
      <c r="T16" s="379">
        <f>+'Distribution Details'!$Q26</f>
        <v>15</v>
      </c>
      <c r="U16" s="379">
        <f>+'Distribution Details'!Q27</f>
        <v>0</v>
      </c>
      <c r="V16" s="379">
        <f>+'Distribution Details'!Q28</f>
        <v>0</v>
      </c>
      <c r="W16" s="379">
        <f>+'Distribution Details'!Q29</f>
        <v>5</v>
      </c>
      <c r="X16" s="379">
        <f>+'Distribution Details'!Q30</f>
        <v>6</v>
      </c>
      <c r="Y16" s="379">
        <f>+'Distribution Details'!Q31</f>
        <v>4</v>
      </c>
      <c r="Z16" s="379">
        <f>+'Distribution Details'!Q32</f>
        <v>0</v>
      </c>
      <c r="AA16" s="379">
        <f>+'Distribution Details'!$Q33</f>
        <v>2</v>
      </c>
      <c r="AB16" s="379">
        <f>+'Distribution Details'!Q34</f>
        <v>2</v>
      </c>
      <c r="AC16" s="379">
        <f>+'Distribution Details'!Q35</f>
        <v>1</v>
      </c>
      <c r="AD16" s="379">
        <f>+'Distribution Details'!Q36</f>
        <v>4</v>
      </c>
      <c r="AE16" s="379">
        <f>+'Distribution Details'!Q37</f>
        <v>4</v>
      </c>
      <c r="AF16" s="379">
        <f>+'Distribution Details'!Q38</f>
        <v>4</v>
      </c>
      <c r="AG16" s="379">
        <f>+'Distribution Details'!Q39</f>
        <v>0</v>
      </c>
      <c r="AH16" s="379">
        <f>+'Distribution Details'!Q40</f>
        <v>0</v>
      </c>
      <c r="AI16" s="379">
        <f>+'Distribution Details'!Q41</f>
        <v>0</v>
      </c>
      <c r="AJ16" s="379">
        <f>+'Distribution Details'!Q42</f>
        <v>0</v>
      </c>
      <c r="AK16" s="379">
        <f>+'Distribution Details'!Q43</f>
        <v>0</v>
      </c>
      <c r="AL16" s="379">
        <f>+'Distribution Details'!Q44</f>
        <v>0</v>
      </c>
      <c r="AM16" s="386">
        <f>+'Distribution Details'!Q45</f>
        <v>0</v>
      </c>
      <c r="AN16" s="386">
        <f>+'Distribution Details'!Q46</f>
        <v>0</v>
      </c>
      <c r="AO16" s="307">
        <f t="shared" si="0"/>
        <v>102</v>
      </c>
    </row>
    <row r="17" spans="1:41" ht="13.5" customHeight="1" x14ac:dyDescent="0.25">
      <c r="A17" s="289">
        <v>14</v>
      </c>
      <c r="B17" s="295" t="str">
        <f>+'Toy Count Summary 2024'!B16</f>
        <v>Games</v>
      </c>
      <c r="C17" s="507">
        <f>+'Distribution Details'!R9</f>
        <v>0</v>
      </c>
      <c r="D17" s="507">
        <f>+'Distribution Details'!R10</f>
        <v>2</v>
      </c>
      <c r="E17" s="379">
        <f>+'Distribution Details'!R11</f>
        <v>2</v>
      </c>
      <c r="F17" s="379">
        <f>+'Distribution Details'!R12</f>
        <v>2</v>
      </c>
      <c r="G17" s="379">
        <f>+'Distribution Details'!R$13</f>
        <v>1</v>
      </c>
      <c r="H17" s="379">
        <f>+'Distribution Details'!$R14</f>
        <v>0</v>
      </c>
      <c r="I17" s="379">
        <f>+'Distribution Details'!R$15</f>
        <v>2</v>
      </c>
      <c r="J17" s="379">
        <f>+'Distribution Details'!$R$16</f>
        <v>0</v>
      </c>
      <c r="K17" s="379">
        <f>+'Distribution Details'!$R$17</f>
        <v>0</v>
      </c>
      <c r="L17" s="379">
        <f>+'Distribution Details'!R$18</f>
        <v>0</v>
      </c>
      <c r="M17" s="379">
        <f>+'Distribution Details'!R$19</f>
        <v>0</v>
      </c>
      <c r="N17" s="379">
        <f>+'Distribution Details'!R20</f>
        <v>2</v>
      </c>
      <c r="O17" s="379">
        <f>+'Distribution Details'!R21</f>
        <v>10</v>
      </c>
      <c r="P17" s="379">
        <f>+'Distribution Details'!$R22</f>
        <v>10</v>
      </c>
      <c r="Q17" s="379">
        <f>+'Distribution Details'!R23</f>
        <v>0</v>
      </c>
      <c r="R17" s="379">
        <f>+'Distribution Details'!$R24</f>
        <v>45</v>
      </c>
      <c r="S17" s="379">
        <f>+'Distribution Details'!$R25</f>
        <v>70</v>
      </c>
      <c r="T17" s="379">
        <f>+'Distribution Details'!$R26</f>
        <v>40</v>
      </c>
      <c r="U17" s="379">
        <f>+'Distribution Details'!R27</f>
        <v>0</v>
      </c>
      <c r="V17" s="379">
        <f>+'Distribution Details'!R28</f>
        <v>1</v>
      </c>
      <c r="W17" s="379">
        <f>+'Distribution Details'!$R29</f>
        <v>25</v>
      </c>
      <c r="X17" s="379">
        <f>+'Distribution Details'!R30</f>
        <v>12</v>
      </c>
      <c r="Y17" s="379">
        <f>+'Distribution Details'!R31</f>
        <v>15</v>
      </c>
      <c r="Z17" s="379">
        <f>+'Distribution Details'!$R32</f>
        <v>0</v>
      </c>
      <c r="AA17" s="379">
        <f>+'Distribution Details'!$R33</f>
        <v>5</v>
      </c>
      <c r="AB17" s="379">
        <f>+'Distribution Details'!R34</f>
        <v>5</v>
      </c>
      <c r="AC17" s="379">
        <f>+'Distribution Details'!R35</f>
        <v>65</v>
      </c>
      <c r="AD17" s="379">
        <f>+'Distribution Details'!R36</f>
        <v>0</v>
      </c>
      <c r="AE17" s="379">
        <f>+'Distribution Details'!R37</f>
        <v>12</v>
      </c>
      <c r="AF17" s="379">
        <f>+'Distribution Details'!R38</f>
        <v>15</v>
      </c>
      <c r="AG17" s="379">
        <f>+'Distribution Details'!R39</f>
        <v>0</v>
      </c>
      <c r="AH17" s="379">
        <f>+'Distribution Details'!R40</f>
        <v>0</v>
      </c>
      <c r="AI17" s="379">
        <f>+'Distribution Details'!R41</f>
        <v>0</v>
      </c>
      <c r="AJ17" s="379">
        <f>+'Distribution Details'!R42</f>
        <v>0</v>
      </c>
      <c r="AK17" s="379">
        <f>+'Distribution Details'!R43</f>
        <v>0</v>
      </c>
      <c r="AL17" s="379">
        <f>+'Distribution Details'!R44</f>
        <v>0</v>
      </c>
      <c r="AM17" s="379">
        <f>+'Distribution Details'!R45</f>
        <v>0</v>
      </c>
      <c r="AN17" s="386">
        <f>+'Distribution Details'!R46</f>
        <v>0</v>
      </c>
      <c r="AO17" s="307">
        <f t="shared" si="0"/>
        <v>341</v>
      </c>
    </row>
    <row r="18" spans="1:41" s="296" customFormat="1" ht="13.5" customHeight="1" x14ac:dyDescent="0.25">
      <c r="A18" s="289">
        <v>15</v>
      </c>
      <c r="B18" s="295" t="str">
        <f>+'Toy Count Summary 2024'!B17</f>
        <v>Animal Toys</v>
      </c>
      <c r="C18" s="507">
        <f>+'Distribution Details'!S9</f>
        <v>5</v>
      </c>
      <c r="D18" s="507">
        <f>+'Distribution Details'!S10</f>
        <v>5</v>
      </c>
      <c r="E18" s="379">
        <f>+'Distribution Details'!S11</f>
        <v>10</v>
      </c>
      <c r="F18" s="379">
        <f>+'Distribution Details'!S12</f>
        <v>2</v>
      </c>
      <c r="G18" s="379">
        <f>+'Distribution Details'!S$13</f>
        <v>1</v>
      </c>
      <c r="H18" s="379">
        <f>+'Distribution Details'!$S14</f>
        <v>0</v>
      </c>
      <c r="I18" s="379">
        <f>+'Distribution Details'!S$15</f>
        <v>14</v>
      </c>
      <c r="J18" s="379">
        <f>+'Distribution Details'!$S$16</f>
        <v>3</v>
      </c>
      <c r="K18" s="379">
        <f>+'Distribution Details'!$S$17</f>
        <v>0</v>
      </c>
      <c r="L18" s="379">
        <f>+'Distribution Details'!S$18</f>
        <v>0</v>
      </c>
      <c r="M18" s="379">
        <f>+'Distribution Details'!S$19</f>
        <v>6</v>
      </c>
      <c r="N18" s="379">
        <f>+'Distribution Details'!S20</f>
        <v>2</v>
      </c>
      <c r="O18" s="379">
        <f>+'Distribution Details'!S21</f>
        <v>10</v>
      </c>
      <c r="P18" s="379">
        <f>+'Distribution Details'!$S22</f>
        <v>10</v>
      </c>
      <c r="Q18" s="379">
        <f>+'Distribution Details'!S23</f>
        <v>0</v>
      </c>
      <c r="R18" s="379">
        <f>+'Distribution Details'!$S24</f>
        <v>10</v>
      </c>
      <c r="S18" s="379">
        <f>+'Distribution Details'!$S25</f>
        <v>110</v>
      </c>
      <c r="T18" s="379">
        <f>+'Distribution Details'!$S26</f>
        <v>75</v>
      </c>
      <c r="U18" s="379">
        <f>+'Distribution Details'!S27</f>
        <v>0</v>
      </c>
      <c r="V18" s="379">
        <f>+'Distribution Details'!S28</f>
        <v>1</v>
      </c>
      <c r="W18" s="379">
        <f>+'Distribution Details'!S29</f>
        <v>12</v>
      </c>
      <c r="X18" s="379">
        <f>+'Distribution Details'!S30</f>
        <v>15</v>
      </c>
      <c r="Y18" s="379">
        <f>+'Distribution Details'!S31</f>
        <v>10</v>
      </c>
      <c r="Z18" s="379">
        <f>+'Distribution Details'!S32</f>
        <v>0</v>
      </c>
      <c r="AA18" s="379">
        <f>+'Distribution Details'!$S33</f>
        <v>4</v>
      </c>
      <c r="AB18" s="379">
        <f>+'Distribution Details'!S34</f>
        <v>4</v>
      </c>
      <c r="AC18" s="379">
        <f>+'Distribution Details'!S35</f>
        <v>8</v>
      </c>
      <c r="AD18" s="379">
        <f>+'Distribution Details'!S36</f>
        <v>0</v>
      </c>
      <c r="AE18" s="379">
        <f>+'Distribution Details'!S37</f>
        <v>20</v>
      </c>
      <c r="AF18" s="379">
        <f>+'Distribution Details'!S38</f>
        <v>16</v>
      </c>
      <c r="AG18" s="379">
        <f>+'Distribution Details'!S39</f>
        <v>0</v>
      </c>
      <c r="AH18" s="379">
        <f>+'Distribution Details'!S40</f>
        <v>0</v>
      </c>
      <c r="AI18" s="379">
        <f>+'Distribution Details'!S41</f>
        <v>0</v>
      </c>
      <c r="AJ18" s="379">
        <f>+'Distribution Details'!S42</f>
        <v>0</v>
      </c>
      <c r="AK18" s="379">
        <f>+'Distribution Details'!S43</f>
        <v>0</v>
      </c>
      <c r="AL18" s="379">
        <f>+'Distribution Details'!S44</f>
        <v>0</v>
      </c>
      <c r="AM18" s="379">
        <f>+'Distribution Details'!S45</f>
        <v>0</v>
      </c>
      <c r="AN18" s="379">
        <f>+'Distribution Details'!S46</f>
        <v>0</v>
      </c>
      <c r="AO18" s="307">
        <f t="shared" si="0"/>
        <v>353</v>
      </c>
    </row>
    <row r="19" spans="1:41" s="296" customFormat="1" ht="13.5" customHeight="1" x14ac:dyDescent="0.25">
      <c r="A19" s="289">
        <v>16</v>
      </c>
      <c r="B19" s="295" t="str">
        <f>+'Toy Count Summary 2024'!B18</f>
        <v>Small Toy Cars</v>
      </c>
      <c r="C19" s="507">
        <f>+'Distribution Details'!T9</f>
        <v>15</v>
      </c>
      <c r="D19" s="507">
        <f>+'Distribution Details'!T10</f>
        <v>7</v>
      </c>
      <c r="E19" s="379">
        <f>+'Distribution Details'!T11</f>
        <v>10</v>
      </c>
      <c r="F19" s="379">
        <f>+'Distribution Details'!T12</f>
        <v>2</v>
      </c>
      <c r="G19" s="379">
        <f>+'Distribution Details'!T$13</f>
        <v>1</v>
      </c>
      <c r="H19" s="379">
        <f>+'Distribution Details'!$T14</f>
        <v>5</v>
      </c>
      <c r="I19" s="379">
        <f>+'Distribution Details'!T$15</f>
        <v>8</v>
      </c>
      <c r="J19" s="379">
        <f>+'Distribution Details'!$T$16</f>
        <v>2</v>
      </c>
      <c r="K19" s="379">
        <f>+'Distribution Details'!$T$17</f>
        <v>1</v>
      </c>
      <c r="L19" s="379">
        <f>+'Distribution Details'!T$18</f>
        <v>0</v>
      </c>
      <c r="M19" s="379">
        <f>+'Distribution Details'!T$19</f>
        <v>8</v>
      </c>
      <c r="N19" s="379">
        <f>+'Distribution Details'!T20</f>
        <v>2</v>
      </c>
      <c r="O19" s="379">
        <f>+'Distribution Details'!T21</f>
        <v>10</v>
      </c>
      <c r="P19" s="379">
        <f>+'Distribution Details'!$T22</f>
        <v>10</v>
      </c>
      <c r="Q19" s="379">
        <f>+'Distribution Details'!T23</f>
        <v>18</v>
      </c>
      <c r="R19" s="379">
        <f>+'Distribution Details'!$T24</f>
        <v>6</v>
      </c>
      <c r="S19" s="379">
        <f>+'Distribution Details'!$T25</f>
        <v>100</v>
      </c>
      <c r="T19" s="379">
        <f>+'Distribution Details'!$T26</f>
        <v>65</v>
      </c>
      <c r="U19" s="379">
        <f>+'Distribution Details'!T27</f>
        <v>0</v>
      </c>
      <c r="V19" s="379">
        <f>+'Distribution Details'!T28</f>
        <v>2</v>
      </c>
      <c r="W19" s="379">
        <f>+'Distribution Details'!T29</f>
        <v>10</v>
      </c>
      <c r="X19" s="379">
        <f>+'Distribution Details'!T30</f>
        <v>10</v>
      </c>
      <c r="Y19" s="379">
        <f>+'Distribution Details'!T31</f>
        <v>6</v>
      </c>
      <c r="Z19" s="379">
        <f>+'Distribution Details'!T32</f>
        <v>0</v>
      </c>
      <c r="AA19" s="379">
        <f>+'Distribution Details'!$T33</f>
        <v>6</v>
      </c>
      <c r="AB19" s="379">
        <f>+'Distribution Details'!T34</f>
        <v>6</v>
      </c>
      <c r="AC19" s="379">
        <f>+'Distribution Details'!T35</f>
        <v>1</v>
      </c>
      <c r="AD19" s="379">
        <f>+'Distribution Details'!T36</f>
        <v>20</v>
      </c>
      <c r="AE19" s="379">
        <f>+'Distribution Details'!T37</f>
        <v>12</v>
      </c>
      <c r="AF19" s="379">
        <f>+'Distribution Details'!T38</f>
        <v>10</v>
      </c>
      <c r="AG19" s="379">
        <f>+'Distribution Details'!T39</f>
        <v>80</v>
      </c>
      <c r="AH19" s="379">
        <f>+'Distribution Details'!T40</f>
        <v>0</v>
      </c>
      <c r="AI19" s="379">
        <f>+'Distribution Details'!T41</f>
        <v>0</v>
      </c>
      <c r="AJ19" s="379">
        <f>+'Distribution Details'!T42</f>
        <v>0</v>
      </c>
      <c r="AK19" s="379">
        <f>+'Distribution Details'!T43</f>
        <v>0</v>
      </c>
      <c r="AL19" s="379">
        <f>+'Distribution Details'!T44</f>
        <v>0</v>
      </c>
      <c r="AM19" s="379">
        <f>+'Distribution Details'!T45</f>
        <v>0</v>
      </c>
      <c r="AN19" s="379">
        <f>+'Distribution Details'!T46</f>
        <v>0</v>
      </c>
      <c r="AO19" s="307">
        <f t="shared" si="0"/>
        <v>433</v>
      </c>
    </row>
    <row r="20" spans="1:41" s="296" customFormat="1" ht="13.5" customHeight="1" x14ac:dyDescent="0.25">
      <c r="A20" s="289">
        <v>17</v>
      </c>
      <c r="B20" s="295" t="str">
        <f>+'Toy Count Summary 2024'!B19</f>
        <v>Helicopters</v>
      </c>
      <c r="C20" s="507">
        <f>+'Distribution Details'!U9</f>
        <v>7</v>
      </c>
      <c r="D20" s="507">
        <f>+'Distribution Details'!U10</f>
        <v>3</v>
      </c>
      <c r="E20" s="379">
        <f>+'Distribution Details'!U11</f>
        <v>4</v>
      </c>
      <c r="F20" s="379">
        <f>+'Distribution Details'!U12</f>
        <v>2</v>
      </c>
      <c r="G20" s="379">
        <f>+'Distribution Details'!U$13</f>
        <v>1</v>
      </c>
      <c r="H20" s="379">
        <f>+'Distribution Details'!$U14</f>
        <v>2</v>
      </c>
      <c r="I20" s="379">
        <f>+'Distribution Details'!U$15</f>
        <v>5</v>
      </c>
      <c r="J20" s="379">
        <f>+'Distribution Details'!$U$16</f>
        <v>2</v>
      </c>
      <c r="K20" s="379">
        <f>+'Distribution Details'!$U$17</f>
        <v>0</v>
      </c>
      <c r="L20" s="379">
        <f>+'Distribution Details'!U$18</f>
        <v>0</v>
      </c>
      <c r="M20" s="379">
        <f>+'Distribution Details'!U$19</f>
        <v>2</v>
      </c>
      <c r="N20" s="379">
        <f>+'Distribution Details'!U20</f>
        <v>2</v>
      </c>
      <c r="O20" s="379">
        <f>+'Distribution Details'!U21</f>
        <v>8</v>
      </c>
      <c r="P20" s="379">
        <f>+'Distribution Details'!$U22</f>
        <v>8</v>
      </c>
      <c r="Q20" s="379">
        <f>+'Distribution Details'!U23</f>
        <v>4</v>
      </c>
      <c r="R20" s="379">
        <f>+'Distribution Details'!$U24</f>
        <v>30</v>
      </c>
      <c r="S20" s="379">
        <f>+'Distribution Details'!$U25</f>
        <v>35</v>
      </c>
      <c r="T20" s="379">
        <f>+'Distribution Details'!$U26</f>
        <v>40</v>
      </c>
      <c r="U20" s="379">
        <f>+'Distribution Details'!U27</f>
        <v>0</v>
      </c>
      <c r="V20" s="379">
        <f>+'Distribution Details'!U28</f>
        <v>1</v>
      </c>
      <c r="W20" s="379">
        <f>+'Distribution Details'!U29</f>
        <v>12</v>
      </c>
      <c r="X20" s="379">
        <f>+'Distribution Details'!U30</f>
        <v>6</v>
      </c>
      <c r="Y20" s="379">
        <f>+'Distribution Details'!U31</f>
        <v>8</v>
      </c>
      <c r="Z20" s="379">
        <f>+'Distribution Details'!U32</f>
        <v>0</v>
      </c>
      <c r="AA20" s="379">
        <f>+'Distribution Details'!$U33</f>
        <v>4</v>
      </c>
      <c r="AB20" s="379">
        <f>+'Distribution Details'!U34</f>
        <v>4</v>
      </c>
      <c r="AC20" s="379">
        <f>+'Distribution Details'!U35</f>
        <v>2</v>
      </c>
      <c r="AD20" s="379">
        <f>+'Distribution Details'!U36</f>
        <v>5</v>
      </c>
      <c r="AE20" s="379">
        <f>+'Distribution Details'!U37</f>
        <v>16</v>
      </c>
      <c r="AF20" s="379">
        <f>+'Distribution Details'!U38</f>
        <v>14</v>
      </c>
      <c r="AG20" s="379">
        <f>+'Distribution Details'!U39</f>
        <v>0</v>
      </c>
      <c r="AH20" s="379">
        <f>+'Distribution Details'!U40</f>
        <v>0</v>
      </c>
      <c r="AI20" s="379">
        <f>+'Distribution Details'!U41</f>
        <v>0</v>
      </c>
      <c r="AJ20" s="379">
        <f>+'Distribution Details'!U42</f>
        <v>0</v>
      </c>
      <c r="AK20" s="379">
        <f>+'Distribution Details'!U43</f>
        <v>0</v>
      </c>
      <c r="AL20" s="379">
        <f>+'Distribution Details'!U44</f>
        <v>0</v>
      </c>
      <c r="AM20" s="379">
        <f>+'Distribution Details'!U45</f>
        <v>0</v>
      </c>
      <c r="AN20" s="379">
        <f>+'Distribution Details'!U46</f>
        <v>0</v>
      </c>
      <c r="AO20" s="307">
        <f t="shared" si="0"/>
        <v>227</v>
      </c>
    </row>
    <row r="21" spans="1:41" ht="13.5" customHeight="1" x14ac:dyDescent="0.25">
      <c r="A21" s="289">
        <v>18</v>
      </c>
      <c r="B21" s="295" t="str">
        <f>+'Toy Count Summary 2024'!B20</f>
        <v>Firetrucks</v>
      </c>
      <c r="C21" s="507">
        <f>+'Distribution Details'!V9</f>
        <v>2</v>
      </c>
      <c r="D21" s="507">
        <f>+'Distribution Details'!V10</f>
        <v>2</v>
      </c>
      <c r="E21" s="379">
        <f>+'Distribution Details'!V11</f>
        <v>4</v>
      </c>
      <c r="F21" s="379">
        <f>+'Distribution Details'!V12</f>
        <v>2</v>
      </c>
      <c r="G21" s="379">
        <f>+'Distribution Details'!V$13</f>
        <v>1</v>
      </c>
      <c r="H21" s="379">
        <f>+'Distribution Details'!$V14</f>
        <v>2</v>
      </c>
      <c r="I21" s="379">
        <f>+'Distribution Details'!V$15</f>
        <v>2</v>
      </c>
      <c r="J21" s="379">
        <f>+'Distribution Details'!$V$16</f>
        <v>2</v>
      </c>
      <c r="K21" s="379">
        <f>+'Distribution Details'!$V$17</f>
        <v>0</v>
      </c>
      <c r="L21" s="379">
        <f>+'Distribution Details'!V$18</f>
        <v>0</v>
      </c>
      <c r="M21" s="379">
        <f>+'Distribution Details'!V$19</f>
        <v>0</v>
      </c>
      <c r="N21" s="379">
        <f>+'Distribution Details'!V20</f>
        <v>2</v>
      </c>
      <c r="O21" s="379">
        <f>+'Distribution Details'!V21</f>
        <v>6</v>
      </c>
      <c r="P21" s="379">
        <f>+'Distribution Details'!$V22</f>
        <v>6</v>
      </c>
      <c r="Q21" s="379">
        <f>+'Distribution Details'!V23</f>
        <v>0</v>
      </c>
      <c r="R21" s="379">
        <f>+'Distribution Details'!$V24</f>
        <v>12</v>
      </c>
      <c r="S21" s="379">
        <f>+'Distribution Details'!$V25</f>
        <v>8</v>
      </c>
      <c r="T21" s="379">
        <f>+'Distribution Details'!$V26</f>
        <v>8</v>
      </c>
      <c r="U21" s="379">
        <f>+'Distribution Details'!V27</f>
        <v>0</v>
      </c>
      <c r="V21" s="379">
        <f>+'Distribution Details'!V28</f>
        <v>1</v>
      </c>
      <c r="W21" s="379">
        <f>+'Distribution Details'!$V29</f>
        <v>6</v>
      </c>
      <c r="X21" s="379">
        <f>+'Distribution Details'!V30</f>
        <v>4</v>
      </c>
      <c r="Y21" s="379">
        <f>+'Distribution Details'!V31</f>
        <v>3</v>
      </c>
      <c r="Z21" s="379">
        <f>+'Distribution Details'!$V32</f>
        <v>0</v>
      </c>
      <c r="AA21" s="379">
        <f>+'Distribution Details'!$V33</f>
        <v>2</v>
      </c>
      <c r="AB21" s="379">
        <f>+'Distribution Details'!V34</f>
        <v>2</v>
      </c>
      <c r="AC21" s="379">
        <f>+'Distribution Details'!V35</f>
        <v>2</v>
      </c>
      <c r="AD21" s="379">
        <f>+'Distribution Details'!V36</f>
        <v>0</v>
      </c>
      <c r="AE21" s="379">
        <f>+'Distribution Details'!V37</f>
        <v>4</v>
      </c>
      <c r="AF21" s="379">
        <f>+'Distribution Details'!V38</f>
        <v>4</v>
      </c>
      <c r="AG21" s="379">
        <f>+'Distribution Details'!V39</f>
        <v>0</v>
      </c>
      <c r="AH21" s="379">
        <f>+'Distribution Details'!V40</f>
        <v>0</v>
      </c>
      <c r="AI21" s="379">
        <f>+'Distribution Details'!V41</f>
        <v>0</v>
      </c>
      <c r="AJ21" s="379">
        <f>+'Distribution Details'!V42</f>
        <v>0</v>
      </c>
      <c r="AK21" s="379">
        <f>+'Distribution Details'!V43</f>
        <v>0</v>
      </c>
      <c r="AL21" s="379">
        <f>+'Distribution Details'!V44</f>
        <v>0</v>
      </c>
      <c r="AM21" s="379">
        <f>+'Distribution Details'!V45</f>
        <v>0</v>
      </c>
      <c r="AN21" s="379">
        <f>+'Distribution Details'!V46</f>
        <v>0</v>
      </c>
      <c r="AO21" s="307">
        <f t="shared" si="0"/>
        <v>87</v>
      </c>
    </row>
    <row r="22" spans="1:41" ht="13.5" customHeight="1" x14ac:dyDescent="0.25">
      <c r="A22" s="289">
        <v>19</v>
      </c>
      <c r="B22" s="295" t="str">
        <f>+'Toy Count Summary 2024'!B21</f>
        <v>Airplanes</v>
      </c>
      <c r="C22" s="507">
        <f>+'Distribution Details'!W9</f>
        <v>7</v>
      </c>
      <c r="D22" s="507">
        <f>+'Distribution Details'!W10</f>
        <v>4</v>
      </c>
      <c r="E22" s="379">
        <f>+'Distribution Details'!W11</f>
        <v>6</v>
      </c>
      <c r="F22" s="379">
        <f>+'Distribution Details'!W12</f>
        <v>2</v>
      </c>
      <c r="G22" s="379">
        <f>+'Distribution Details'!W$13</f>
        <v>1</v>
      </c>
      <c r="H22" s="379">
        <f>+'Distribution Details'!$W14</f>
        <v>2</v>
      </c>
      <c r="I22" s="379">
        <f>+'Distribution Details'!W$15</f>
        <v>4</v>
      </c>
      <c r="J22" s="379">
        <f>+'Distribution Details'!$W$16</f>
        <v>3</v>
      </c>
      <c r="K22" s="379">
        <f>+'Distribution Details'!$W$17</f>
        <v>0</v>
      </c>
      <c r="L22" s="379">
        <f>+'Distribution Details'!W$18</f>
        <v>0</v>
      </c>
      <c r="M22" s="379">
        <f>+'Distribution Details'!W$19</f>
        <v>2</v>
      </c>
      <c r="N22" s="386">
        <f>+'Distribution Details'!W20</f>
        <v>2</v>
      </c>
      <c r="O22" s="386">
        <f>+'Distribution Details'!W21</f>
        <v>6</v>
      </c>
      <c r="P22" s="386">
        <f>+'Distribution Details'!$W22</f>
        <v>6</v>
      </c>
      <c r="Q22" s="386">
        <f>+'Distribution Details'!W23</f>
        <v>5</v>
      </c>
      <c r="R22" s="386">
        <f>+'Distribution Details'!$W24</f>
        <v>12</v>
      </c>
      <c r="S22" s="386">
        <f>+'Distribution Details'!$W25</f>
        <v>5</v>
      </c>
      <c r="T22" s="386">
        <f>+'Distribution Details'!$W26</f>
        <v>10</v>
      </c>
      <c r="U22" s="386">
        <f>+'Distribution Details'!W27</f>
        <v>0</v>
      </c>
      <c r="V22" s="379">
        <f>+'Distribution Details'!W28</f>
        <v>0</v>
      </c>
      <c r="W22" s="379">
        <f>+'Distribution Details'!W29</f>
        <v>8</v>
      </c>
      <c r="X22" s="379">
        <f>+'Distribution Details'!W30</f>
        <v>3</v>
      </c>
      <c r="Y22" s="386">
        <f>+'Distribution Details'!W31</f>
        <v>4</v>
      </c>
      <c r="Z22" s="379">
        <f>+'Distribution Details'!W32</f>
        <v>0</v>
      </c>
      <c r="AA22" s="386">
        <f>+'Distribution Details'!$W33</f>
        <v>1</v>
      </c>
      <c r="AB22" s="379">
        <f>+'Distribution Details'!W34</f>
        <v>1</v>
      </c>
      <c r="AC22" s="379">
        <f>+'Distribution Details'!W35</f>
        <v>1</v>
      </c>
      <c r="AD22" s="379">
        <f>+'Distribution Details'!W36</f>
        <v>2</v>
      </c>
      <c r="AE22" s="379">
        <f>+'Distribution Details'!W37</f>
        <v>2</v>
      </c>
      <c r="AF22" s="379">
        <f>+'Distribution Details'!W38</f>
        <v>2</v>
      </c>
      <c r="AG22" s="379">
        <f>+'Distribution Details'!W39</f>
        <v>0</v>
      </c>
      <c r="AH22" s="379">
        <f>+'Distribution Details'!W40</f>
        <v>0</v>
      </c>
      <c r="AI22" s="379">
        <f>+'Distribution Details'!W41</f>
        <v>0</v>
      </c>
      <c r="AJ22" s="379">
        <f>+'Distribution Details'!W42</f>
        <v>0</v>
      </c>
      <c r="AK22" s="379">
        <f>+'Distribution Details'!W43</f>
        <v>0</v>
      </c>
      <c r="AL22" s="379">
        <f>+'Distribution Details'!W44</f>
        <v>0</v>
      </c>
      <c r="AM22" s="379">
        <f>+'Distribution Details'!W45</f>
        <v>0</v>
      </c>
      <c r="AN22" s="379">
        <f>+'Distribution Details'!W46</f>
        <v>0</v>
      </c>
      <c r="AO22" s="307">
        <f t="shared" si="0"/>
        <v>101</v>
      </c>
    </row>
    <row r="23" spans="1:41" s="296" customFormat="1" ht="13.5" customHeight="1" x14ac:dyDescent="0.25">
      <c r="A23" s="289">
        <v>20</v>
      </c>
      <c r="B23" s="295" t="str">
        <f>+'Toy Count Summary 2024'!B22</f>
        <v>Vans</v>
      </c>
      <c r="C23" s="507">
        <f>+'Distribution Details'!X9</f>
        <v>7</v>
      </c>
      <c r="D23" s="507">
        <f>+'Distribution Details'!X10</f>
        <v>2</v>
      </c>
      <c r="E23" s="379">
        <f>+'Distribution Details'!X11</f>
        <v>10</v>
      </c>
      <c r="F23" s="379">
        <f>+'Distribution Details'!X12</f>
        <v>2</v>
      </c>
      <c r="G23" s="379">
        <f>+'Distribution Details'!X$13</f>
        <v>0</v>
      </c>
      <c r="H23" s="379">
        <f>+'Distribution Details'!$X14</f>
        <v>0</v>
      </c>
      <c r="I23" s="379">
        <f>+'Distribution Details'!X$15</f>
        <v>8</v>
      </c>
      <c r="J23" s="379">
        <f>+'Distribution Details'!$X$16</f>
        <v>4</v>
      </c>
      <c r="K23" s="379">
        <f>+'Distribution Details'!$X$17</f>
        <v>0</v>
      </c>
      <c r="L23" s="379">
        <f>+'Distribution Details'!X$18</f>
        <v>0</v>
      </c>
      <c r="M23" s="379">
        <f>+'Distribution Details'!X$19</f>
        <v>2</v>
      </c>
      <c r="N23" s="386">
        <f>+'Distribution Details'!X20</f>
        <v>1</v>
      </c>
      <c r="O23" s="386">
        <f>+'Distribution Details'!X21</f>
        <v>4</v>
      </c>
      <c r="P23" s="386">
        <f>+'Distribution Details'!$X22</f>
        <v>4</v>
      </c>
      <c r="Q23" s="386">
        <f>+'Distribution Details'!X23</f>
        <v>0</v>
      </c>
      <c r="R23" s="386">
        <f>+'Distribution Details'!$X24</f>
        <v>10</v>
      </c>
      <c r="S23" s="386">
        <f>+'Distribution Details'!$X25</f>
        <v>48</v>
      </c>
      <c r="T23" s="386">
        <f>+'Distribution Details'!$X26</f>
        <v>35</v>
      </c>
      <c r="U23" s="386">
        <f>+'Distribution Details'!X27</f>
        <v>0</v>
      </c>
      <c r="V23" s="386">
        <f>+'Distribution Details'!X28</f>
        <v>1</v>
      </c>
      <c r="W23" s="379">
        <f>+'Distribution Details'!X29</f>
        <v>5</v>
      </c>
      <c r="X23" s="379">
        <f>+'Distribution Details'!X30</f>
        <v>3</v>
      </c>
      <c r="Y23" s="386">
        <f>+'Distribution Details'!X31</f>
        <v>1</v>
      </c>
      <c r="Z23" s="379">
        <f>+'Distribution Details'!X32</f>
        <v>0</v>
      </c>
      <c r="AA23" s="386">
        <f>+'Distribution Details'!$X33</f>
        <v>1</v>
      </c>
      <c r="AB23" s="379">
        <f>+'Distribution Details'!X34</f>
        <v>1</v>
      </c>
      <c r="AC23" s="379">
        <f>+'Distribution Details'!X35</f>
        <v>1</v>
      </c>
      <c r="AD23" s="379">
        <f>+'Distribution Details'!X36</f>
        <v>0</v>
      </c>
      <c r="AE23" s="379">
        <f>+'Distribution Details'!X37</f>
        <v>15</v>
      </c>
      <c r="AF23" s="379">
        <f>+'Distribution Details'!X38</f>
        <v>15</v>
      </c>
      <c r="AG23" s="379">
        <f>+'Distribution Details'!X39</f>
        <v>0</v>
      </c>
      <c r="AH23" s="379">
        <f>+'Distribution Details'!X40</f>
        <v>0</v>
      </c>
      <c r="AI23" s="379">
        <f>+'Distribution Details'!X41</f>
        <v>0</v>
      </c>
      <c r="AJ23" s="379">
        <f>+'Distribution Details'!X42</f>
        <v>0</v>
      </c>
      <c r="AK23" s="379">
        <f>+'Distribution Details'!X43</f>
        <v>0</v>
      </c>
      <c r="AL23" s="379">
        <f>+'Distribution Details'!X44</f>
        <v>0</v>
      </c>
      <c r="AM23" s="379">
        <f>+'Distribution Details'!X45</f>
        <v>0</v>
      </c>
      <c r="AN23" s="379">
        <f>+'Distribution Details'!X46</f>
        <v>0</v>
      </c>
      <c r="AO23" s="307">
        <f t="shared" si="0"/>
        <v>180</v>
      </c>
    </row>
    <row r="24" spans="1:41" ht="13.5" customHeight="1" x14ac:dyDescent="0.25">
      <c r="A24" s="289">
        <v>21</v>
      </c>
      <c r="B24" s="295" t="str">
        <f>+'Toy Count Summary 2024'!B23</f>
        <v>Cradles</v>
      </c>
      <c r="C24" s="507">
        <f>+'Distribution Details'!Y9</f>
        <v>2</v>
      </c>
      <c r="D24" s="507">
        <f>+'Distribution Details'!Y10</f>
        <v>2</v>
      </c>
      <c r="E24" s="379">
        <f>+'Distribution Details'!Y11</f>
        <v>2</v>
      </c>
      <c r="F24" s="379">
        <f>+'Distribution Details'!Y12</f>
        <v>2</v>
      </c>
      <c r="G24" s="379">
        <f>+'Distribution Details'!Y$13</f>
        <v>1</v>
      </c>
      <c r="H24" s="379">
        <f>+'Distribution Details'!$Y14</f>
        <v>1</v>
      </c>
      <c r="I24" s="379">
        <f>+'Distribution Details'!Y$15</f>
        <v>1</v>
      </c>
      <c r="J24" s="379">
        <f>+'Distribution Details'!$Y$16</f>
        <v>1</v>
      </c>
      <c r="K24" s="379">
        <f>+'Distribution Details'!$Y$17</f>
        <v>1</v>
      </c>
      <c r="L24" s="379">
        <f>+'Distribution Details'!Y$18</f>
        <v>0</v>
      </c>
      <c r="M24" s="379">
        <f>+'Distribution Details'!Y$19</f>
        <v>1</v>
      </c>
      <c r="N24" s="386">
        <f>+'Distribution Details'!$Y20</f>
        <v>1</v>
      </c>
      <c r="O24" s="386">
        <f>+'Distribution Details'!$Y21</f>
        <v>2</v>
      </c>
      <c r="P24" s="386">
        <f>+'Distribution Details'!$Y22</f>
        <v>2</v>
      </c>
      <c r="Q24" s="386">
        <f>+'Distribution Details'!$Y23</f>
        <v>0</v>
      </c>
      <c r="R24" s="386">
        <f>+'Distribution Details'!$Y24</f>
        <v>0</v>
      </c>
      <c r="S24" s="386">
        <f>+'Distribution Details'!$Y25</f>
        <v>0</v>
      </c>
      <c r="T24" s="386">
        <f>+'Distribution Details'!$Y26</f>
        <v>0</v>
      </c>
      <c r="U24" s="386">
        <f>+'Distribution Details'!$Y27</f>
        <v>0</v>
      </c>
      <c r="V24" s="386">
        <f>+'Distribution Details'!Y28</f>
        <v>1</v>
      </c>
      <c r="W24" s="379">
        <f>+'Distribution Details'!Y29</f>
        <v>0</v>
      </c>
      <c r="X24" s="379">
        <f>+'Distribution Details'!Y30</f>
        <v>1</v>
      </c>
      <c r="Y24" s="386">
        <f>+'Distribution Details'!Y31</f>
        <v>1</v>
      </c>
      <c r="Z24" s="379">
        <f>+'Distribution Details'!Y32</f>
        <v>0</v>
      </c>
      <c r="AA24" s="386">
        <f>+'Distribution Details'!$Y33</f>
        <v>0</v>
      </c>
      <c r="AB24" s="379">
        <f>+'Distribution Details'!Y34</f>
        <v>0</v>
      </c>
      <c r="AC24" s="379">
        <f>+'Distribution Details'!Y35</f>
        <v>1</v>
      </c>
      <c r="AD24" s="379">
        <f>+'Distribution Details'!Y36</f>
        <v>0</v>
      </c>
      <c r="AE24" s="379">
        <f>+'Distribution Details'!Y37</f>
        <v>1</v>
      </c>
      <c r="AF24" s="379">
        <f>+'Distribution Details'!Y38</f>
        <v>1</v>
      </c>
      <c r="AG24" s="379">
        <f>+'Distribution Details'!Y39</f>
        <v>0</v>
      </c>
      <c r="AH24" s="379">
        <f>+'Distribution Details'!Y40</f>
        <v>0</v>
      </c>
      <c r="AI24" s="379">
        <f>+'Distribution Details'!Y41</f>
        <v>0</v>
      </c>
      <c r="AJ24" s="379">
        <f>+'Distribution Details'!Y42</f>
        <v>0</v>
      </c>
      <c r="AK24" s="379">
        <f>+'Distribution Details'!Y43</f>
        <v>0</v>
      </c>
      <c r="AL24" s="379">
        <f>+'Distribution Details'!Y44</f>
        <v>0</v>
      </c>
      <c r="AM24" s="379">
        <f>+'Distribution Details'!Y45</f>
        <v>0</v>
      </c>
      <c r="AN24" s="379">
        <f>+'Distribution Details'!Y46</f>
        <v>0</v>
      </c>
      <c r="AO24" s="307">
        <f t="shared" si="0"/>
        <v>25</v>
      </c>
    </row>
    <row r="25" spans="1:41" ht="13.5" customHeight="1" thickBot="1" x14ac:dyDescent="0.3">
      <c r="A25" s="289">
        <v>22</v>
      </c>
      <c r="B25" s="295" t="str">
        <f>+'Toy Count Summary 2024'!B24</f>
        <v>Blocks</v>
      </c>
      <c r="C25" s="508">
        <f>+'Distribution Details'!Z9</f>
        <v>2</v>
      </c>
      <c r="D25" s="508">
        <f>+'Distribution Details'!Z10</f>
        <v>2</v>
      </c>
      <c r="E25" s="509">
        <f>+'Distribution Details'!Z11</f>
        <v>2</v>
      </c>
      <c r="F25" s="509">
        <f>+'Distribution Details'!Z12</f>
        <v>2</v>
      </c>
      <c r="G25" s="509">
        <f>+'Distribution Details'!Z$13</f>
        <v>1</v>
      </c>
      <c r="H25" s="509">
        <f>+'Distribution Details'!$Z14</f>
        <v>2</v>
      </c>
      <c r="I25" s="509">
        <f>+'Distribution Details'!Z$15</f>
        <v>2</v>
      </c>
      <c r="J25" s="509">
        <f>+'Distribution Details'!$Z$16</f>
        <v>2</v>
      </c>
      <c r="K25" s="509">
        <f>+'Distribution Details'!$Z$17</f>
        <v>1</v>
      </c>
      <c r="L25" s="509">
        <f>+'Distribution Details'!Z$18</f>
        <v>0</v>
      </c>
      <c r="M25" s="509">
        <f>+'Distribution Details'!Z$19</f>
        <v>0</v>
      </c>
      <c r="N25" s="510">
        <f>+'Distribution Details'!$Z20</f>
        <v>1</v>
      </c>
      <c r="O25" s="510">
        <f>+'Distribution Details'!$Z21</f>
        <v>2</v>
      </c>
      <c r="P25" s="510">
        <f>+'Distribution Details'!$Z22</f>
        <v>2</v>
      </c>
      <c r="Q25" s="510">
        <f>+'Distribution Details'!$Z23</f>
        <v>0</v>
      </c>
      <c r="R25" s="510">
        <f>+'Distribution Details'!$Z24</f>
        <v>4</v>
      </c>
      <c r="S25" s="510">
        <f>+'Distribution Details'!$Z25</f>
        <v>0</v>
      </c>
      <c r="T25" s="510">
        <f>+'Distribution Details'!$Z26</f>
        <v>0</v>
      </c>
      <c r="U25" s="510">
        <f>+'Distribution Details'!$Z27</f>
        <v>0</v>
      </c>
      <c r="V25" s="510">
        <f>+'Distribution Details'!$Z28</f>
        <v>1</v>
      </c>
      <c r="W25" s="509">
        <f>+'Distribution Details'!$Z29</f>
        <v>2</v>
      </c>
      <c r="X25" s="509">
        <f>+'Distribution Details'!Z30</f>
        <v>2</v>
      </c>
      <c r="Y25" s="510">
        <f>+'Distribution Details'!$Z31</f>
        <v>1</v>
      </c>
      <c r="Z25" s="509">
        <f>+'Distribution Details'!$Z32</f>
        <v>0</v>
      </c>
      <c r="AA25" s="510">
        <f>+'Distribution Details'!$Z33</f>
        <v>1</v>
      </c>
      <c r="AB25" s="509">
        <f>+'Distribution Details'!Z34</f>
        <v>1</v>
      </c>
      <c r="AC25" s="509">
        <f>+'Distribution Details'!Z35</f>
        <v>1</v>
      </c>
      <c r="AD25" s="509">
        <f>+'Distribution Details'!Z36</f>
        <v>0</v>
      </c>
      <c r="AE25" s="509">
        <f>+'Distribution Details'!Z37</f>
        <v>0</v>
      </c>
      <c r="AF25" s="509">
        <f>+'Distribution Details'!Z38</f>
        <v>0</v>
      </c>
      <c r="AG25" s="379">
        <f>+'Distribution Details'!Z39</f>
        <v>0</v>
      </c>
      <c r="AH25" s="379">
        <f>+'Distribution Details'!Z40</f>
        <v>0</v>
      </c>
      <c r="AI25" s="379">
        <f>+'Distribution Details'!Z41</f>
        <v>0</v>
      </c>
      <c r="AJ25" s="379">
        <f>+'Distribution Details'!Z42</f>
        <v>0</v>
      </c>
      <c r="AK25" s="379">
        <f>+'Distribution Details'!Z43</f>
        <v>0</v>
      </c>
      <c r="AL25" s="379">
        <f>+'Distribution Details'!Z44</f>
        <v>0</v>
      </c>
      <c r="AM25" s="379">
        <f>+'Distribution Details'!Z45</f>
        <v>0</v>
      </c>
      <c r="AN25" s="379">
        <f>+'Distribution Details'!Z46</f>
        <v>0</v>
      </c>
      <c r="AO25" s="307">
        <f t="shared" si="0"/>
        <v>34</v>
      </c>
    </row>
    <row r="26" spans="1:41" s="289" customFormat="1" ht="13.5" customHeight="1" thickTop="1" x14ac:dyDescent="0.25">
      <c r="C26" s="289">
        <f>SUM(C4:C25)</f>
        <v>112</v>
      </c>
      <c r="D26" s="289">
        <f>SUM(D4:D25)</f>
        <v>65</v>
      </c>
      <c r="E26" s="289">
        <f>SUM(E4:E25)</f>
        <v>116</v>
      </c>
      <c r="F26" s="289">
        <f t="shared" ref="F26:N26" si="1">SUM(F4:F25)</f>
        <v>51</v>
      </c>
      <c r="G26" s="289">
        <f t="shared" si="1"/>
        <v>20</v>
      </c>
      <c r="H26" s="289">
        <f t="shared" si="1"/>
        <v>36</v>
      </c>
      <c r="I26" s="289">
        <f t="shared" si="1"/>
        <v>80</v>
      </c>
      <c r="J26" s="289">
        <f t="shared" si="1"/>
        <v>39</v>
      </c>
      <c r="K26" s="289">
        <f t="shared" si="1"/>
        <v>8</v>
      </c>
      <c r="L26" s="289">
        <f t="shared" si="1"/>
        <v>0</v>
      </c>
      <c r="M26" s="289">
        <f t="shared" si="1"/>
        <v>50</v>
      </c>
      <c r="N26" s="289">
        <f t="shared" si="1"/>
        <v>35</v>
      </c>
      <c r="O26" s="289">
        <f t="shared" ref="O26:AB26" si="2">SUM(O4:O25)</f>
        <v>125</v>
      </c>
      <c r="P26" s="289">
        <f t="shared" si="2"/>
        <v>125</v>
      </c>
      <c r="Q26" s="289">
        <f t="shared" si="2"/>
        <v>40</v>
      </c>
      <c r="R26" s="289">
        <f t="shared" si="2"/>
        <v>250</v>
      </c>
      <c r="S26" s="289">
        <f t="shared" si="2"/>
        <v>700</v>
      </c>
      <c r="T26" s="289">
        <f t="shared" si="2"/>
        <v>500</v>
      </c>
      <c r="U26" s="289">
        <f t="shared" si="2"/>
        <v>0</v>
      </c>
      <c r="V26" s="289">
        <f t="shared" si="2"/>
        <v>12</v>
      </c>
      <c r="W26" s="289">
        <f t="shared" si="2"/>
        <v>151</v>
      </c>
      <c r="X26" s="289">
        <f t="shared" si="2"/>
        <v>125</v>
      </c>
      <c r="Y26" s="289">
        <f t="shared" si="2"/>
        <v>100</v>
      </c>
      <c r="Z26" s="289">
        <f t="shared" si="2"/>
        <v>0</v>
      </c>
      <c r="AA26" s="289">
        <f t="shared" si="2"/>
        <v>50</v>
      </c>
      <c r="AB26" s="289">
        <f t="shared" si="2"/>
        <v>50</v>
      </c>
      <c r="AC26" s="289">
        <f>SUM(AC4:AC25)</f>
        <v>115</v>
      </c>
      <c r="AD26" s="289">
        <f>SUM(AD4:AD25)</f>
        <v>50</v>
      </c>
      <c r="AE26" s="289">
        <f>SUM(AE4:AE24)</f>
        <v>150</v>
      </c>
      <c r="AF26" s="289">
        <f t="shared" ref="AF26:AO26" si="3">SUM(AF4:AF25)</f>
        <v>150</v>
      </c>
      <c r="AG26" s="289">
        <f t="shared" si="3"/>
        <v>100</v>
      </c>
      <c r="AH26" s="289">
        <f t="shared" si="3"/>
        <v>0</v>
      </c>
      <c r="AI26" s="289">
        <f t="shared" si="3"/>
        <v>0</v>
      </c>
      <c r="AJ26" s="289">
        <f t="shared" si="3"/>
        <v>0</v>
      </c>
      <c r="AK26" s="289">
        <f t="shared" si="3"/>
        <v>0</v>
      </c>
      <c r="AL26" s="289">
        <f t="shared" si="3"/>
        <v>0</v>
      </c>
      <c r="AM26" s="289">
        <f t="shared" si="3"/>
        <v>0</v>
      </c>
      <c r="AN26" s="289">
        <f t="shared" si="3"/>
        <v>0</v>
      </c>
      <c r="AO26" s="289">
        <f t="shared" si="3"/>
        <v>3405</v>
      </c>
    </row>
    <row r="27" spans="1:41" ht="35.25" customHeight="1" x14ac:dyDescent="0.25">
      <c r="B27" s="515"/>
      <c r="C27" s="516"/>
      <c r="D27" s="516"/>
      <c r="E27" s="516"/>
      <c r="F27" s="516"/>
      <c r="G27" s="516"/>
      <c r="H27" s="516"/>
      <c r="I27" s="516"/>
      <c r="J27" s="516"/>
      <c r="K27" s="516"/>
      <c r="L27" s="516"/>
      <c r="M27" s="516"/>
      <c r="N27" s="516"/>
      <c r="O27" s="516"/>
      <c r="P27" s="516"/>
      <c r="Q27" s="517"/>
      <c r="R27" s="516"/>
      <c r="S27" s="516"/>
      <c r="T27" s="516"/>
      <c r="U27" s="516"/>
      <c r="V27" s="516"/>
      <c r="W27" s="518"/>
      <c r="X27" s="516"/>
      <c r="Y27" s="516"/>
      <c r="Z27" s="516"/>
      <c r="AA27" s="516"/>
      <c r="AB27" s="516"/>
      <c r="AC27" s="519"/>
      <c r="AD27" s="518"/>
      <c r="AE27" s="518"/>
      <c r="AF27" s="520"/>
      <c r="AG27" s="520"/>
      <c r="AH27" s="520"/>
      <c r="AI27" s="520"/>
      <c r="AJ27" s="520"/>
      <c r="AK27" s="520"/>
      <c r="AL27" s="520"/>
      <c r="AM27" s="520"/>
      <c r="AN27" s="520"/>
      <c r="AO27" s="297"/>
    </row>
    <row r="34" spans="5:5" x14ac:dyDescent="0.25">
      <c r="E34" s="298"/>
    </row>
  </sheetData>
  <phoneticPr fontId="17" type="noConversion"/>
  <printOptions horizontalCentered="1" verticalCentered="1" gridLines="1"/>
  <pageMargins left="0.5" right="0.5" top="0.86" bottom="0.81" header="0.5" footer="0.48"/>
  <pageSetup scale="155" orientation="portrait" r:id="rId1"/>
  <headerFooter alignWithMargins="0">
    <oddHeader>&amp;LTOY PICK SHEET&amp;R2024</oddHeader>
    <oddFooter>&amp;L&amp;6&amp;F&amp;RDEC 7, 2024</oddFooter>
  </headerFooter>
  <ignoredErrors>
    <ignoredError sqref="M24" formula="1"/>
  </ignoredErrors>
  <legacy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4F652-7CFA-44F7-895F-78F8D420FA70}">
  <sheetPr codeName="Sheet17"/>
  <dimension ref="A1:AL6"/>
  <sheetViews>
    <sheetView showGridLines="0" topLeftCell="P1" zoomScaleNormal="100" workbookViewId="0">
      <selection activeCell="G22" sqref="G22"/>
    </sheetView>
  </sheetViews>
  <sheetFormatPr defaultRowHeight="13.2" x14ac:dyDescent="0.25"/>
  <cols>
    <col min="1" max="1" width="31.33203125" style="291" bestFit="1" customWidth="1"/>
    <col min="2" max="2" width="31.5546875" style="291" bestFit="1" customWidth="1"/>
    <col min="3" max="3" width="30.6640625" style="291" customWidth="1"/>
    <col min="4" max="4" width="31.5546875" style="291" customWidth="1"/>
    <col min="5" max="5" width="32.6640625" style="291" customWidth="1"/>
    <col min="6" max="6" width="32.44140625" style="291" customWidth="1"/>
    <col min="7" max="8" width="32" style="291" customWidth="1"/>
    <col min="9" max="9" width="32.109375" style="291" customWidth="1"/>
    <col min="10" max="10" width="32.6640625" style="291" customWidth="1"/>
    <col min="11" max="11" width="31" style="291" customWidth="1"/>
    <col min="12" max="12" width="30.33203125" style="291" customWidth="1"/>
    <col min="13" max="13" width="31.6640625" style="291" customWidth="1"/>
    <col min="14" max="15" width="32" style="291" customWidth="1"/>
    <col min="16" max="16" width="30.5546875" style="291" customWidth="1"/>
    <col min="17" max="17" width="33.44140625" style="291" customWidth="1"/>
    <col min="18" max="18" width="30" style="291" customWidth="1"/>
    <col min="19" max="19" width="31.88671875" style="291" customWidth="1"/>
    <col min="20" max="20" width="30.109375" style="291" customWidth="1"/>
    <col min="21" max="21" width="33.88671875" style="291" bestFit="1" customWidth="1"/>
    <col min="22" max="22" width="32.33203125" style="291" customWidth="1"/>
    <col min="23" max="24" width="31.88671875" style="291" customWidth="1"/>
    <col min="25" max="26" width="32" style="291" customWidth="1"/>
    <col min="27" max="27" width="28.33203125" style="291" bestFit="1" customWidth="1"/>
    <col min="28" max="28" width="27.6640625" style="291" customWidth="1"/>
    <col min="29" max="29" width="30.5546875" style="291" customWidth="1"/>
    <col min="30" max="30" width="27.88671875" style="291" customWidth="1"/>
    <col min="31" max="37" width="24.5546875" style="291" bestFit="1" customWidth="1"/>
    <col min="38" max="38" width="25.109375" style="291" customWidth="1"/>
    <col min="39" max="256" width="9.109375" style="291"/>
    <col min="257" max="257" width="31.33203125" style="291" bestFit="1" customWidth="1"/>
    <col min="258" max="258" width="31.5546875" style="291" bestFit="1" customWidth="1"/>
    <col min="259" max="259" width="34.33203125" style="291" bestFit="1" customWidth="1"/>
    <col min="260" max="260" width="31.5546875" style="291" customWidth="1"/>
    <col min="261" max="261" width="32.6640625" style="291" customWidth="1"/>
    <col min="262" max="262" width="32.44140625" style="291" customWidth="1"/>
    <col min="263" max="264" width="32" style="291" customWidth="1"/>
    <col min="265" max="265" width="32.109375" style="291" customWidth="1"/>
    <col min="266" max="266" width="32.6640625" style="291" customWidth="1"/>
    <col min="267" max="267" width="34.109375" style="291" customWidth="1"/>
    <col min="268" max="268" width="36.33203125" style="291" customWidth="1"/>
    <col min="269" max="269" width="35.109375" style="291" customWidth="1"/>
    <col min="270" max="270" width="37.109375" style="291" customWidth="1"/>
    <col min="271" max="273" width="33.44140625" style="291" customWidth="1"/>
    <col min="274" max="274" width="35.33203125" style="291" customWidth="1"/>
    <col min="275" max="283" width="31.88671875" style="291" customWidth="1"/>
    <col min="284" max="284" width="31.6640625" style="291" customWidth="1"/>
    <col min="285" max="285" width="31.88671875" style="291" customWidth="1"/>
    <col min="286" max="512" width="9.109375" style="291"/>
    <col min="513" max="513" width="31.33203125" style="291" bestFit="1" customWidth="1"/>
    <col min="514" max="514" width="31.5546875" style="291" bestFit="1" customWidth="1"/>
    <col min="515" max="515" width="34.33203125" style="291" bestFit="1" customWidth="1"/>
    <col min="516" max="516" width="31.5546875" style="291" customWidth="1"/>
    <col min="517" max="517" width="32.6640625" style="291" customWidth="1"/>
    <col min="518" max="518" width="32.44140625" style="291" customWidth="1"/>
    <col min="519" max="520" width="32" style="291" customWidth="1"/>
    <col min="521" max="521" width="32.109375" style="291" customWidth="1"/>
    <col min="522" max="522" width="32.6640625" style="291" customWidth="1"/>
    <col min="523" max="523" width="34.109375" style="291" customWidth="1"/>
    <col min="524" max="524" width="36.33203125" style="291" customWidth="1"/>
    <col min="525" max="525" width="35.109375" style="291" customWidth="1"/>
    <col min="526" max="526" width="37.109375" style="291" customWidth="1"/>
    <col min="527" max="529" width="33.44140625" style="291" customWidth="1"/>
    <col min="530" max="530" width="35.33203125" style="291" customWidth="1"/>
    <col min="531" max="539" width="31.88671875" style="291" customWidth="1"/>
    <col min="540" max="540" width="31.6640625" style="291" customWidth="1"/>
    <col min="541" max="541" width="31.88671875" style="291" customWidth="1"/>
    <col min="542" max="768" width="9.109375" style="291"/>
    <col min="769" max="769" width="31.33203125" style="291" bestFit="1" customWidth="1"/>
    <col min="770" max="770" width="31.5546875" style="291" bestFit="1" customWidth="1"/>
    <col min="771" max="771" width="34.33203125" style="291" bestFit="1" customWidth="1"/>
    <col min="772" max="772" width="31.5546875" style="291" customWidth="1"/>
    <col min="773" max="773" width="32.6640625" style="291" customWidth="1"/>
    <col min="774" max="774" width="32.44140625" style="291" customWidth="1"/>
    <col min="775" max="776" width="32" style="291" customWidth="1"/>
    <col min="777" max="777" width="32.109375" style="291" customWidth="1"/>
    <col min="778" max="778" width="32.6640625" style="291" customWidth="1"/>
    <col min="779" max="779" width="34.109375" style="291" customWidth="1"/>
    <col min="780" max="780" width="36.33203125" style="291" customWidth="1"/>
    <col min="781" max="781" width="35.109375" style="291" customWidth="1"/>
    <col min="782" max="782" width="37.109375" style="291" customWidth="1"/>
    <col min="783" max="785" width="33.44140625" style="291" customWidth="1"/>
    <col min="786" max="786" width="35.33203125" style="291" customWidth="1"/>
    <col min="787" max="795" width="31.88671875" style="291" customWidth="1"/>
    <col min="796" max="796" width="31.6640625" style="291" customWidth="1"/>
    <col min="797" max="797" width="31.88671875" style="291" customWidth="1"/>
    <col min="798" max="1024" width="9.109375" style="291"/>
    <col min="1025" max="1025" width="31.33203125" style="291" bestFit="1" customWidth="1"/>
    <col min="1026" max="1026" width="31.5546875" style="291" bestFit="1" customWidth="1"/>
    <col min="1027" max="1027" width="34.33203125" style="291" bestFit="1" customWidth="1"/>
    <col min="1028" max="1028" width="31.5546875" style="291" customWidth="1"/>
    <col min="1029" max="1029" width="32.6640625" style="291" customWidth="1"/>
    <col min="1030" max="1030" width="32.44140625" style="291" customWidth="1"/>
    <col min="1031" max="1032" width="32" style="291" customWidth="1"/>
    <col min="1033" max="1033" width="32.109375" style="291" customWidth="1"/>
    <col min="1034" max="1034" width="32.6640625" style="291" customWidth="1"/>
    <col min="1035" max="1035" width="34.109375" style="291" customWidth="1"/>
    <col min="1036" max="1036" width="36.33203125" style="291" customWidth="1"/>
    <col min="1037" max="1037" width="35.109375" style="291" customWidth="1"/>
    <col min="1038" max="1038" width="37.109375" style="291" customWidth="1"/>
    <col min="1039" max="1041" width="33.44140625" style="291" customWidth="1"/>
    <col min="1042" max="1042" width="35.33203125" style="291" customWidth="1"/>
    <col min="1043" max="1051" width="31.88671875" style="291" customWidth="1"/>
    <col min="1052" max="1052" width="31.6640625" style="291" customWidth="1"/>
    <col min="1053" max="1053" width="31.88671875" style="291" customWidth="1"/>
    <col min="1054" max="1280" width="9.109375" style="291"/>
    <col min="1281" max="1281" width="31.33203125" style="291" bestFit="1" customWidth="1"/>
    <col min="1282" max="1282" width="31.5546875" style="291" bestFit="1" customWidth="1"/>
    <col min="1283" max="1283" width="34.33203125" style="291" bestFit="1" customWidth="1"/>
    <col min="1284" max="1284" width="31.5546875" style="291" customWidth="1"/>
    <col min="1285" max="1285" width="32.6640625" style="291" customWidth="1"/>
    <col min="1286" max="1286" width="32.44140625" style="291" customWidth="1"/>
    <col min="1287" max="1288" width="32" style="291" customWidth="1"/>
    <col min="1289" max="1289" width="32.109375" style="291" customWidth="1"/>
    <col min="1290" max="1290" width="32.6640625" style="291" customWidth="1"/>
    <col min="1291" max="1291" width="34.109375" style="291" customWidth="1"/>
    <col min="1292" max="1292" width="36.33203125" style="291" customWidth="1"/>
    <col min="1293" max="1293" width="35.109375" style="291" customWidth="1"/>
    <col min="1294" max="1294" width="37.109375" style="291" customWidth="1"/>
    <col min="1295" max="1297" width="33.44140625" style="291" customWidth="1"/>
    <col min="1298" max="1298" width="35.33203125" style="291" customWidth="1"/>
    <col min="1299" max="1307" width="31.88671875" style="291" customWidth="1"/>
    <col min="1308" max="1308" width="31.6640625" style="291" customWidth="1"/>
    <col min="1309" max="1309" width="31.88671875" style="291" customWidth="1"/>
    <col min="1310" max="1536" width="9.109375" style="291"/>
    <col min="1537" max="1537" width="31.33203125" style="291" bestFit="1" customWidth="1"/>
    <col min="1538" max="1538" width="31.5546875" style="291" bestFit="1" customWidth="1"/>
    <col min="1539" max="1539" width="34.33203125" style="291" bestFit="1" customWidth="1"/>
    <col min="1540" max="1540" width="31.5546875" style="291" customWidth="1"/>
    <col min="1541" max="1541" width="32.6640625" style="291" customWidth="1"/>
    <col min="1542" max="1542" width="32.44140625" style="291" customWidth="1"/>
    <col min="1543" max="1544" width="32" style="291" customWidth="1"/>
    <col min="1545" max="1545" width="32.109375" style="291" customWidth="1"/>
    <col min="1546" max="1546" width="32.6640625" style="291" customWidth="1"/>
    <col min="1547" max="1547" width="34.109375" style="291" customWidth="1"/>
    <col min="1548" max="1548" width="36.33203125" style="291" customWidth="1"/>
    <col min="1549" max="1549" width="35.109375" style="291" customWidth="1"/>
    <col min="1550" max="1550" width="37.109375" style="291" customWidth="1"/>
    <col min="1551" max="1553" width="33.44140625" style="291" customWidth="1"/>
    <col min="1554" max="1554" width="35.33203125" style="291" customWidth="1"/>
    <col min="1555" max="1563" width="31.88671875" style="291" customWidth="1"/>
    <col min="1564" max="1564" width="31.6640625" style="291" customWidth="1"/>
    <col min="1565" max="1565" width="31.88671875" style="291" customWidth="1"/>
    <col min="1566" max="1792" width="9.109375" style="291"/>
    <col min="1793" max="1793" width="31.33203125" style="291" bestFit="1" customWidth="1"/>
    <col min="1794" max="1794" width="31.5546875" style="291" bestFit="1" customWidth="1"/>
    <col min="1795" max="1795" width="34.33203125" style="291" bestFit="1" customWidth="1"/>
    <col min="1796" max="1796" width="31.5546875" style="291" customWidth="1"/>
    <col min="1797" max="1797" width="32.6640625" style="291" customWidth="1"/>
    <col min="1798" max="1798" width="32.44140625" style="291" customWidth="1"/>
    <col min="1799" max="1800" width="32" style="291" customWidth="1"/>
    <col min="1801" max="1801" width="32.109375" style="291" customWidth="1"/>
    <col min="1802" max="1802" width="32.6640625" style="291" customWidth="1"/>
    <col min="1803" max="1803" width="34.109375" style="291" customWidth="1"/>
    <col min="1804" max="1804" width="36.33203125" style="291" customWidth="1"/>
    <col min="1805" max="1805" width="35.109375" style="291" customWidth="1"/>
    <col min="1806" max="1806" width="37.109375" style="291" customWidth="1"/>
    <col min="1807" max="1809" width="33.44140625" style="291" customWidth="1"/>
    <col min="1810" max="1810" width="35.33203125" style="291" customWidth="1"/>
    <col min="1811" max="1819" width="31.88671875" style="291" customWidth="1"/>
    <col min="1820" max="1820" width="31.6640625" style="291" customWidth="1"/>
    <col min="1821" max="1821" width="31.88671875" style="291" customWidth="1"/>
    <col min="1822" max="2048" width="9.109375" style="291"/>
    <col min="2049" max="2049" width="31.33203125" style="291" bestFit="1" customWidth="1"/>
    <col min="2050" max="2050" width="31.5546875" style="291" bestFit="1" customWidth="1"/>
    <col min="2051" max="2051" width="34.33203125" style="291" bestFit="1" customWidth="1"/>
    <col min="2052" max="2052" width="31.5546875" style="291" customWidth="1"/>
    <col min="2053" max="2053" width="32.6640625" style="291" customWidth="1"/>
    <col min="2054" max="2054" width="32.44140625" style="291" customWidth="1"/>
    <col min="2055" max="2056" width="32" style="291" customWidth="1"/>
    <col min="2057" max="2057" width="32.109375" style="291" customWidth="1"/>
    <col min="2058" max="2058" width="32.6640625" style="291" customWidth="1"/>
    <col min="2059" max="2059" width="34.109375" style="291" customWidth="1"/>
    <col min="2060" max="2060" width="36.33203125" style="291" customWidth="1"/>
    <col min="2061" max="2061" width="35.109375" style="291" customWidth="1"/>
    <col min="2062" max="2062" width="37.109375" style="291" customWidth="1"/>
    <col min="2063" max="2065" width="33.44140625" style="291" customWidth="1"/>
    <col min="2066" max="2066" width="35.33203125" style="291" customWidth="1"/>
    <col min="2067" max="2075" width="31.88671875" style="291" customWidth="1"/>
    <col min="2076" max="2076" width="31.6640625" style="291" customWidth="1"/>
    <col min="2077" max="2077" width="31.88671875" style="291" customWidth="1"/>
    <col min="2078" max="2304" width="9.109375" style="291"/>
    <col min="2305" max="2305" width="31.33203125" style="291" bestFit="1" customWidth="1"/>
    <col min="2306" max="2306" width="31.5546875" style="291" bestFit="1" customWidth="1"/>
    <col min="2307" max="2307" width="34.33203125" style="291" bestFit="1" customWidth="1"/>
    <col min="2308" max="2308" width="31.5546875" style="291" customWidth="1"/>
    <col min="2309" max="2309" width="32.6640625" style="291" customWidth="1"/>
    <col min="2310" max="2310" width="32.44140625" style="291" customWidth="1"/>
    <col min="2311" max="2312" width="32" style="291" customWidth="1"/>
    <col min="2313" max="2313" width="32.109375" style="291" customWidth="1"/>
    <col min="2314" max="2314" width="32.6640625" style="291" customWidth="1"/>
    <col min="2315" max="2315" width="34.109375" style="291" customWidth="1"/>
    <col min="2316" max="2316" width="36.33203125" style="291" customWidth="1"/>
    <col min="2317" max="2317" width="35.109375" style="291" customWidth="1"/>
    <col min="2318" max="2318" width="37.109375" style="291" customWidth="1"/>
    <col min="2319" max="2321" width="33.44140625" style="291" customWidth="1"/>
    <col min="2322" max="2322" width="35.33203125" style="291" customWidth="1"/>
    <col min="2323" max="2331" width="31.88671875" style="291" customWidth="1"/>
    <col min="2332" max="2332" width="31.6640625" style="291" customWidth="1"/>
    <col min="2333" max="2333" width="31.88671875" style="291" customWidth="1"/>
    <col min="2334" max="2560" width="9.109375" style="291"/>
    <col min="2561" max="2561" width="31.33203125" style="291" bestFit="1" customWidth="1"/>
    <col min="2562" max="2562" width="31.5546875" style="291" bestFit="1" customWidth="1"/>
    <col min="2563" max="2563" width="34.33203125" style="291" bestFit="1" customWidth="1"/>
    <col min="2564" max="2564" width="31.5546875" style="291" customWidth="1"/>
    <col min="2565" max="2565" width="32.6640625" style="291" customWidth="1"/>
    <col min="2566" max="2566" width="32.44140625" style="291" customWidth="1"/>
    <col min="2567" max="2568" width="32" style="291" customWidth="1"/>
    <col min="2569" max="2569" width="32.109375" style="291" customWidth="1"/>
    <col min="2570" max="2570" width="32.6640625" style="291" customWidth="1"/>
    <col min="2571" max="2571" width="34.109375" style="291" customWidth="1"/>
    <col min="2572" max="2572" width="36.33203125" style="291" customWidth="1"/>
    <col min="2573" max="2573" width="35.109375" style="291" customWidth="1"/>
    <col min="2574" max="2574" width="37.109375" style="291" customWidth="1"/>
    <col min="2575" max="2577" width="33.44140625" style="291" customWidth="1"/>
    <col min="2578" max="2578" width="35.33203125" style="291" customWidth="1"/>
    <col min="2579" max="2587" width="31.88671875" style="291" customWidth="1"/>
    <col min="2588" max="2588" width="31.6640625" style="291" customWidth="1"/>
    <col min="2589" max="2589" width="31.88671875" style="291" customWidth="1"/>
    <col min="2590" max="2816" width="9.109375" style="291"/>
    <col min="2817" max="2817" width="31.33203125" style="291" bestFit="1" customWidth="1"/>
    <col min="2818" max="2818" width="31.5546875" style="291" bestFit="1" customWidth="1"/>
    <col min="2819" max="2819" width="34.33203125" style="291" bestFit="1" customWidth="1"/>
    <col min="2820" max="2820" width="31.5546875" style="291" customWidth="1"/>
    <col min="2821" max="2821" width="32.6640625" style="291" customWidth="1"/>
    <col min="2822" max="2822" width="32.44140625" style="291" customWidth="1"/>
    <col min="2823" max="2824" width="32" style="291" customWidth="1"/>
    <col min="2825" max="2825" width="32.109375" style="291" customWidth="1"/>
    <col min="2826" max="2826" width="32.6640625" style="291" customWidth="1"/>
    <col min="2827" max="2827" width="34.109375" style="291" customWidth="1"/>
    <col min="2828" max="2828" width="36.33203125" style="291" customWidth="1"/>
    <col min="2829" max="2829" width="35.109375" style="291" customWidth="1"/>
    <col min="2830" max="2830" width="37.109375" style="291" customWidth="1"/>
    <col min="2831" max="2833" width="33.44140625" style="291" customWidth="1"/>
    <col min="2834" max="2834" width="35.33203125" style="291" customWidth="1"/>
    <col min="2835" max="2843" width="31.88671875" style="291" customWidth="1"/>
    <col min="2844" max="2844" width="31.6640625" style="291" customWidth="1"/>
    <col min="2845" max="2845" width="31.88671875" style="291" customWidth="1"/>
    <col min="2846" max="3072" width="9.109375" style="291"/>
    <col min="3073" max="3073" width="31.33203125" style="291" bestFit="1" customWidth="1"/>
    <col min="3074" max="3074" width="31.5546875" style="291" bestFit="1" customWidth="1"/>
    <col min="3075" max="3075" width="34.33203125" style="291" bestFit="1" customWidth="1"/>
    <col min="3076" max="3076" width="31.5546875" style="291" customWidth="1"/>
    <col min="3077" max="3077" width="32.6640625" style="291" customWidth="1"/>
    <col min="3078" max="3078" width="32.44140625" style="291" customWidth="1"/>
    <col min="3079" max="3080" width="32" style="291" customWidth="1"/>
    <col min="3081" max="3081" width="32.109375" style="291" customWidth="1"/>
    <col min="3082" max="3082" width="32.6640625" style="291" customWidth="1"/>
    <col min="3083" max="3083" width="34.109375" style="291" customWidth="1"/>
    <col min="3084" max="3084" width="36.33203125" style="291" customWidth="1"/>
    <col min="3085" max="3085" width="35.109375" style="291" customWidth="1"/>
    <col min="3086" max="3086" width="37.109375" style="291" customWidth="1"/>
    <col min="3087" max="3089" width="33.44140625" style="291" customWidth="1"/>
    <col min="3090" max="3090" width="35.33203125" style="291" customWidth="1"/>
    <col min="3091" max="3099" width="31.88671875" style="291" customWidth="1"/>
    <col min="3100" max="3100" width="31.6640625" style="291" customWidth="1"/>
    <col min="3101" max="3101" width="31.88671875" style="291" customWidth="1"/>
    <col min="3102" max="3328" width="9.109375" style="291"/>
    <col min="3329" max="3329" width="31.33203125" style="291" bestFit="1" customWidth="1"/>
    <col min="3330" max="3330" width="31.5546875" style="291" bestFit="1" customWidth="1"/>
    <col min="3331" max="3331" width="34.33203125" style="291" bestFit="1" customWidth="1"/>
    <col min="3332" max="3332" width="31.5546875" style="291" customWidth="1"/>
    <col min="3333" max="3333" width="32.6640625" style="291" customWidth="1"/>
    <col min="3334" max="3334" width="32.44140625" style="291" customWidth="1"/>
    <col min="3335" max="3336" width="32" style="291" customWidth="1"/>
    <col min="3337" max="3337" width="32.109375" style="291" customWidth="1"/>
    <col min="3338" max="3338" width="32.6640625" style="291" customWidth="1"/>
    <col min="3339" max="3339" width="34.109375" style="291" customWidth="1"/>
    <col min="3340" max="3340" width="36.33203125" style="291" customWidth="1"/>
    <col min="3341" max="3341" width="35.109375" style="291" customWidth="1"/>
    <col min="3342" max="3342" width="37.109375" style="291" customWidth="1"/>
    <col min="3343" max="3345" width="33.44140625" style="291" customWidth="1"/>
    <col min="3346" max="3346" width="35.33203125" style="291" customWidth="1"/>
    <col min="3347" max="3355" width="31.88671875" style="291" customWidth="1"/>
    <col min="3356" max="3356" width="31.6640625" style="291" customWidth="1"/>
    <col min="3357" max="3357" width="31.88671875" style="291" customWidth="1"/>
    <col min="3358" max="3584" width="9.109375" style="291"/>
    <col min="3585" max="3585" width="31.33203125" style="291" bestFit="1" customWidth="1"/>
    <col min="3586" max="3586" width="31.5546875" style="291" bestFit="1" customWidth="1"/>
    <col min="3587" max="3587" width="34.33203125" style="291" bestFit="1" customWidth="1"/>
    <col min="3588" max="3588" width="31.5546875" style="291" customWidth="1"/>
    <col min="3589" max="3589" width="32.6640625" style="291" customWidth="1"/>
    <col min="3590" max="3590" width="32.44140625" style="291" customWidth="1"/>
    <col min="3591" max="3592" width="32" style="291" customWidth="1"/>
    <col min="3593" max="3593" width="32.109375" style="291" customWidth="1"/>
    <col min="3594" max="3594" width="32.6640625" style="291" customWidth="1"/>
    <col min="3595" max="3595" width="34.109375" style="291" customWidth="1"/>
    <col min="3596" max="3596" width="36.33203125" style="291" customWidth="1"/>
    <col min="3597" max="3597" width="35.109375" style="291" customWidth="1"/>
    <col min="3598" max="3598" width="37.109375" style="291" customWidth="1"/>
    <col min="3599" max="3601" width="33.44140625" style="291" customWidth="1"/>
    <col min="3602" max="3602" width="35.33203125" style="291" customWidth="1"/>
    <col min="3603" max="3611" width="31.88671875" style="291" customWidth="1"/>
    <col min="3612" max="3612" width="31.6640625" style="291" customWidth="1"/>
    <col min="3613" max="3613" width="31.88671875" style="291" customWidth="1"/>
    <col min="3614" max="3840" width="9.109375" style="291"/>
    <col min="3841" max="3841" width="31.33203125" style="291" bestFit="1" customWidth="1"/>
    <col min="3842" max="3842" width="31.5546875" style="291" bestFit="1" customWidth="1"/>
    <col min="3843" max="3843" width="34.33203125" style="291" bestFit="1" customWidth="1"/>
    <col min="3844" max="3844" width="31.5546875" style="291" customWidth="1"/>
    <col min="3845" max="3845" width="32.6640625" style="291" customWidth="1"/>
    <col min="3846" max="3846" width="32.44140625" style="291" customWidth="1"/>
    <col min="3847" max="3848" width="32" style="291" customWidth="1"/>
    <col min="3849" max="3849" width="32.109375" style="291" customWidth="1"/>
    <col min="3850" max="3850" width="32.6640625" style="291" customWidth="1"/>
    <col min="3851" max="3851" width="34.109375" style="291" customWidth="1"/>
    <col min="3852" max="3852" width="36.33203125" style="291" customWidth="1"/>
    <col min="3853" max="3853" width="35.109375" style="291" customWidth="1"/>
    <col min="3854" max="3854" width="37.109375" style="291" customWidth="1"/>
    <col min="3855" max="3857" width="33.44140625" style="291" customWidth="1"/>
    <col min="3858" max="3858" width="35.33203125" style="291" customWidth="1"/>
    <col min="3859" max="3867" width="31.88671875" style="291" customWidth="1"/>
    <col min="3868" max="3868" width="31.6640625" style="291" customWidth="1"/>
    <col min="3869" max="3869" width="31.88671875" style="291" customWidth="1"/>
    <col min="3870" max="4096" width="9.109375" style="291"/>
    <col min="4097" max="4097" width="31.33203125" style="291" bestFit="1" customWidth="1"/>
    <col min="4098" max="4098" width="31.5546875" style="291" bestFit="1" customWidth="1"/>
    <col min="4099" max="4099" width="34.33203125" style="291" bestFit="1" customWidth="1"/>
    <col min="4100" max="4100" width="31.5546875" style="291" customWidth="1"/>
    <col min="4101" max="4101" width="32.6640625" style="291" customWidth="1"/>
    <col min="4102" max="4102" width="32.44140625" style="291" customWidth="1"/>
    <col min="4103" max="4104" width="32" style="291" customWidth="1"/>
    <col min="4105" max="4105" width="32.109375" style="291" customWidth="1"/>
    <col min="4106" max="4106" width="32.6640625" style="291" customWidth="1"/>
    <col min="4107" max="4107" width="34.109375" style="291" customWidth="1"/>
    <col min="4108" max="4108" width="36.33203125" style="291" customWidth="1"/>
    <col min="4109" max="4109" width="35.109375" style="291" customWidth="1"/>
    <col min="4110" max="4110" width="37.109375" style="291" customWidth="1"/>
    <col min="4111" max="4113" width="33.44140625" style="291" customWidth="1"/>
    <col min="4114" max="4114" width="35.33203125" style="291" customWidth="1"/>
    <col min="4115" max="4123" width="31.88671875" style="291" customWidth="1"/>
    <col min="4124" max="4124" width="31.6640625" style="291" customWidth="1"/>
    <col min="4125" max="4125" width="31.88671875" style="291" customWidth="1"/>
    <col min="4126" max="4352" width="9.109375" style="291"/>
    <col min="4353" max="4353" width="31.33203125" style="291" bestFit="1" customWidth="1"/>
    <col min="4354" max="4354" width="31.5546875" style="291" bestFit="1" customWidth="1"/>
    <col min="4355" max="4355" width="34.33203125" style="291" bestFit="1" customWidth="1"/>
    <col min="4356" max="4356" width="31.5546875" style="291" customWidth="1"/>
    <col min="4357" max="4357" width="32.6640625" style="291" customWidth="1"/>
    <col min="4358" max="4358" width="32.44140625" style="291" customWidth="1"/>
    <col min="4359" max="4360" width="32" style="291" customWidth="1"/>
    <col min="4361" max="4361" width="32.109375" style="291" customWidth="1"/>
    <col min="4362" max="4362" width="32.6640625" style="291" customWidth="1"/>
    <col min="4363" max="4363" width="34.109375" style="291" customWidth="1"/>
    <col min="4364" max="4364" width="36.33203125" style="291" customWidth="1"/>
    <col min="4365" max="4365" width="35.109375" style="291" customWidth="1"/>
    <col min="4366" max="4366" width="37.109375" style="291" customWidth="1"/>
    <col min="4367" max="4369" width="33.44140625" style="291" customWidth="1"/>
    <col min="4370" max="4370" width="35.33203125" style="291" customWidth="1"/>
    <col min="4371" max="4379" width="31.88671875" style="291" customWidth="1"/>
    <col min="4380" max="4380" width="31.6640625" style="291" customWidth="1"/>
    <col min="4381" max="4381" width="31.88671875" style="291" customWidth="1"/>
    <col min="4382" max="4608" width="9.109375" style="291"/>
    <col min="4609" max="4609" width="31.33203125" style="291" bestFit="1" customWidth="1"/>
    <col min="4610" max="4610" width="31.5546875" style="291" bestFit="1" customWidth="1"/>
    <col min="4611" max="4611" width="34.33203125" style="291" bestFit="1" customWidth="1"/>
    <col min="4612" max="4612" width="31.5546875" style="291" customWidth="1"/>
    <col min="4613" max="4613" width="32.6640625" style="291" customWidth="1"/>
    <col min="4614" max="4614" width="32.44140625" style="291" customWidth="1"/>
    <col min="4615" max="4616" width="32" style="291" customWidth="1"/>
    <col min="4617" max="4617" width="32.109375" style="291" customWidth="1"/>
    <col min="4618" max="4618" width="32.6640625" style="291" customWidth="1"/>
    <col min="4619" max="4619" width="34.109375" style="291" customWidth="1"/>
    <col min="4620" max="4620" width="36.33203125" style="291" customWidth="1"/>
    <col min="4621" max="4621" width="35.109375" style="291" customWidth="1"/>
    <col min="4622" max="4622" width="37.109375" style="291" customWidth="1"/>
    <col min="4623" max="4625" width="33.44140625" style="291" customWidth="1"/>
    <col min="4626" max="4626" width="35.33203125" style="291" customWidth="1"/>
    <col min="4627" max="4635" width="31.88671875" style="291" customWidth="1"/>
    <col min="4636" max="4636" width="31.6640625" style="291" customWidth="1"/>
    <col min="4637" max="4637" width="31.88671875" style="291" customWidth="1"/>
    <col min="4638" max="4864" width="9.109375" style="291"/>
    <col min="4865" max="4865" width="31.33203125" style="291" bestFit="1" customWidth="1"/>
    <col min="4866" max="4866" width="31.5546875" style="291" bestFit="1" customWidth="1"/>
    <col min="4867" max="4867" width="34.33203125" style="291" bestFit="1" customWidth="1"/>
    <col min="4868" max="4868" width="31.5546875" style="291" customWidth="1"/>
    <col min="4869" max="4869" width="32.6640625" style="291" customWidth="1"/>
    <col min="4870" max="4870" width="32.44140625" style="291" customWidth="1"/>
    <col min="4871" max="4872" width="32" style="291" customWidth="1"/>
    <col min="4873" max="4873" width="32.109375" style="291" customWidth="1"/>
    <col min="4874" max="4874" width="32.6640625" style="291" customWidth="1"/>
    <col min="4875" max="4875" width="34.109375" style="291" customWidth="1"/>
    <col min="4876" max="4876" width="36.33203125" style="291" customWidth="1"/>
    <col min="4877" max="4877" width="35.109375" style="291" customWidth="1"/>
    <col min="4878" max="4878" width="37.109375" style="291" customWidth="1"/>
    <col min="4879" max="4881" width="33.44140625" style="291" customWidth="1"/>
    <col min="4882" max="4882" width="35.33203125" style="291" customWidth="1"/>
    <col min="4883" max="4891" width="31.88671875" style="291" customWidth="1"/>
    <col min="4892" max="4892" width="31.6640625" style="291" customWidth="1"/>
    <col min="4893" max="4893" width="31.88671875" style="291" customWidth="1"/>
    <col min="4894" max="5120" width="9.109375" style="291"/>
    <col min="5121" max="5121" width="31.33203125" style="291" bestFit="1" customWidth="1"/>
    <col min="5122" max="5122" width="31.5546875" style="291" bestFit="1" customWidth="1"/>
    <col min="5123" max="5123" width="34.33203125" style="291" bestFit="1" customWidth="1"/>
    <col min="5124" max="5124" width="31.5546875" style="291" customWidth="1"/>
    <col min="5125" max="5125" width="32.6640625" style="291" customWidth="1"/>
    <col min="5126" max="5126" width="32.44140625" style="291" customWidth="1"/>
    <col min="5127" max="5128" width="32" style="291" customWidth="1"/>
    <col min="5129" max="5129" width="32.109375" style="291" customWidth="1"/>
    <col min="5130" max="5130" width="32.6640625" style="291" customWidth="1"/>
    <col min="5131" max="5131" width="34.109375" style="291" customWidth="1"/>
    <col min="5132" max="5132" width="36.33203125" style="291" customWidth="1"/>
    <col min="5133" max="5133" width="35.109375" style="291" customWidth="1"/>
    <col min="5134" max="5134" width="37.109375" style="291" customWidth="1"/>
    <col min="5135" max="5137" width="33.44140625" style="291" customWidth="1"/>
    <col min="5138" max="5138" width="35.33203125" style="291" customWidth="1"/>
    <col min="5139" max="5147" width="31.88671875" style="291" customWidth="1"/>
    <col min="5148" max="5148" width="31.6640625" style="291" customWidth="1"/>
    <col min="5149" max="5149" width="31.88671875" style="291" customWidth="1"/>
    <col min="5150" max="5376" width="9.109375" style="291"/>
    <col min="5377" max="5377" width="31.33203125" style="291" bestFit="1" customWidth="1"/>
    <col min="5378" max="5378" width="31.5546875" style="291" bestFit="1" customWidth="1"/>
    <col min="5379" max="5379" width="34.33203125" style="291" bestFit="1" customWidth="1"/>
    <col min="5380" max="5380" width="31.5546875" style="291" customWidth="1"/>
    <col min="5381" max="5381" width="32.6640625" style="291" customWidth="1"/>
    <col min="5382" max="5382" width="32.44140625" style="291" customWidth="1"/>
    <col min="5383" max="5384" width="32" style="291" customWidth="1"/>
    <col min="5385" max="5385" width="32.109375" style="291" customWidth="1"/>
    <col min="5386" max="5386" width="32.6640625" style="291" customWidth="1"/>
    <col min="5387" max="5387" width="34.109375" style="291" customWidth="1"/>
    <col min="5388" max="5388" width="36.33203125" style="291" customWidth="1"/>
    <col min="5389" max="5389" width="35.109375" style="291" customWidth="1"/>
    <col min="5390" max="5390" width="37.109375" style="291" customWidth="1"/>
    <col min="5391" max="5393" width="33.44140625" style="291" customWidth="1"/>
    <col min="5394" max="5394" width="35.33203125" style="291" customWidth="1"/>
    <col min="5395" max="5403" width="31.88671875" style="291" customWidth="1"/>
    <col min="5404" max="5404" width="31.6640625" style="291" customWidth="1"/>
    <col min="5405" max="5405" width="31.88671875" style="291" customWidth="1"/>
    <col min="5406" max="5632" width="9.109375" style="291"/>
    <col min="5633" max="5633" width="31.33203125" style="291" bestFit="1" customWidth="1"/>
    <col min="5634" max="5634" width="31.5546875" style="291" bestFit="1" customWidth="1"/>
    <col min="5635" max="5635" width="34.33203125" style="291" bestFit="1" customWidth="1"/>
    <col min="5636" max="5636" width="31.5546875" style="291" customWidth="1"/>
    <col min="5637" max="5637" width="32.6640625" style="291" customWidth="1"/>
    <col min="5638" max="5638" width="32.44140625" style="291" customWidth="1"/>
    <col min="5639" max="5640" width="32" style="291" customWidth="1"/>
    <col min="5641" max="5641" width="32.109375" style="291" customWidth="1"/>
    <col min="5642" max="5642" width="32.6640625" style="291" customWidth="1"/>
    <col min="5643" max="5643" width="34.109375" style="291" customWidth="1"/>
    <col min="5644" max="5644" width="36.33203125" style="291" customWidth="1"/>
    <col min="5645" max="5645" width="35.109375" style="291" customWidth="1"/>
    <col min="5646" max="5646" width="37.109375" style="291" customWidth="1"/>
    <col min="5647" max="5649" width="33.44140625" style="291" customWidth="1"/>
    <col min="5650" max="5650" width="35.33203125" style="291" customWidth="1"/>
    <col min="5651" max="5659" width="31.88671875" style="291" customWidth="1"/>
    <col min="5660" max="5660" width="31.6640625" style="291" customWidth="1"/>
    <col min="5661" max="5661" width="31.88671875" style="291" customWidth="1"/>
    <col min="5662" max="5888" width="9.109375" style="291"/>
    <col min="5889" max="5889" width="31.33203125" style="291" bestFit="1" customWidth="1"/>
    <col min="5890" max="5890" width="31.5546875" style="291" bestFit="1" customWidth="1"/>
    <col min="5891" max="5891" width="34.33203125" style="291" bestFit="1" customWidth="1"/>
    <col min="5892" max="5892" width="31.5546875" style="291" customWidth="1"/>
    <col min="5893" max="5893" width="32.6640625" style="291" customWidth="1"/>
    <col min="5894" max="5894" width="32.44140625" style="291" customWidth="1"/>
    <col min="5895" max="5896" width="32" style="291" customWidth="1"/>
    <col min="5897" max="5897" width="32.109375" style="291" customWidth="1"/>
    <col min="5898" max="5898" width="32.6640625" style="291" customWidth="1"/>
    <col min="5899" max="5899" width="34.109375" style="291" customWidth="1"/>
    <col min="5900" max="5900" width="36.33203125" style="291" customWidth="1"/>
    <col min="5901" max="5901" width="35.109375" style="291" customWidth="1"/>
    <col min="5902" max="5902" width="37.109375" style="291" customWidth="1"/>
    <col min="5903" max="5905" width="33.44140625" style="291" customWidth="1"/>
    <col min="5906" max="5906" width="35.33203125" style="291" customWidth="1"/>
    <col min="5907" max="5915" width="31.88671875" style="291" customWidth="1"/>
    <col min="5916" max="5916" width="31.6640625" style="291" customWidth="1"/>
    <col min="5917" max="5917" width="31.88671875" style="291" customWidth="1"/>
    <col min="5918" max="6144" width="9.109375" style="291"/>
    <col min="6145" max="6145" width="31.33203125" style="291" bestFit="1" customWidth="1"/>
    <col min="6146" max="6146" width="31.5546875" style="291" bestFit="1" customWidth="1"/>
    <col min="6147" max="6147" width="34.33203125" style="291" bestFit="1" customWidth="1"/>
    <col min="6148" max="6148" width="31.5546875" style="291" customWidth="1"/>
    <col min="6149" max="6149" width="32.6640625" style="291" customWidth="1"/>
    <col min="6150" max="6150" width="32.44140625" style="291" customWidth="1"/>
    <col min="6151" max="6152" width="32" style="291" customWidth="1"/>
    <col min="6153" max="6153" width="32.109375" style="291" customWidth="1"/>
    <col min="6154" max="6154" width="32.6640625" style="291" customWidth="1"/>
    <col min="6155" max="6155" width="34.109375" style="291" customWidth="1"/>
    <col min="6156" max="6156" width="36.33203125" style="291" customWidth="1"/>
    <col min="6157" max="6157" width="35.109375" style="291" customWidth="1"/>
    <col min="6158" max="6158" width="37.109375" style="291" customWidth="1"/>
    <col min="6159" max="6161" width="33.44140625" style="291" customWidth="1"/>
    <col min="6162" max="6162" width="35.33203125" style="291" customWidth="1"/>
    <col min="6163" max="6171" width="31.88671875" style="291" customWidth="1"/>
    <col min="6172" max="6172" width="31.6640625" style="291" customWidth="1"/>
    <col min="6173" max="6173" width="31.88671875" style="291" customWidth="1"/>
    <col min="6174" max="6400" width="9.109375" style="291"/>
    <col min="6401" max="6401" width="31.33203125" style="291" bestFit="1" customWidth="1"/>
    <col min="6402" max="6402" width="31.5546875" style="291" bestFit="1" customWidth="1"/>
    <col min="6403" max="6403" width="34.33203125" style="291" bestFit="1" customWidth="1"/>
    <col min="6404" max="6404" width="31.5546875" style="291" customWidth="1"/>
    <col min="6405" max="6405" width="32.6640625" style="291" customWidth="1"/>
    <col min="6406" max="6406" width="32.44140625" style="291" customWidth="1"/>
    <col min="6407" max="6408" width="32" style="291" customWidth="1"/>
    <col min="6409" max="6409" width="32.109375" style="291" customWidth="1"/>
    <col min="6410" max="6410" width="32.6640625" style="291" customWidth="1"/>
    <col min="6411" max="6411" width="34.109375" style="291" customWidth="1"/>
    <col min="6412" max="6412" width="36.33203125" style="291" customWidth="1"/>
    <col min="6413" max="6413" width="35.109375" style="291" customWidth="1"/>
    <col min="6414" max="6414" width="37.109375" style="291" customWidth="1"/>
    <col min="6415" max="6417" width="33.44140625" style="291" customWidth="1"/>
    <col min="6418" max="6418" width="35.33203125" style="291" customWidth="1"/>
    <col min="6419" max="6427" width="31.88671875" style="291" customWidth="1"/>
    <col min="6428" max="6428" width="31.6640625" style="291" customWidth="1"/>
    <col min="6429" max="6429" width="31.88671875" style="291" customWidth="1"/>
    <col min="6430" max="6656" width="9.109375" style="291"/>
    <col min="6657" max="6657" width="31.33203125" style="291" bestFit="1" customWidth="1"/>
    <col min="6658" max="6658" width="31.5546875" style="291" bestFit="1" customWidth="1"/>
    <col min="6659" max="6659" width="34.33203125" style="291" bestFit="1" customWidth="1"/>
    <col min="6660" max="6660" width="31.5546875" style="291" customWidth="1"/>
    <col min="6661" max="6661" width="32.6640625" style="291" customWidth="1"/>
    <col min="6662" max="6662" width="32.44140625" style="291" customWidth="1"/>
    <col min="6663" max="6664" width="32" style="291" customWidth="1"/>
    <col min="6665" max="6665" width="32.109375" style="291" customWidth="1"/>
    <col min="6666" max="6666" width="32.6640625" style="291" customWidth="1"/>
    <col min="6667" max="6667" width="34.109375" style="291" customWidth="1"/>
    <col min="6668" max="6668" width="36.33203125" style="291" customWidth="1"/>
    <col min="6669" max="6669" width="35.109375" style="291" customWidth="1"/>
    <col min="6670" max="6670" width="37.109375" style="291" customWidth="1"/>
    <col min="6671" max="6673" width="33.44140625" style="291" customWidth="1"/>
    <col min="6674" max="6674" width="35.33203125" style="291" customWidth="1"/>
    <col min="6675" max="6683" width="31.88671875" style="291" customWidth="1"/>
    <col min="6684" max="6684" width="31.6640625" style="291" customWidth="1"/>
    <col min="6685" max="6685" width="31.88671875" style="291" customWidth="1"/>
    <col min="6686" max="6912" width="9.109375" style="291"/>
    <col min="6913" max="6913" width="31.33203125" style="291" bestFit="1" customWidth="1"/>
    <col min="6914" max="6914" width="31.5546875" style="291" bestFit="1" customWidth="1"/>
    <col min="6915" max="6915" width="34.33203125" style="291" bestFit="1" customWidth="1"/>
    <col min="6916" max="6916" width="31.5546875" style="291" customWidth="1"/>
    <col min="6917" max="6917" width="32.6640625" style="291" customWidth="1"/>
    <col min="6918" max="6918" width="32.44140625" style="291" customWidth="1"/>
    <col min="6919" max="6920" width="32" style="291" customWidth="1"/>
    <col min="6921" max="6921" width="32.109375" style="291" customWidth="1"/>
    <col min="6922" max="6922" width="32.6640625" style="291" customWidth="1"/>
    <col min="6923" max="6923" width="34.109375" style="291" customWidth="1"/>
    <col min="6924" max="6924" width="36.33203125" style="291" customWidth="1"/>
    <col min="6925" max="6925" width="35.109375" style="291" customWidth="1"/>
    <col min="6926" max="6926" width="37.109375" style="291" customWidth="1"/>
    <col min="6927" max="6929" width="33.44140625" style="291" customWidth="1"/>
    <col min="6930" max="6930" width="35.33203125" style="291" customWidth="1"/>
    <col min="6931" max="6939" width="31.88671875" style="291" customWidth="1"/>
    <col min="6940" max="6940" width="31.6640625" style="291" customWidth="1"/>
    <col min="6941" max="6941" width="31.88671875" style="291" customWidth="1"/>
    <col min="6942" max="7168" width="9.109375" style="291"/>
    <col min="7169" max="7169" width="31.33203125" style="291" bestFit="1" customWidth="1"/>
    <col min="7170" max="7170" width="31.5546875" style="291" bestFit="1" customWidth="1"/>
    <col min="7171" max="7171" width="34.33203125" style="291" bestFit="1" customWidth="1"/>
    <col min="7172" max="7172" width="31.5546875" style="291" customWidth="1"/>
    <col min="7173" max="7173" width="32.6640625" style="291" customWidth="1"/>
    <col min="7174" max="7174" width="32.44140625" style="291" customWidth="1"/>
    <col min="7175" max="7176" width="32" style="291" customWidth="1"/>
    <col min="7177" max="7177" width="32.109375" style="291" customWidth="1"/>
    <col min="7178" max="7178" width="32.6640625" style="291" customWidth="1"/>
    <col min="7179" max="7179" width="34.109375" style="291" customWidth="1"/>
    <col min="7180" max="7180" width="36.33203125" style="291" customWidth="1"/>
    <col min="7181" max="7181" width="35.109375" style="291" customWidth="1"/>
    <col min="7182" max="7182" width="37.109375" style="291" customWidth="1"/>
    <col min="7183" max="7185" width="33.44140625" style="291" customWidth="1"/>
    <col min="7186" max="7186" width="35.33203125" style="291" customWidth="1"/>
    <col min="7187" max="7195" width="31.88671875" style="291" customWidth="1"/>
    <col min="7196" max="7196" width="31.6640625" style="291" customWidth="1"/>
    <col min="7197" max="7197" width="31.88671875" style="291" customWidth="1"/>
    <col min="7198" max="7424" width="9.109375" style="291"/>
    <col min="7425" max="7425" width="31.33203125" style="291" bestFit="1" customWidth="1"/>
    <col min="7426" max="7426" width="31.5546875" style="291" bestFit="1" customWidth="1"/>
    <col min="7427" max="7427" width="34.33203125" style="291" bestFit="1" customWidth="1"/>
    <col min="7428" max="7428" width="31.5546875" style="291" customWidth="1"/>
    <col min="7429" max="7429" width="32.6640625" style="291" customWidth="1"/>
    <col min="7430" max="7430" width="32.44140625" style="291" customWidth="1"/>
    <col min="7431" max="7432" width="32" style="291" customWidth="1"/>
    <col min="7433" max="7433" width="32.109375" style="291" customWidth="1"/>
    <col min="7434" max="7434" width="32.6640625" style="291" customWidth="1"/>
    <col min="7435" max="7435" width="34.109375" style="291" customWidth="1"/>
    <col min="7436" max="7436" width="36.33203125" style="291" customWidth="1"/>
    <col min="7437" max="7437" width="35.109375" style="291" customWidth="1"/>
    <col min="7438" max="7438" width="37.109375" style="291" customWidth="1"/>
    <col min="7439" max="7441" width="33.44140625" style="291" customWidth="1"/>
    <col min="7442" max="7442" width="35.33203125" style="291" customWidth="1"/>
    <col min="7443" max="7451" width="31.88671875" style="291" customWidth="1"/>
    <col min="7452" max="7452" width="31.6640625" style="291" customWidth="1"/>
    <col min="7453" max="7453" width="31.88671875" style="291" customWidth="1"/>
    <col min="7454" max="7680" width="9.109375" style="291"/>
    <col min="7681" max="7681" width="31.33203125" style="291" bestFit="1" customWidth="1"/>
    <col min="7682" max="7682" width="31.5546875" style="291" bestFit="1" customWidth="1"/>
    <col min="7683" max="7683" width="34.33203125" style="291" bestFit="1" customWidth="1"/>
    <col min="7684" max="7684" width="31.5546875" style="291" customWidth="1"/>
    <col min="7685" max="7685" width="32.6640625" style="291" customWidth="1"/>
    <col min="7686" max="7686" width="32.44140625" style="291" customWidth="1"/>
    <col min="7687" max="7688" width="32" style="291" customWidth="1"/>
    <col min="7689" max="7689" width="32.109375" style="291" customWidth="1"/>
    <col min="7690" max="7690" width="32.6640625" style="291" customWidth="1"/>
    <col min="7691" max="7691" width="34.109375" style="291" customWidth="1"/>
    <col min="7692" max="7692" width="36.33203125" style="291" customWidth="1"/>
    <col min="7693" max="7693" width="35.109375" style="291" customWidth="1"/>
    <col min="7694" max="7694" width="37.109375" style="291" customWidth="1"/>
    <col min="7695" max="7697" width="33.44140625" style="291" customWidth="1"/>
    <col min="7698" max="7698" width="35.33203125" style="291" customWidth="1"/>
    <col min="7699" max="7707" width="31.88671875" style="291" customWidth="1"/>
    <col min="7708" max="7708" width="31.6640625" style="291" customWidth="1"/>
    <col min="7709" max="7709" width="31.88671875" style="291" customWidth="1"/>
    <col min="7710" max="7936" width="9.109375" style="291"/>
    <col min="7937" max="7937" width="31.33203125" style="291" bestFit="1" customWidth="1"/>
    <col min="7938" max="7938" width="31.5546875" style="291" bestFit="1" customWidth="1"/>
    <col min="7939" max="7939" width="34.33203125" style="291" bestFit="1" customWidth="1"/>
    <col min="7940" max="7940" width="31.5546875" style="291" customWidth="1"/>
    <col min="7941" max="7941" width="32.6640625" style="291" customWidth="1"/>
    <col min="7942" max="7942" width="32.44140625" style="291" customWidth="1"/>
    <col min="7943" max="7944" width="32" style="291" customWidth="1"/>
    <col min="7945" max="7945" width="32.109375" style="291" customWidth="1"/>
    <col min="7946" max="7946" width="32.6640625" style="291" customWidth="1"/>
    <col min="7947" max="7947" width="34.109375" style="291" customWidth="1"/>
    <col min="7948" max="7948" width="36.33203125" style="291" customWidth="1"/>
    <col min="7949" max="7949" width="35.109375" style="291" customWidth="1"/>
    <col min="7950" max="7950" width="37.109375" style="291" customWidth="1"/>
    <col min="7951" max="7953" width="33.44140625" style="291" customWidth="1"/>
    <col min="7954" max="7954" width="35.33203125" style="291" customWidth="1"/>
    <col min="7955" max="7963" width="31.88671875" style="291" customWidth="1"/>
    <col min="7964" max="7964" width="31.6640625" style="291" customWidth="1"/>
    <col min="7965" max="7965" width="31.88671875" style="291" customWidth="1"/>
    <col min="7966" max="8192" width="9.109375" style="291"/>
    <col min="8193" max="8193" width="31.33203125" style="291" bestFit="1" customWidth="1"/>
    <col min="8194" max="8194" width="31.5546875" style="291" bestFit="1" customWidth="1"/>
    <col min="8195" max="8195" width="34.33203125" style="291" bestFit="1" customWidth="1"/>
    <col min="8196" max="8196" width="31.5546875" style="291" customWidth="1"/>
    <col min="8197" max="8197" width="32.6640625" style="291" customWidth="1"/>
    <col min="8198" max="8198" width="32.44140625" style="291" customWidth="1"/>
    <col min="8199" max="8200" width="32" style="291" customWidth="1"/>
    <col min="8201" max="8201" width="32.109375" style="291" customWidth="1"/>
    <col min="8202" max="8202" width="32.6640625" style="291" customWidth="1"/>
    <col min="8203" max="8203" width="34.109375" style="291" customWidth="1"/>
    <col min="8204" max="8204" width="36.33203125" style="291" customWidth="1"/>
    <col min="8205" max="8205" width="35.109375" style="291" customWidth="1"/>
    <col min="8206" max="8206" width="37.109375" style="291" customWidth="1"/>
    <col min="8207" max="8209" width="33.44140625" style="291" customWidth="1"/>
    <col min="8210" max="8210" width="35.33203125" style="291" customWidth="1"/>
    <col min="8211" max="8219" width="31.88671875" style="291" customWidth="1"/>
    <col min="8220" max="8220" width="31.6640625" style="291" customWidth="1"/>
    <col min="8221" max="8221" width="31.88671875" style="291" customWidth="1"/>
    <col min="8222" max="8448" width="9.109375" style="291"/>
    <col min="8449" max="8449" width="31.33203125" style="291" bestFit="1" customWidth="1"/>
    <col min="8450" max="8450" width="31.5546875" style="291" bestFit="1" customWidth="1"/>
    <col min="8451" max="8451" width="34.33203125" style="291" bestFit="1" customWidth="1"/>
    <col min="8452" max="8452" width="31.5546875" style="291" customWidth="1"/>
    <col min="8453" max="8453" width="32.6640625" style="291" customWidth="1"/>
    <col min="8454" max="8454" width="32.44140625" style="291" customWidth="1"/>
    <col min="8455" max="8456" width="32" style="291" customWidth="1"/>
    <col min="8457" max="8457" width="32.109375" style="291" customWidth="1"/>
    <col min="8458" max="8458" width="32.6640625" style="291" customWidth="1"/>
    <col min="8459" max="8459" width="34.109375" style="291" customWidth="1"/>
    <col min="8460" max="8460" width="36.33203125" style="291" customWidth="1"/>
    <col min="8461" max="8461" width="35.109375" style="291" customWidth="1"/>
    <col min="8462" max="8462" width="37.109375" style="291" customWidth="1"/>
    <col min="8463" max="8465" width="33.44140625" style="291" customWidth="1"/>
    <col min="8466" max="8466" width="35.33203125" style="291" customWidth="1"/>
    <col min="8467" max="8475" width="31.88671875" style="291" customWidth="1"/>
    <col min="8476" max="8476" width="31.6640625" style="291" customWidth="1"/>
    <col min="8477" max="8477" width="31.88671875" style="291" customWidth="1"/>
    <col min="8478" max="8704" width="9.109375" style="291"/>
    <col min="8705" max="8705" width="31.33203125" style="291" bestFit="1" customWidth="1"/>
    <col min="8706" max="8706" width="31.5546875" style="291" bestFit="1" customWidth="1"/>
    <col min="8707" max="8707" width="34.33203125" style="291" bestFit="1" customWidth="1"/>
    <col min="8708" max="8708" width="31.5546875" style="291" customWidth="1"/>
    <col min="8709" max="8709" width="32.6640625" style="291" customWidth="1"/>
    <col min="8710" max="8710" width="32.44140625" style="291" customWidth="1"/>
    <col min="8711" max="8712" width="32" style="291" customWidth="1"/>
    <col min="8713" max="8713" width="32.109375" style="291" customWidth="1"/>
    <col min="8714" max="8714" width="32.6640625" style="291" customWidth="1"/>
    <col min="8715" max="8715" width="34.109375" style="291" customWidth="1"/>
    <col min="8716" max="8716" width="36.33203125" style="291" customWidth="1"/>
    <col min="8717" max="8717" width="35.109375" style="291" customWidth="1"/>
    <col min="8718" max="8718" width="37.109375" style="291" customWidth="1"/>
    <col min="8719" max="8721" width="33.44140625" style="291" customWidth="1"/>
    <col min="8722" max="8722" width="35.33203125" style="291" customWidth="1"/>
    <col min="8723" max="8731" width="31.88671875" style="291" customWidth="1"/>
    <col min="8732" max="8732" width="31.6640625" style="291" customWidth="1"/>
    <col min="8733" max="8733" width="31.88671875" style="291" customWidth="1"/>
    <col min="8734" max="8960" width="9.109375" style="291"/>
    <col min="8961" max="8961" width="31.33203125" style="291" bestFit="1" customWidth="1"/>
    <col min="8962" max="8962" width="31.5546875" style="291" bestFit="1" customWidth="1"/>
    <col min="8963" max="8963" width="34.33203125" style="291" bestFit="1" customWidth="1"/>
    <col min="8964" max="8964" width="31.5546875" style="291" customWidth="1"/>
    <col min="8965" max="8965" width="32.6640625" style="291" customWidth="1"/>
    <col min="8966" max="8966" width="32.44140625" style="291" customWidth="1"/>
    <col min="8967" max="8968" width="32" style="291" customWidth="1"/>
    <col min="8969" max="8969" width="32.109375" style="291" customWidth="1"/>
    <col min="8970" max="8970" width="32.6640625" style="291" customWidth="1"/>
    <col min="8971" max="8971" width="34.109375" style="291" customWidth="1"/>
    <col min="8972" max="8972" width="36.33203125" style="291" customWidth="1"/>
    <col min="8973" max="8973" width="35.109375" style="291" customWidth="1"/>
    <col min="8974" max="8974" width="37.109375" style="291" customWidth="1"/>
    <col min="8975" max="8977" width="33.44140625" style="291" customWidth="1"/>
    <col min="8978" max="8978" width="35.33203125" style="291" customWidth="1"/>
    <col min="8979" max="8987" width="31.88671875" style="291" customWidth="1"/>
    <col min="8988" max="8988" width="31.6640625" style="291" customWidth="1"/>
    <col min="8989" max="8989" width="31.88671875" style="291" customWidth="1"/>
    <col min="8990" max="9216" width="9.109375" style="291"/>
    <col min="9217" max="9217" width="31.33203125" style="291" bestFit="1" customWidth="1"/>
    <col min="9218" max="9218" width="31.5546875" style="291" bestFit="1" customWidth="1"/>
    <col min="9219" max="9219" width="34.33203125" style="291" bestFit="1" customWidth="1"/>
    <col min="9220" max="9220" width="31.5546875" style="291" customWidth="1"/>
    <col min="9221" max="9221" width="32.6640625" style="291" customWidth="1"/>
    <col min="9222" max="9222" width="32.44140625" style="291" customWidth="1"/>
    <col min="9223" max="9224" width="32" style="291" customWidth="1"/>
    <col min="9225" max="9225" width="32.109375" style="291" customWidth="1"/>
    <col min="9226" max="9226" width="32.6640625" style="291" customWidth="1"/>
    <col min="9227" max="9227" width="34.109375" style="291" customWidth="1"/>
    <col min="9228" max="9228" width="36.33203125" style="291" customWidth="1"/>
    <col min="9229" max="9229" width="35.109375" style="291" customWidth="1"/>
    <col min="9230" max="9230" width="37.109375" style="291" customWidth="1"/>
    <col min="9231" max="9233" width="33.44140625" style="291" customWidth="1"/>
    <col min="9234" max="9234" width="35.33203125" style="291" customWidth="1"/>
    <col min="9235" max="9243" width="31.88671875" style="291" customWidth="1"/>
    <col min="9244" max="9244" width="31.6640625" style="291" customWidth="1"/>
    <col min="9245" max="9245" width="31.88671875" style="291" customWidth="1"/>
    <col min="9246" max="9472" width="9.109375" style="291"/>
    <col min="9473" max="9473" width="31.33203125" style="291" bestFit="1" customWidth="1"/>
    <col min="9474" max="9474" width="31.5546875" style="291" bestFit="1" customWidth="1"/>
    <col min="9475" max="9475" width="34.33203125" style="291" bestFit="1" customWidth="1"/>
    <col min="9476" max="9476" width="31.5546875" style="291" customWidth="1"/>
    <col min="9477" max="9477" width="32.6640625" style="291" customWidth="1"/>
    <col min="9478" max="9478" width="32.44140625" style="291" customWidth="1"/>
    <col min="9479" max="9480" width="32" style="291" customWidth="1"/>
    <col min="9481" max="9481" width="32.109375" style="291" customWidth="1"/>
    <col min="9482" max="9482" width="32.6640625" style="291" customWidth="1"/>
    <col min="9483" max="9483" width="34.109375" style="291" customWidth="1"/>
    <col min="9484" max="9484" width="36.33203125" style="291" customWidth="1"/>
    <col min="9485" max="9485" width="35.109375" style="291" customWidth="1"/>
    <col min="9486" max="9486" width="37.109375" style="291" customWidth="1"/>
    <col min="9487" max="9489" width="33.44140625" style="291" customWidth="1"/>
    <col min="9490" max="9490" width="35.33203125" style="291" customWidth="1"/>
    <col min="9491" max="9499" width="31.88671875" style="291" customWidth="1"/>
    <col min="9500" max="9500" width="31.6640625" style="291" customWidth="1"/>
    <col min="9501" max="9501" width="31.88671875" style="291" customWidth="1"/>
    <col min="9502" max="9728" width="9.109375" style="291"/>
    <col min="9729" max="9729" width="31.33203125" style="291" bestFit="1" customWidth="1"/>
    <col min="9730" max="9730" width="31.5546875" style="291" bestFit="1" customWidth="1"/>
    <col min="9731" max="9731" width="34.33203125" style="291" bestFit="1" customWidth="1"/>
    <col min="9732" max="9732" width="31.5546875" style="291" customWidth="1"/>
    <col min="9733" max="9733" width="32.6640625" style="291" customWidth="1"/>
    <col min="9734" max="9734" width="32.44140625" style="291" customWidth="1"/>
    <col min="9735" max="9736" width="32" style="291" customWidth="1"/>
    <col min="9737" max="9737" width="32.109375" style="291" customWidth="1"/>
    <col min="9738" max="9738" width="32.6640625" style="291" customWidth="1"/>
    <col min="9739" max="9739" width="34.109375" style="291" customWidth="1"/>
    <col min="9740" max="9740" width="36.33203125" style="291" customWidth="1"/>
    <col min="9741" max="9741" width="35.109375" style="291" customWidth="1"/>
    <col min="9742" max="9742" width="37.109375" style="291" customWidth="1"/>
    <col min="9743" max="9745" width="33.44140625" style="291" customWidth="1"/>
    <col min="9746" max="9746" width="35.33203125" style="291" customWidth="1"/>
    <col min="9747" max="9755" width="31.88671875" style="291" customWidth="1"/>
    <col min="9756" max="9756" width="31.6640625" style="291" customWidth="1"/>
    <col min="9757" max="9757" width="31.88671875" style="291" customWidth="1"/>
    <col min="9758" max="9984" width="9.109375" style="291"/>
    <col min="9985" max="9985" width="31.33203125" style="291" bestFit="1" customWidth="1"/>
    <col min="9986" max="9986" width="31.5546875" style="291" bestFit="1" customWidth="1"/>
    <col min="9987" max="9987" width="34.33203125" style="291" bestFit="1" customWidth="1"/>
    <col min="9988" max="9988" width="31.5546875" style="291" customWidth="1"/>
    <col min="9989" max="9989" width="32.6640625" style="291" customWidth="1"/>
    <col min="9990" max="9990" width="32.44140625" style="291" customWidth="1"/>
    <col min="9991" max="9992" width="32" style="291" customWidth="1"/>
    <col min="9993" max="9993" width="32.109375" style="291" customWidth="1"/>
    <col min="9994" max="9994" width="32.6640625" style="291" customWidth="1"/>
    <col min="9995" max="9995" width="34.109375" style="291" customWidth="1"/>
    <col min="9996" max="9996" width="36.33203125" style="291" customWidth="1"/>
    <col min="9997" max="9997" width="35.109375" style="291" customWidth="1"/>
    <col min="9998" max="9998" width="37.109375" style="291" customWidth="1"/>
    <col min="9999" max="10001" width="33.44140625" style="291" customWidth="1"/>
    <col min="10002" max="10002" width="35.33203125" style="291" customWidth="1"/>
    <col min="10003" max="10011" width="31.88671875" style="291" customWidth="1"/>
    <col min="10012" max="10012" width="31.6640625" style="291" customWidth="1"/>
    <col min="10013" max="10013" width="31.88671875" style="291" customWidth="1"/>
    <col min="10014" max="10240" width="9.109375" style="291"/>
    <col min="10241" max="10241" width="31.33203125" style="291" bestFit="1" customWidth="1"/>
    <col min="10242" max="10242" width="31.5546875" style="291" bestFit="1" customWidth="1"/>
    <col min="10243" max="10243" width="34.33203125" style="291" bestFit="1" customWidth="1"/>
    <col min="10244" max="10244" width="31.5546875" style="291" customWidth="1"/>
    <col min="10245" max="10245" width="32.6640625" style="291" customWidth="1"/>
    <col min="10246" max="10246" width="32.44140625" style="291" customWidth="1"/>
    <col min="10247" max="10248" width="32" style="291" customWidth="1"/>
    <col min="10249" max="10249" width="32.109375" style="291" customWidth="1"/>
    <col min="10250" max="10250" width="32.6640625" style="291" customWidth="1"/>
    <col min="10251" max="10251" width="34.109375" style="291" customWidth="1"/>
    <col min="10252" max="10252" width="36.33203125" style="291" customWidth="1"/>
    <col min="10253" max="10253" width="35.109375" style="291" customWidth="1"/>
    <col min="10254" max="10254" width="37.109375" style="291" customWidth="1"/>
    <col min="10255" max="10257" width="33.44140625" style="291" customWidth="1"/>
    <col min="10258" max="10258" width="35.33203125" style="291" customWidth="1"/>
    <col min="10259" max="10267" width="31.88671875" style="291" customWidth="1"/>
    <col min="10268" max="10268" width="31.6640625" style="291" customWidth="1"/>
    <col min="10269" max="10269" width="31.88671875" style="291" customWidth="1"/>
    <col min="10270" max="10496" width="9.109375" style="291"/>
    <col min="10497" max="10497" width="31.33203125" style="291" bestFit="1" customWidth="1"/>
    <col min="10498" max="10498" width="31.5546875" style="291" bestFit="1" customWidth="1"/>
    <col min="10499" max="10499" width="34.33203125" style="291" bestFit="1" customWidth="1"/>
    <col min="10500" max="10500" width="31.5546875" style="291" customWidth="1"/>
    <col min="10501" max="10501" width="32.6640625" style="291" customWidth="1"/>
    <col min="10502" max="10502" width="32.44140625" style="291" customWidth="1"/>
    <col min="10503" max="10504" width="32" style="291" customWidth="1"/>
    <col min="10505" max="10505" width="32.109375" style="291" customWidth="1"/>
    <col min="10506" max="10506" width="32.6640625" style="291" customWidth="1"/>
    <col min="10507" max="10507" width="34.109375" style="291" customWidth="1"/>
    <col min="10508" max="10508" width="36.33203125" style="291" customWidth="1"/>
    <col min="10509" max="10509" width="35.109375" style="291" customWidth="1"/>
    <col min="10510" max="10510" width="37.109375" style="291" customWidth="1"/>
    <col min="10511" max="10513" width="33.44140625" style="291" customWidth="1"/>
    <col min="10514" max="10514" width="35.33203125" style="291" customWidth="1"/>
    <col min="10515" max="10523" width="31.88671875" style="291" customWidth="1"/>
    <col min="10524" max="10524" width="31.6640625" style="291" customWidth="1"/>
    <col min="10525" max="10525" width="31.88671875" style="291" customWidth="1"/>
    <col min="10526" max="10752" width="9.109375" style="291"/>
    <col min="10753" max="10753" width="31.33203125" style="291" bestFit="1" customWidth="1"/>
    <col min="10754" max="10754" width="31.5546875" style="291" bestFit="1" customWidth="1"/>
    <col min="10755" max="10755" width="34.33203125" style="291" bestFit="1" customWidth="1"/>
    <col min="10756" max="10756" width="31.5546875" style="291" customWidth="1"/>
    <col min="10757" max="10757" width="32.6640625" style="291" customWidth="1"/>
    <col min="10758" max="10758" width="32.44140625" style="291" customWidth="1"/>
    <col min="10759" max="10760" width="32" style="291" customWidth="1"/>
    <col min="10761" max="10761" width="32.109375" style="291" customWidth="1"/>
    <col min="10762" max="10762" width="32.6640625" style="291" customWidth="1"/>
    <col min="10763" max="10763" width="34.109375" style="291" customWidth="1"/>
    <col min="10764" max="10764" width="36.33203125" style="291" customWidth="1"/>
    <col min="10765" max="10765" width="35.109375" style="291" customWidth="1"/>
    <col min="10766" max="10766" width="37.109375" style="291" customWidth="1"/>
    <col min="10767" max="10769" width="33.44140625" style="291" customWidth="1"/>
    <col min="10770" max="10770" width="35.33203125" style="291" customWidth="1"/>
    <col min="10771" max="10779" width="31.88671875" style="291" customWidth="1"/>
    <col min="10780" max="10780" width="31.6640625" style="291" customWidth="1"/>
    <col min="10781" max="10781" width="31.88671875" style="291" customWidth="1"/>
    <col min="10782" max="11008" width="9.109375" style="291"/>
    <col min="11009" max="11009" width="31.33203125" style="291" bestFit="1" customWidth="1"/>
    <col min="11010" max="11010" width="31.5546875" style="291" bestFit="1" customWidth="1"/>
    <col min="11011" max="11011" width="34.33203125" style="291" bestFit="1" customWidth="1"/>
    <col min="11012" max="11012" width="31.5546875" style="291" customWidth="1"/>
    <col min="11013" max="11013" width="32.6640625" style="291" customWidth="1"/>
    <col min="11014" max="11014" width="32.44140625" style="291" customWidth="1"/>
    <col min="11015" max="11016" width="32" style="291" customWidth="1"/>
    <col min="11017" max="11017" width="32.109375" style="291" customWidth="1"/>
    <col min="11018" max="11018" width="32.6640625" style="291" customWidth="1"/>
    <col min="11019" max="11019" width="34.109375" style="291" customWidth="1"/>
    <col min="11020" max="11020" width="36.33203125" style="291" customWidth="1"/>
    <col min="11021" max="11021" width="35.109375" style="291" customWidth="1"/>
    <col min="11022" max="11022" width="37.109375" style="291" customWidth="1"/>
    <col min="11023" max="11025" width="33.44140625" style="291" customWidth="1"/>
    <col min="11026" max="11026" width="35.33203125" style="291" customWidth="1"/>
    <col min="11027" max="11035" width="31.88671875" style="291" customWidth="1"/>
    <col min="11036" max="11036" width="31.6640625" style="291" customWidth="1"/>
    <col min="11037" max="11037" width="31.88671875" style="291" customWidth="1"/>
    <col min="11038" max="11264" width="9.109375" style="291"/>
    <col min="11265" max="11265" width="31.33203125" style="291" bestFit="1" customWidth="1"/>
    <col min="11266" max="11266" width="31.5546875" style="291" bestFit="1" customWidth="1"/>
    <col min="11267" max="11267" width="34.33203125" style="291" bestFit="1" customWidth="1"/>
    <col min="11268" max="11268" width="31.5546875" style="291" customWidth="1"/>
    <col min="11269" max="11269" width="32.6640625" style="291" customWidth="1"/>
    <col min="11270" max="11270" width="32.44140625" style="291" customWidth="1"/>
    <col min="11271" max="11272" width="32" style="291" customWidth="1"/>
    <col min="11273" max="11273" width="32.109375" style="291" customWidth="1"/>
    <col min="11274" max="11274" width="32.6640625" style="291" customWidth="1"/>
    <col min="11275" max="11275" width="34.109375" style="291" customWidth="1"/>
    <col min="11276" max="11276" width="36.33203125" style="291" customWidth="1"/>
    <col min="11277" max="11277" width="35.109375" style="291" customWidth="1"/>
    <col min="11278" max="11278" width="37.109375" style="291" customWidth="1"/>
    <col min="11279" max="11281" width="33.44140625" style="291" customWidth="1"/>
    <col min="11282" max="11282" width="35.33203125" style="291" customWidth="1"/>
    <col min="11283" max="11291" width="31.88671875" style="291" customWidth="1"/>
    <col min="11292" max="11292" width="31.6640625" style="291" customWidth="1"/>
    <col min="11293" max="11293" width="31.88671875" style="291" customWidth="1"/>
    <col min="11294" max="11520" width="9.109375" style="291"/>
    <col min="11521" max="11521" width="31.33203125" style="291" bestFit="1" customWidth="1"/>
    <col min="11522" max="11522" width="31.5546875" style="291" bestFit="1" customWidth="1"/>
    <col min="11523" max="11523" width="34.33203125" style="291" bestFit="1" customWidth="1"/>
    <col min="11524" max="11524" width="31.5546875" style="291" customWidth="1"/>
    <col min="11525" max="11525" width="32.6640625" style="291" customWidth="1"/>
    <col min="11526" max="11526" width="32.44140625" style="291" customWidth="1"/>
    <col min="11527" max="11528" width="32" style="291" customWidth="1"/>
    <col min="11529" max="11529" width="32.109375" style="291" customWidth="1"/>
    <col min="11530" max="11530" width="32.6640625" style="291" customWidth="1"/>
    <col min="11531" max="11531" width="34.109375" style="291" customWidth="1"/>
    <col min="11532" max="11532" width="36.33203125" style="291" customWidth="1"/>
    <col min="11533" max="11533" width="35.109375" style="291" customWidth="1"/>
    <col min="11534" max="11534" width="37.109375" style="291" customWidth="1"/>
    <col min="11535" max="11537" width="33.44140625" style="291" customWidth="1"/>
    <col min="11538" max="11538" width="35.33203125" style="291" customWidth="1"/>
    <col min="11539" max="11547" width="31.88671875" style="291" customWidth="1"/>
    <col min="11548" max="11548" width="31.6640625" style="291" customWidth="1"/>
    <col min="11549" max="11549" width="31.88671875" style="291" customWidth="1"/>
    <col min="11550" max="11776" width="9.109375" style="291"/>
    <col min="11777" max="11777" width="31.33203125" style="291" bestFit="1" customWidth="1"/>
    <col min="11778" max="11778" width="31.5546875" style="291" bestFit="1" customWidth="1"/>
    <col min="11779" max="11779" width="34.33203125" style="291" bestFit="1" customWidth="1"/>
    <col min="11780" max="11780" width="31.5546875" style="291" customWidth="1"/>
    <col min="11781" max="11781" width="32.6640625" style="291" customWidth="1"/>
    <col min="11782" max="11782" width="32.44140625" style="291" customWidth="1"/>
    <col min="11783" max="11784" width="32" style="291" customWidth="1"/>
    <col min="11785" max="11785" width="32.109375" style="291" customWidth="1"/>
    <col min="11786" max="11786" width="32.6640625" style="291" customWidth="1"/>
    <col min="11787" max="11787" width="34.109375" style="291" customWidth="1"/>
    <col min="11788" max="11788" width="36.33203125" style="291" customWidth="1"/>
    <col min="11789" max="11789" width="35.109375" style="291" customWidth="1"/>
    <col min="11790" max="11790" width="37.109375" style="291" customWidth="1"/>
    <col min="11791" max="11793" width="33.44140625" style="291" customWidth="1"/>
    <col min="11794" max="11794" width="35.33203125" style="291" customWidth="1"/>
    <col min="11795" max="11803" width="31.88671875" style="291" customWidth="1"/>
    <col min="11804" max="11804" width="31.6640625" style="291" customWidth="1"/>
    <col min="11805" max="11805" width="31.88671875" style="291" customWidth="1"/>
    <col min="11806" max="12032" width="9.109375" style="291"/>
    <col min="12033" max="12033" width="31.33203125" style="291" bestFit="1" customWidth="1"/>
    <col min="12034" max="12034" width="31.5546875" style="291" bestFit="1" customWidth="1"/>
    <col min="12035" max="12035" width="34.33203125" style="291" bestFit="1" customWidth="1"/>
    <col min="12036" max="12036" width="31.5546875" style="291" customWidth="1"/>
    <col min="12037" max="12037" width="32.6640625" style="291" customWidth="1"/>
    <col min="12038" max="12038" width="32.44140625" style="291" customWidth="1"/>
    <col min="12039" max="12040" width="32" style="291" customWidth="1"/>
    <col min="12041" max="12041" width="32.109375" style="291" customWidth="1"/>
    <col min="12042" max="12042" width="32.6640625" style="291" customWidth="1"/>
    <col min="12043" max="12043" width="34.109375" style="291" customWidth="1"/>
    <col min="12044" max="12044" width="36.33203125" style="291" customWidth="1"/>
    <col min="12045" max="12045" width="35.109375" style="291" customWidth="1"/>
    <col min="12046" max="12046" width="37.109375" style="291" customWidth="1"/>
    <col min="12047" max="12049" width="33.44140625" style="291" customWidth="1"/>
    <col min="12050" max="12050" width="35.33203125" style="291" customWidth="1"/>
    <col min="12051" max="12059" width="31.88671875" style="291" customWidth="1"/>
    <col min="12060" max="12060" width="31.6640625" style="291" customWidth="1"/>
    <col min="12061" max="12061" width="31.88671875" style="291" customWidth="1"/>
    <col min="12062" max="12288" width="9.109375" style="291"/>
    <col min="12289" max="12289" width="31.33203125" style="291" bestFit="1" customWidth="1"/>
    <col min="12290" max="12290" width="31.5546875" style="291" bestFit="1" customWidth="1"/>
    <col min="12291" max="12291" width="34.33203125" style="291" bestFit="1" customWidth="1"/>
    <col min="12292" max="12292" width="31.5546875" style="291" customWidth="1"/>
    <col min="12293" max="12293" width="32.6640625" style="291" customWidth="1"/>
    <col min="12294" max="12294" width="32.44140625" style="291" customWidth="1"/>
    <col min="12295" max="12296" width="32" style="291" customWidth="1"/>
    <col min="12297" max="12297" width="32.109375" style="291" customWidth="1"/>
    <col min="12298" max="12298" width="32.6640625" style="291" customWidth="1"/>
    <col min="12299" max="12299" width="34.109375" style="291" customWidth="1"/>
    <col min="12300" max="12300" width="36.33203125" style="291" customWidth="1"/>
    <col min="12301" max="12301" width="35.109375" style="291" customWidth="1"/>
    <col min="12302" max="12302" width="37.109375" style="291" customWidth="1"/>
    <col min="12303" max="12305" width="33.44140625" style="291" customWidth="1"/>
    <col min="12306" max="12306" width="35.33203125" style="291" customWidth="1"/>
    <col min="12307" max="12315" width="31.88671875" style="291" customWidth="1"/>
    <col min="12316" max="12316" width="31.6640625" style="291" customWidth="1"/>
    <col min="12317" max="12317" width="31.88671875" style="291" customWidth="1"/>
    <col min="12318" max="12544" width="9.109375" style="291"/>
    <col min="12545" max="12545" width="31.33203125" style="291" bestFit="1" customWidth="1"/>
    <col min="12546" max="12546" width="31.5546875" style="291" bestFit="1" customWidth="1"/>
    <col min="12547" max="12547" width="34.33203125" style="291" bestFit="1" customWidth="1"/>
    <col min="12548" max="12548" width="31.5546875" style="291" customWidth="1"/>
    <col min="12549" max="12549" width="32.6640625" style="291" customWidth="1"/>
    <col min="12550" max="12550" width="32.44140625" style="291" customWidth="1"/>
    <col min="12551" max="12552" width="32" style="291" customWidth="1"/>
    <col min="12553" max="12553" width="32.109375" style="291" customWidth="1"/>
    <col min="12554" max="12554" width="32.6640625" style="291" customWidth="1"/>
    <col min="12555" max="12555" width="34.109375" style="291" customWidth="1"/>
    <col min="12556" max="12556" width="36.33203125" style="291" customWidth="1"/>
    <col min="12557" max="12557" width="35.109375" style="291" customWidth="1"/>
    <col min="12558" max="12558" width="37.109375" style="291" customWidth="1"/>
    <col min="12559" max="12561" width="33.44140625" style="291" customWidth="1"/>
    <col min="12562" max="12562" width="35.33203125" style="291" customWidth="1"/>
    <col min="12563" max="12571" width="31.88671875" style="291" customWidth="1"/>
    <col min="12572" max="12572" width="31.6640625" style="291" customWidth="1"/>
    <col min="12573" max="12573" width="31.88671875" style="291" customWidth="1"/>
    <col min="12574" max="12800" width="9.109375" style="291"/>
    <col min="12801" max="12801" width="31.33203125" style="291" bestFit="1" customWidth="1"/>
    <col min="12802" max="12802" width="31.5546875" style="291" bestFit="1" customWidth="1"/>
    <col min="12803" max="12803" width="34.33203125" style="291" bestFit="1" customWidth="1"/>
    <col min="12804" max="12804" width="31.5546875" style="291" customWidth="1"/>
    <col min="12805" max="12805" width="32.6640625" style="291" customWidth="1"/>
    <col min="12806" max="12806" width="32.44140625" style="291" customWidth="1"/>
    <col min="12807" max="12808" width="32" style="291" customWidth="1"/>
    <col min="12809" max="12809" width="32.109375" style="291" customWidth="1"/>
    <col min="12810" max="12810" width="32.6640625" style="291" customWidth="1"/>
    <col min="12811" max="12811" width="34.109375" style="291" customWidth="1"/>
    <col min="12812" max="12812" width="36.33203125" style="291" customWidth="1"/>
    <col min="12813" max="12813" width="35.109375" style="291" customWidth="1"/>
    <col min="12814" max="12814" width="37.109375" style="291" customWidth="1"/>
    <col min="12815" max="12817" width="33.44140625" style="291" customWidth="1"/>
    <col min="12818" max="12818" width="35.33203125" style="291" customWidth="1"/>
    <col min="12819" max="12827" width="31.88671875" style="291" customWidth="1"/>
    <col min="12828" max="12828" width="31.6640625" style="291" customWidth="1"/>
    <col min="12829" max="12829" width="31.88671875" style="291" customWidth="1"/>
    <col min="12830" max="13056" width="9.109375" style="291"/>
    <col min="13057" max="13057" width="31.33203125" style="291" bestFit="1" customWidth="1"/>
    <col min="13058" max="13058" width="31.5546875" style="291" bestFit="1" customWidth="1"/>
    <col min="13059" max="13059" width="34.33203125" style="291" bestFit="1" customWidth="1"/>
    <col min="13060" max="13060" width="31.5546875" style="291" customWidth="1"/>
    <col min="13061" max="13061" width="32.6640625" style="291" customWidth="1"/>
    <col min="13062" max="13062" width="32.44140625" style="291" customWidth="1"/>
    <col min="13063" max="13064" width="32" style="291" customWidth="1"/>
    <col min="13065" max="13065" width="32.109375" style="291" customWidth="1"/>
    <col min="13066" max="13066" width="32.6640625" style="291" customWidth="1"/>
    <col min="13067" max="13067" width="34.109375" style="291" customWidth="1"/>
    <col min="13068" max="13068" width="36.33203125" style="291" customWidth="1"/>
    <col min="13069" max="13069" width="35.109375" style="291" customWidth="1"/>
    <col min="13070" max="13070" width="37.109375" style="291" customWidth="1"/>
    <col min="13071" max="13073" width="33.44140625" style="291" customWidth="1"/>
    <col min="13074" max="13074" width="35.33203125" style="291" customWidth="1"/>
    <col min="13075" max="13083" width="31.88671875" style="291" customWidth="1"/>
    <col min="13084" max="13084" width="31.6640625" style="291" customWidth="1"/>
    <col min="13085" max="13085" width="31.88671875" style="291" customWidth="1"/>
    <col min="13086" max="13312" width="9.109375" style="291"/>
    <col min="13313" max="13313" width="31.33203125" style="291" bestFit="1" customWidth="1"/>
    <col min="13314" max="13314" width="31.5546875" style="291" bestFit="1" customWidth="1"/>
    <col min="13315" max="13315" width="34.33203125" style="291" bestFit="1" customWidth="1"/>
    <col min="13316" max="13316" width="31.5546875" style="291" customWidth="1"/>
    <col min="13317" max="13317" width="32.6640625" style="291" customWidth="1"/>
    <col min="13318" max="13318" width="32.44140625" style="291" customWidth="1"/>
    <col min="13319" max="13320" width="32" style="291" customWidth="1"/>
    <col min="13321" max="13321" width="32.109375" style="291" customWidth="1"/>
    <col min="13322" max="13322" width="32.6640625" style="291" customWidth="1"/>
    <col min="13323" max="13323" width="34.109375" style="291" customWidth="1"/>
    <col min="13324" max="13324" width="36.33203125" style="291" customWidth="1"/>
    <col min="13325" max="13325" width="35.109375" style="291" customWidth="1"/>
    <col min="13326" max="13326" width="37.109375" style="291" customWidth="1"/>
    <col min="13327" max="13329" width="33.44140625" style="291" customWidth="1"/>
    <col min="13330" max="13330" width="35.33203125" style="291" customWidth="1"/>
    <col min="13331" max="13339" width="31.88671875" style="291" customWidth="1"/>
    <col min="13340" max="13340" width="31.6640625" style="291" customWidth="1"/>
    <col min="13341" max="13341" width="31.88671875" style="291" customWidth="1"/>
    <col min="13342" max="13568" width="9.109375" style="291"/>
    <col min="13569" max="13569" width="31.33203125" style="291" bestFit="1" customWidth="1"/>
    <col min="13570" max="13570" width="31.5546875" style="291" bestFit="1" customWidth="1"/>
    <col min="13571" max="13571" width="34.33203125" style="291" bestFit="1" customWidth="1"/>
    <col min="13572" max="13572" width="31.5546875" style="291" customWidth="1"/>
    <col min="13573" max="13573" width="32.6640625" style="291" customWidth="1"/>
    <col min="13574" max="13574" width="32.44140625" style="291" customWidth="1"/>
    <col min="13575" max="13576" width="32" style="291" customWidth="1"/>
    <col min="13577" max="13577" width="32.109375" style="291" customWidth="1"/>
    <col min="13578" max="13578" width="32.6640625" style="291" customWidth="1"/>
    <col min="13579" max="13579" width="34.109375" style="291" customWidth="1"/>
    <col min="13580" max="13580" width="36.33203125" style="291" customWidth="1"/>
    <col min="13581" max="13581" width="35.109375" style="291" customWidth="1"/>
    <col min="13582" max="13582" width="37.109375" style="291" customWidth="1"/>
    <col min="13583" max="13585" width="33.44140625" style="291" customWidth="1"/>
    <col min="13586" max="13586" width="35.33203125" style="291" customWidth="1"/>
    <col min="13587" max="13595" width="31.88671875" style="291" customWidth="1"/>
    <col min="13596" max="13596" width="31.6640625" style="291" customWidth="1"/>
    <col min="13597" max="13597" width="31.88671875" style="291" customWidth="1"/>
    <col min="13598" max="13824" width="9.109375" style="291"/>
    <col min="13825" max="13825" width="31.33203125" style="291" bestFit="1" customWidth="1"/>
    <col min="13826" max="13826" width="31.5546875" style="291" bestFit="1" customWidth="1"/>
    <col min="13827" max="13827" width="34.33203125" style="291" bestFit="1" customWidth="1"/>
    <col min="13828" max="13828" width="31.5546875" style="291" customWidth="1"/>
    <col min="13829" max="13829" width="32.6640625" style="291" customWidth="1"/>
    <col min="13830" max="13830" width="32.44140625" style="291" customWidth="1"/>
    <col min="13831" max="13832" width="32" style="291" customWidth="1"/>
    <col min="13833" max="13833" width="32.109375" style="291" customWidth="1"/>
    <col min="13834" max="13834" width="32.6640625" style="291" customWidth="1"/>
    <col min="13835" max="13835" width="34.109375" style="291" customWidth="1"/>
    <col min="13836" max="13836" width="36.33203125" style="291" customWidth="1"/>
    <col min="13837" max="13837" width="35.109375" style="291" customWidth="1"/>
    <col min="13838" max="13838" width="37.109375" style="291" customWidth="1"/>
    <col min="13839" max="13841" width="33.44140625" style="291" customWidth="1"/>
    <col min="13842" max="13842" width="35.33203125" style="291" customWidth="1"/>
    <col min="13843" max="13851" width="31.88671875" style="291" customWidth="1"/>
    <col min="13852" max="13852" width="31.6640625" style="291" customWidth="1"/>
    <col min="13853" max="13853" width="31.88671875" style="291" customWidth="1"/>
    <col min="13854" max="14080" width="9.109375" style="291"/>
    <col min="14081" max="14081" width="31.33203125" style="291" bestFit="1" customWidth="1"/>
    <col min="14082" max="14082" width="31.5546875" style="291" bestFit="1" customWidth="1"/>
    <col min="14083" max="14083" width="34.33203125" style="291" bestFit="1" customWidth="1"/>
    <col min="14084" max="14084" width="31.5546875" style="291" customWidth="1"/>
    <col min="14085" max="14085" width="32.6640625" style="291" customWidth="1"/>
    <col min="14086" max="14086" width="32.44140625" style="291" customWidth="1"/>
    <col min="14087" max="14088" width="32" style="291" customWidth="1"/>
    <col min="14089" max="14089" width="32.109375" style="291" customWidth="1"/>
    <col min="14090" max="14090" width="32.6640625" style="291" customWidth="1"/>
    <col min="14091" max="14091" width="34.109375" style="291" customWidth="1"/>
    <col min="14092" max="14092" width="36.33203125" style="291" customWidth="1"/>
    <col min="14093" max="14093" width="35.109375" style="291" customWidth="1"/>
    <col min="14094" max="14094" width="37.109375" style="291" customWidth="1"/>
    <col min="14095" max="14097" width="33.44140625" style="291" customWidth="1"/>
    <col min="14098" max="14098" width="35.33203125" style="291" customWidth="1"/>
    <col min="14099" max="14107" width="31.88671875" style="291" customWidth="1"/>
    <col min="14108" max="14108" width="31.6640625" style="291" customWidth="1"/>
    <col min="14109" max="14109" width="31.88671875" style="291" customWidth="1"/>
    <col min="14110" max="14336" width="9.109375" style="291"/>
    <col min="14337" max="14337" width="31.33203125" style="291" bestFit="1" customWidth="1"/>
    <col min="14338" max="14338" width="31.5546875" style="291" bestFit="1" customWidth="1"/>
    <col min="14339" max="14339" width="34.33203125" style="291" bestFit="1" customWidth="1"/>
    <col min="14340" max="14340" width="31.5546875" style="291" customWidth="1"/>
    <col min="14341" max="14341" width="32.6640625" style="291" customWidth="1"/>
    <col min="14342" max="14342" width="32.44140625" style="291" customWidth="1"/>
    <col min="14343" max="14344" width="32" style="291" customWidth="1"/>
    <col min="14345" max="14345" width="32.109375" style="291" customWidth="1"/>
    <col min="14346" max="14346" width="32.6640625" style="291" customWidth="1"/>
    <col min="14347" max="14347" width="34.109375" style="291" customWidth="1"/>
    <col min="14348" max="14348" width="36.33203125" style="291" customWidth="1"/>
    <col min="14349" max="14349" width="35.109375" style="291" customWidth="1"/>
    <col min="14350" max="14350" width="37.109375" style="291" customWidth="1"/>
    <col min="14351" max="14353" width="33.44140625" style="291" customWidth="1"/>
    <col min="14354" max="14354" width="35.33203125" style="291" customWidth="1"/>
    <col min="14355" max="14363" width="31.88671875" style="291" customWidth="1"/>
    <col min="14364" max="14364" width="31.6640625" style="291" customWidth="1"/>
    <col min="14365" max="14365" width="31.88671875" style="291" customWidth="1"/>
    <col min="14366" max="14592" width="9.109375" style="291"/>
    <col min="14593" max="14593" width="31.33203125" style="291" bestFit="1" customWidth="1"/>
    <col min="14594" max="14594" width="31.5546875" style="291" bestFit="1" customWidth="1"/>
    <col min="14595" max="14595" width="34.33203125" style="291" bestFit="1" customWidth="1"/>
    <col min="14596" max="14596" width="31.5546875" style="291" customWidth="1"/>
    <col min="14597" max="14597" width="32.6640625" style="291" customWidth="1"/>
    <col min="14598" max="14598" width="32.44140625" style="291" customWidth="1"/>
    <col min="14599" max="14600" width="32" style="291" customWidth="1"/>
    <col min="14601" max="14601" width="32.109375" style="291" customWidth="1"/>
    <col min="14602" max="14602" width="32.6640625" style="291" customWidth="1"/>
    <col min="14603" max="14603" width="34.109375" style="291" customWidth="1"/>
    <col min="14604" max="14604" width="36.33203125" style="291" customWidth="1"/>
    <col min="14605" max="14605" width="35.109375" style="291" customWidth="1"/>
    <col min="14606" max="14606" width="37.109375" style="291" customWidth="1"/>
    <col min="14607" max="14609" width="33.44140625" style="291" customWidth="1"/>
    <col min="14610" max="14610" width="35.33203125" style="291" customWidth="1"/>
    <col min="14611" max="14619" width="31.88671875" style="291" customWidth="1"/>
    <col min="14620" max="14620" width="31.6640625" style="291" customWidth="1"/>
    <col min="14621" max="14621" width="31.88671875" style="291" customWidth="1"/>
    <col min="14622" max="14848" width="9.109375" style="291"/>
    <col min="14849" max="14849" width="31.33203125" style="291" bestFit="1" customWidth="1"/>
    <col min="14850" max="14850" width="31.5546875" style="291" bestFit="1" customWidth="1"/>
    <col min="14851" max="14851" width="34.33203125" style="291" bestFit="1" customWidth="1"/>
    <col min="14852" max="14852" width="31.5546875" style="291" customWidth="1"/>
    <col min="14853" max="14853" width="32.6640625" style="291" customWidth="1"/>
    <col min="14854" max="14854" width="32.44140625" style="291" customWidth="1"/>
    <col min="14855" max="14856" width="32" style="291" customWidth="1"/>
    <col min="14857" max="14857" width="32.109375" style="291" customWidth="1"/>
    <col min="14858" max="14858" width="32.6640625" style="291" customWidth="1"/>
    <col min="14859" max="14859" width="34.109375" style="291" customWidth="1"/>
    <col min="14860" max="14860" width="36.33203125" style="291" customWidth="1"/>
    <col min="14861" max="14861" width="35.109375" style="291" customWidth="1"/>
    <col min="14862" max="14862" width="37.109375" style="291" customWidth="1"/>
    <col min="14863" max="14865" width="33.44140625" style="291" customWidth="1"/>
    <col min="14866" max="14866" width="35.33203125" style="291" customWidth="1"/>
    <col min="14867" max="14875" width="31.88671875" style="291" customWidth="1"/>
    <col min="14876" max="14876" width="31.6640625" style="291" customWidth="1"/>
    <col min="14877" max="14877" width="31.88671875" style="291" customWidth="1"/>
    <col min="14878" max="15104" width="9.109375" style="291"/>
    <col min="15105" max="15105" width="31.33203125" style="291" bestFit="1" customWidth="1"/>
    <col min="15106" max="15106" width="31.5546875" style="291" bestFit="1" customWidth="1"/>
    <col min="15107" max="15107" width="34.33203125" style="291" bestFit="1" customWidth="1"/>
    <col min="15108" max="15108" width="31.5546875" style="291" customWidth="1"/>
    <col min="15109" max="15109" width="32.6640625" style="291" customWidth="1"/>
    <col min="15110" max="15110" width="32.44140625" style="291" customWidth="1"/>
    <col min="15111" max="15112" width="32" style="291" customWidth="1"/>
    <col min="15113" max="15113" width="32.109375" style="291" customWidth="1"/>
    <col min="15114" max="15114" width="32.6640625" style="291" customWidth="1"/>
    <col min="15115" max="15115" width="34.109375" style="291" customWidth="1"/>
    <col min="15116" max="15116" width="36.33203125" style="291" customWidth="1"/>
    <col min="15117" max="15117" width="35.109375" style="291" customWidth="1"/>
    <col min="15118" max="15118" width="37.109375" style="291" customWidth="1"/>
    <col min="15119" max="15121" width="33.44140625" style="291" customWidth="1"/>
    <col min="15122" max="15122" width="35.33203125" style="291" customWidth="1"/>
    <col min="15123" max="15131" width="31.88671875" style="291" customWidth="1"/>
    <col min="15132" max="15132" width="31.6640625" style="291" customWidth="1"/>
    <col min="15133" max="15133" width="31.88671875" style="291" customWidth="1"/>
    <col min="15134" max="15360" width="9.109375" style="291"/>
    <col min="15361" max="15361" width="31.33203125" style="291" bestFit="1" customWidth="1"/>
    <col min="15362" max="15362" width="31.5546875" style="291" bestFit="1" customWidth="1"/>
    <col min="15363" max="15363" width="34.33203125" style="291" bestFit="1" customWidth="1"/>
    <col min="15364" max="15364" width="31.5546875" style="291" customWidth="1"/>
    <col min="15365" max="15365" width="32.6640625" style="291" customWidth="1"/>
    <col min="15366" max="15366" width="32.44140625" style="291" customWidth="1"/>
    <col min="15367" max="15368" width="32" style="291" customWidth="1"/>
    <col min="15369" max="15369" width="32.109375" style="291" customWidth="1"/>
    <col min="15370" max="15370" width="32.6640625" style="291" customWidth="1"/>
    <col min="15371" max="15371" width="34.109375" style="291" customWidth="1"/>
    <col min="15372" max="15372" width="36.33203125" style="291" customWidth="1"/>
    <col min="15373" max="15373" width="35.109375" style="291" customWidth="1"/>
    <col min="15374" max="15374" width="37.109375" style="291" customWidth="1"/>
    <col min="15375" max="15377" width="33.44140625" style="291" customWidth="1"/>
    <col min="15378" max="15378" width="35.33203125" style="291" customWidth="1"/>
    <col min="15379" max="15387" width="31.88671875" style="291" customWidth="1"/>
    <col min="15388" max="15388" width="31.6640625" style="291" customWidth="1"/>
    <col min="15389" max="15389" width="31.88671875" style="291" customWidth="1"/>
    <col min="15390" max="15616" width="9.109375" style="291"/>
    <col min="15617" max="15617" width="31.33203125" style="291" bestFit="1" customWidth="1"/>
    <col min="15618" max="15618" width="31.5546875" style="291" bestFit="1" customWidth="1"/>
    <col min="15619" max="15619" width="34.33203125" style="291" bestFit="1" customWidth="1"/>
    <col min="15620" max="15620" width="31.5546875" style="291" customWidth="1"/>
    <col min="15621" max="15621" width="32.6640625" style="291" customWidth="1"/>
    <col min="15622" max="15622" width="32.44140625" style="291" customWidth="1"/>
    <col min="15623" max="15624" width="32" style="291" customWidth="1"/>
    <col min="15625" max="15625" width="32.109375" style="291" customWidth="1"/>
    <col min="15626" max="15626" width="32.6640625" style="291" customWidth="1"/>
    <col min="15627" max="15627" width="34.109375" style="291" customWidth="1"/>
    <col min="15628" max="15628" width="36.33203125" style="291" customWidth="1"/>
    <col min="15629" max="15629" width="35.109375" style="291" customWidth="1"/>
    <col min="15630" max="15630" width="37.109375" style="291" customWidth="1"/>
    <col min="15631" max="15633" width="33.44140625" style="291" customWidth="1"/>
    <col min="15634" max="15634" width="35.33203125" style="291" customWidth="1"/>
    <col min="15635" max="15643" width="31.88671875" style="291" customWidth="1"/>
    <col min="15644" max="15644" width="31.6640625" style="291" customWidth="1"/>
    <col min="15645" max="15645" width="31.88671875" style="291" customWidth="1"/>
    <col min="15646" max="15872" width="9.109375" style="291"/>
    <col min="15873" max="15873" width="31.33203125" style="291" bestFit="1" customWidth="1"/>
    <col min="15874" max="15874" width="31.5546875" style="291" bestFit="1" customWidth="1"/>
    <col min="15875" max="15875" width="34.33203125" style="291" bestFit="1" customWidth="1"/>
    <col min="15876" max="15876" width="31.5546875" style="291" customWidth="1"/>
    <col min="15877" max="15877" width="32.6640625" style="291" customWidth="1"/>
    <col min="15878" max="15878" width="32.44140625" style="291" customWidth="1"/>
    <col min="15879" max="15880" width="32" style="291" customWidth="1"/>
    <col min="15881" max="15881" width="32.109375" style="291" customWidth="1"/>
    <col min="15882" max="15882" width="32.6640625" style="291" customWidth="1"/>
    <col min="15883" max="15883" width="34.109375" style="291" customWidth="1"/>
    <col min="15884" max="15884" width="36.33203125" style="291" customWidth="1"/>
    <col min="15885" max="15885" width="35.109375" style="291" customWidth="1"/>
    <col min="15886" max="15886" width="37.109375" style="291" customWidth="1"/>
    <col min="15887" max="15889" width="33.44140625" style="291" customWidth="1"/>
    <col min="15890" max="15890" width="35.33203125" style="291" customWidth="1"/>
    <col min="15891" max="15899" width="31.88671875" style="291" customWidth="1"/>
    <col min="15900" max="15900" width="31.6640625" style="291" customWidth="1"/>
    <col min="15901" max="15901" width="31.88671875" style="291" customWidth="1"/>
    <col min="15902" max="16128" width="9.109375" style="291"/>
    <col min="16129" max="16129" width="31.33203125" style="291" bestFit="1" customWidth="1"/>
    <col min="16130" max="16130" width="31.5546875" style="291" bestFit="1" customWidth="1"/>
    <col min="16131" max="16131" width="34.33203125" style="291" bestFit="1" customWidth="1"/>
    <col min="16132" max="16132" width="31.5546875" style="291" customWidth="1"/>
    <col min="16133" max="16133" width="32.6640625" style="291" customWidth="1"/>
    <col min="16134" max="16134" width="32.44140625" style="291" customWidth="1"/>
    <col min="16135" max="16136" width="32" style="291" customWidth="1"/>
    <col min="16137" max="16137" width="32.109375" style="291" customWidth="1"/>
    <col min="16138" max="16138" width="32.6640625" style="291" customWidth="1"/>
    <col min="16139" max="16139" width="34.109375" style="291" customWidth="1"/>
    <col min="16140" max="16140" width="36.33203125" style="291" customWidth="1"/>
    <col min="16141" max="16141" width="35.109375" style="291" customWidth="1"/>
    <col min="16142" max="16142" width="37.109375" style="291" customWidth="1"/>
    <col min="16143" max="16145" width="33.44140625" style="291" customWidth="1"/>
    <col min="16146" max="16146" width="35.33203125" style="291" customWidth="1"/>
    <col min="16147" max="16155" width="31.88671875" style="291" customWidth="1"/>
    <col min="16156" max="16156" width="31.6640625" style="291" customWidth="1"/>
    <col min="16157" max="16157" width="31.88671875" style="291" customWidth="1"/>
    <col min="16158" max="16384" width="9.109375" style="291"/>
  </cols>
  <sheetData>
    <row r="1" spans="1:38" s="210" customFormat="1" ht="17.399999999999999" x14ac:dyDescent="0.3">
      <c r="A1" s="369" t="s">
        <v>1242</v>
      </c>
      <c r="B1" s="369" t="s">
        <v>1243</v>
      </c>
      <c r="C1" s="369" t="s">
        <v>1244</v>
      </c>
      <c r="D1" s="369" t="s">
        <v>1245</v>
      </c>
      <c r="E1" s="369" t="s">
        <v>1246</v>
      </c>
      <c r="F1" s="369" t="s">
        <v>1247</v>
      </c>
      <c r="G1" s="369" t="s">
        <v>1248</v>
      </c>
      <c r="H1" s="369" t="s">
        <v>1249</v>
      </c>
      <c r="I1" s="369" t="s">
        <v>1250</v>
      </c>
      <c r="J1" s="369" t="s">
        <v>1251</v>
      </c>
      <c r="K1" s="369" t="s">
        <v>1252</v>
      </c>
      <c r="L1" s="369" t="s">
        <v>1253</v>
      </c>
      <c r="M1" s="369" t="s">
        <v>1254</v>
      </c>
      <c r="N1" s="369" t="s">
        <v>1255</v>
      </c>
      <c r="O1" s="369" t="s">
        <v>1256</v>
      </c>
      <c r="P1" s="369" t="s">
        <v>1257</v>
      </c>
      <c r="Q1" s="369" t="s">
        <v>1258</v>
      </c>
      <c r="R1" s="369" t="s">
        <v>1259</v>
      </c>
      <c r="S1" s="369" t="s">
        <v>1260</v>
      </c>
      <c r="T1" s="369" t="s">
        <v>1261</v>
      </c>
      <c r="U1" s="369" t="s">
        <v>1262</v>
      </c>
      <c r="V1" s="369" t="s">
        <v>1263</v>
      </c>
      <c r="W1" s="369" t="s">
        <v>1264</v>
      </c>
      <c r="X1" s="369" t="s">
        <v>1265</v>
      </c>
      <c r="Y1" s="369" t="s">
        <v>1266</v>
      </c>
      <c r="Z1" s="369" t="s">
        <v>1267</v>
      </c>
      <c r="AA1" s="369" t="s">
        <v>1268</v>
      </c>
      <c r="AB1" s="369" t="s">
        <v>1269</v>
      </c>
      <c r="AC1" s="369" t="s">
        <v>1270</v>
      </c>
      <c r="AD1" s="369" t="s">
        <v>1271</v>
      </c>
      <c r="AE1" s="369" t="s">
        <v>1272</v>
      </c>
      <c r="AF1" s="369" t="s">
        <v>1273</v>
      </c>
      <c r="AG1" s="369" t="s">
        <v>1274</v>
      </c>
      <c r="AH1" s="369" t="s">
        <v>1275</v>
      </c>
      <c r="AI1" s="369" t="s">
        <v>1276</v>
      </c>
      <c r="AJ1" s="369" t="s">
        <v>1277</v>
      </c>
      <c r="AK1" s="369" t="s">
        <v>1278</v>
      </c>
      <c r="AL1" s="369" t="s">
        <v>1279</v>
      </c>
    </row>
    <row r="2" spans="1:38" s="628" customFormat="1" ht="63" customHeight="1" x14ac:dyDescent="0.25">
      <c r="A2" s="627" t="s">
        <v>307</v>
      </c>
      <c r="B2" s="627" t="s">
        <v>308</v>
      </c>
      <c r="C2" s="627" t="s">
        <v>310</v>
      </c>
      <c r="D2" s="627" t="s">
        <v>1756</v>
      </c>
      <c r="E2" s="627" t="s">
        <v>311</v>
      </c>
      <c r="F2" s="627" t="s">
        <v>309</v>
      </c>
      <c r="G2" s="627" t="s">
        <v>1767</v>
      </c>
      <c r="H2" s="627" t="s">
        <v>1767</v>
      </c>
      <c r="I2" s="627" t="s">
        <v>471</v>
      </c>
      <c r="J2" s="627" t="s">
        <v>472</v>
      </c>
      <c r="K2" s="627" t="s">
        <v>314</v>
      </c>
      <c r="L2" s="627" t="s">
        <v>315</v>
      </c>
      <c r="M2" s="627" t="s">
        <v>316</v>
      </c>
      <c r="N2" s="627" t="s">
        <v>317</v>
      </c>
      <c r="O2" s="627" t="s">
        <v>318</v>
      </c>
      <c r="P2" s="627" t="s">
        <v>319</v>
      </c>
      <c r="Q2" s="627" t="s">
        <v>320</v>
      </c>
      <c r="R2" s="627" t="s">
        <v>321</v>
      </c>
      <c r="S2" s="627" t="s">
        <v>1151</v>
      </c>
      <c r="T2" s="627" t="s">
        <v>323</v>
      </c>
      <c r="U2" s="627" t="s">
        <v>324</v>
      </c>
      <c r="V2" s="627" t="s">
        <v>1280</v>
      </c>
      <c r="W2" s="627" t="s">
        <v>326</v>
      </c>
      <c r="X2" s="627" t="s">
        <v>327</v>
      </c>
      <c r="Y2" s="627" t="s">
        <v>328</v>
      </c>
      <c r="Z2" s="627" t="s">
        <v>329</v>
      </c>
      <c r="AA2" s="627" t="s">
        <v>330</v>
      </c>
      <c r="AB2" s="627" t="s">
        <v>994</v>
      </c>
      <c r="AC2" s="627" t="s">
        <v>1219</v>
      </c>
      <c r="AD2" s="627" t="s">
        <v>1884</v>
      </c>
      <c r="AE2" s="761" t="s">
        <v>1779</v>
      </c>
      <c r="AF2" s="627"/>
      <c r="AG2" s="627"/>
      <c r="AH2" s="627"/>
      <c r="AI2" s="627"/>
      <c r="AJ2" s="627"/>
      <c r="AK2" s="627"/>
      <c r="AL2" s="627"/>
    </row>
    <row r="3" spans="1:38" s="631" customFormat="1" ht="28.5" customHeight="1" x14ac:dyDescent="0.25">
      <c r="A3" s="629" t="s">
        <v>1150</v>
      </c>
      <c r="B3" s="629" t="s">
        <v>1150</v>
      </c>
      <c r="C3" s="629" t="s">
        <v>1150</v>
      </c>
      <c r="D3" s="629" t="s">
        <v>1150</v>
      </c>
      <c r="E3" s="629" t="s">
        <v>1150</v>
      </c>
      <c r="F3" s="629" t="s">
        <v>1150</v>
      </c>
      <c r="G3" s="629" t="s">
        <v>1150</v>
      </c>
      <c r="H3" s="629" t="s">
        <v>1150</v>
      </c>
      <c r="I3" s="629" t="s">
        <v>1772</v>
      </c>
      <c r="J3" s="629"/>
      <c r="K3" s="629" t="s">
        <v>1282</v>
      </c>
      <c r="L3" s="629" t="s">
        <v>1283</v>
      </c>
      <c r="M3" s="629" t="s">
        <v>497</v>
      </c>
      <c r="N3" s="629" t="s">
        <v>497</v>
      </c>
      <c r="O3" s="630" t="s">
        <v>1881</v>
      </c>
      <c r="P3" s="630" t="s">
        <v>499</v>
      </c>
      <c r="Q3" s="629" t="s">
        <v>1221</v>
      </c>
      <c r="R3" s="629" t="s">
        <v>500</v>
      </c>
      <c r="S3" s="629"/>
      <c r="T3" s="629" t="s">
        <v>1284</v>
      </c>
      <c r="U3" s="629" t="s">
        <v>1880</v>
      </c>
      <c r="V3" s="629" t="s">
        <v>1909</v>
      </c>
      <c r="W3" s="629" t="s">
        <v>1882</v>
      </c>
      <c r="X3" s="629"/>
      <c r="Y3" s="629" t="s">
        <v>1910</v>
      </c>
      <c r="Z3" s="629" t="s">
        <v>1910</v>
      </c>
      <c r="AA3" s="629" t="s">
        <v>1883</v>
      </c>
      <c r="AB3" s="629" t="s">
        <v>1878</v>
      </c>
      <c r="AC3" s="629" t="s">
        <v>1220</v>
      </c>
      <c r="AD3" s="629" t="s">
        <v>1879</v>
      </c>
      <c r="AE3" s="629" t="s">
        <v>1879</v>
      </c>
      <c r="AF3" s="629"/>
      <c r="AG3" s="629"/>
      <c r="AH3" s="629"/>
      <c r="AI3" s="629"/>
      <c r="AJ3" s="629"/>
      <c r="AK3" s="629"/>
      <c r="AL3" s="629"/>
    </row>
    <row r="4" spans="1:38" s="633" customFormat="1" ht="33.75" customHeight="1" x14ac:dyDescent="0.25">
      <c r="A4" s="632" t="s">
        <v>1241</v>
      </c>
      <c r="B4" s="632" t="s">
        <v>1241</v>
      </c>
      <c r="C4" s="632" t="s">
        <v>1241</v>
      </c>
      <c r="D4" s="632" t="s">
        <v>1241</v>
      </c>
      <c r="E4" s="632" t="s">
        <v>1241</v>
      </c>
      <c r="F4" s="632" t="s">
        <v>1241</v>
      </c>
      <c r="G4" s="632" t="s">
        <v>1241</v>
      </c>
      <c r="H4" s="632" t="s">
        <v>1241</v>
      </c>
      <c r="I4" s="632" t="s">
        <v>1241</v>
      </c>
      <c r="J4" s="632" t="s">
        <v>1241</v>
      </c>
      <c r="K4" s="632" t="s">
        <v>1241</v>
      </c>
      <c r="L4" s="632" t="s">
        <v>1241</v>
      </c>
      <c r="M4" s="632" t="s">
        <v>1241</v>
      </c>
      <c r="N4" s="632" t="s">
        <v>1241</v>
      </c>
      <c r="O4" s="632" t="s">
        <v>1241</v>
      </c>
      <c r="P4" s="632" t="s">
        <v>1241</v>
      </c>
      <c r="Q4" s="632" t="s">
        <v>1241</v>
      </c>
      <c r="R4" s="632" t="s">
        <v>1241</v>
      </c>
      <c r="S4" s="632" t="s">
        <v>1241</v>
      </c>
      <c r="T4" s="632" t="s">
        <v>1241</v>
      </c>
      <c r="U4" s="632" t="s">
        <v>1241</v>
      </c>
      <c r="V4" s="632" t="s">
        <v>1241</v>
      </c>
      <c r="W4" s="632" t="s">
        <v>1241</v>
      </c>
      <c r="X4" s="632" t="s">
        <v>1241</v>
      </c>
      <c r="Y4" s="632" t="s">
        <v>1241</v>
      </c>
      <c r="Z4" s="632" t="s">
        <v>1241</v>
      </c>
      <c r="AA4" s="632" t="s">
        <v>1241</v>
      </c>
      <c r="AB4" s="632" t="s">
        <v>1241</v>
      </c>
      <c r="AC4" s="632" t="s">
        <v>1241</v>
      </c>
      <c r="AD4" s="632" t="s">
        <v>1241</v>
      </c>
      <c r="AE4" s="632" t="s">
        <v>1241</v>
      </c>
      <c r="AF4" s="632" t="s">
        <v>1241</v>
      </c>
      <c r="AG4" s="632" t="s">
        <v>1241</v>
      </c>
      <c r="AH4" s="632" t="s">
        <v>1241</v>
      </c>
      <c r="AI4" s="632" t="s">
        <v>1241</v>
      </c>
      <c r="AJ4" s="632" t="s">
        <v>1241</v>
      </c>
      <c r="AK4" s="632" t="s">
        <v>1241</v>
      </c>
      <c r="AL4" s="632" t="s">
        <v>1241</v>
      </c>
    </row>
    <row r="5" spans="1:38" s="306" customFormat="1" ht="78.75" customHeight="1" x14ac:dyDescent="0.25"/>
    <row r="6" spans="1:38" x14ac:dyDescent="0.25"/>
  </sheetData>
  <phoneticPr fontId="66" type="noConversion"/>
  <printOptions horizontalCentered="1" verticalCentered="1"/>
  <pageMargins left="0.5" right="0.5" top="1.33" bottom="0.33" header="0.32" footer="0.19"/>
  <pageSetup scale="285" orientation="portrait" r:id="rId1"/>
  <headerFooter alignWithMargins="0"/>
  <drawing r:id="rId2"/>
  <legacyDrawing r:id="rId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BF02E-FDE4-4AA0-8D43-E78DCB354DA2}">
  <sheetPr codeName="Sheet18"/>
  <dimension ref="A1:A7"/>
  <sheetViews>
    <sheetView zoomScale="85" zoomScaleNormal="85" workbookViewId="0">
      <selection activeCell="G22" sqref="G22"/>
    </sheetView>
  </sheetViews>
  <sheetFormatPr defaultRowHeight="13.2" x14ac:dyDescent="0.25"/>
  <cols>
    <col min="1" max="1" width="119" style="291" customWidth="1"/>
    <col min="2" max="5" width="9.109375" style="291"/>
    <col min="6" max="6" width="13.5546875" style="291" customWidth="1"/>
    <col min="7" max="251" width="9.109375" style="291"/>
    <col min="252" max="252" width="139.5546875" style="291" bestFit="1" customWidth="1"/>
    <col min="253" max="507" width="9.109375" style="291"/>
    <col min="508" max="508" width="139.5546875" style="291" bestFit="1" customWidth="1"/>
    <col min="509" max="763" width="9.109375" style="291"/>
    <col min="764" max="764" width="139.5546875" style="291" bestFit="1" customWidth="1"/>
    <col min="765" max="1019" width="9.109375" style="291"/>
    <col min="1020" max="1020" width="139.5546875" style="291" bestFit="1" customWidth="1"/>
    <col min="1021" max="1275" width="9.109375" style="291"/>
    <col min="1276" max="1276" width="139.5546875" style="291" bestFit="1" customWidth="1"/>
    <col min="1277" max="1531" width="9.109375" style="291"/>
    <col min="1532" max="1532" width="139.5546875" style="291" bestFit="1" customWidth="1"/>
    <col min="1533" max="1787" width="9.109375" style="291"/>
    <col min="1788" max="1788" width="139.5546875" style="291" bestFit="1" customWidth="1"/>
    <col min="1789" max="2043" width="9.109375" style="291"/>
    <col min="2044" max="2044" width="139.5546875" style="291" bestFit="1" customWidth="1"/>
    <col min="2045" max="2299" width="9.109375" style="291"/>
    <col min="2300" max="2300" width="139.5546875" style="291" bestFit="1" customWidth="1"/>
    <col min="2301" max="2555" width="9.109375" style="291"/>
    <col min="2556" max="2556" width="139.5546875" style="291" bestFit="1" customWidth="1"/>
    <col min="2557" max="2811" width="9.109375" style="291"/>
    <col min="2812" max="2812" width="139.5546875" style="291" bestFit="1" customWidth="1"/>
    <col min="2813" max="3067" width="9.109375" style="291"/>
    <col min="3068" max="3068" width="139.5546875" style="291" bestFit="1" customWidth="1"/>
    <col min="3069" max="3323" width="9.109375" style="291"/>
    <col min="3324" max="3324" width="139.5546875" style="291" bestFit="1" customWidth="1"/>
    <col min="3325" max="3579" width="9.109375" style="291"/>
    <col min="3580" max="3580" width="139.5546875" style="291" bestFit="1" customWidth="1"/>
    <col min="3581" max="3835" width="9.109375" style="291"/>
    <col min="3836" max="3836" width="139.5546875" style="291" bestFit="1" customWidth="1"/>
    <col min="3837" max="4091" width="9.109375" style="291"/>
    <col min="4092" max="4092" width="139.5546875" style="291" bestFit="1" customWidth="1"/>
    <col min="4093" max="4347" width="9.109375" style="291"/>
    <col min="4348" max="4348" width="139.5546875" style="291" bestFit="1" customWidth="1"/>
    <col min="4349" max="4603" width="9.109375" style="291"/>
    <col min="4604" max="4604" width="139.5546875" style="291" bestFit="1" customWidth="1"/>
    <col min="4605" max="4859" width="9.109375" style="291"/>
    <col min="4860" max="4860" width="139.5546875" style="291" bestFit="1" customWidth="1"/>
    <col min="4861" max="5115" width="9.109375" style="291"/>
    <col min="5116" max="5116" width="139.5546875" style="291" bestFit="1" customWidth="1"/>
    <col min="5117" max="5371" width="9.109375" style="291"/>
    <col min="5372" max="5372" width="139.5546875" style="291" bestFit="1" customWidth="1"/>
    <col min="5373" max="5627" width="9.109375" style="291"/>
    <col min="5628" max="5628" width="139.5546875" style="291" bestFit="1" customWidth="1"/>
    <col min="5629" max="5883" width="9.109375" style="291"/>
    <col min="5884" max="5884" width="139.5546875" style="291" bestFit="1" customWidth="1"/>
    <col min="5885" max="6139" width="9.109375" style="291"/>
    <col min="6140" max="6140" width="139.5546875" style="291" bestFit="1" customWidth="1"/>
    <col min="6141" max="6395" width="9.109375" style="291"/>
    <col min="6396" max="6396" width="139.5546875" style="291" bestFit="1" customWidth="1"/>
    <col min="6397" max="6651" width="9.109375" style="291"/>
    <col min="6652" max="6652" width="139.5546875" style="291" bestFit="1" customWidth="1"/>
    <col min="6653" max="6907" width="9.109375" style="291"/>
    <col min="6908" max="6908" width="139.5546875" style="291" bestFit="1" customWidth="1"/>
    <col min="6909" max="7163" width="9.109375" style="291"/>
    <col min="7164" max="7164" width="139.5546875" style="291" bestFit="1" customWidth="1"/>
    <col min="7165" max="7419" width="9.109375" style="291"/>
    <col min="7420" max="7420" width="139.5546875" style="291" bestFit="1" customWidth="1"/>
    <col min="7421" max="7675" width="9.109375" style="291"/>
    <col min="7676" max="7676" width="139.5546875" style="291" bestFit="1" customWidth="1"/>
    <col min="7677" max="7931" width="9.109375" style="291"/>
    <col min="7932" max="7932" width="139.5546875" style="291" bestFit="1" customWidth="1"/>
    <col min="7933" max="8187" width="9.109375" style="291"/>
    <col min="8188" max="8188" width="139.5546875" style="291" bestFit="1" customWidth="1"/>
    <col min="8189" max="8443" width="9.109375" style="291"/>
    <col min="8444" max="8444" width="139.5546875" style="291" bestFit="1" customWidth="1"/>
    <col min="8445" max="8699" width="9.109375" style="291"/>
    <col min="8700" max="8700" width="139.5546875" style="291" bestFit="1" customWidth="1"/>
    <col min="8701" max="8955" width="9.109375" style="291"/>
    <col min="8956" max="8956" width="139.5546875" style="291" bestFit="1" customWidth="1"/>
    <col min="8957" max="9211" width="9.109375" style="291"/>
    <col min="9212" max="9212" width="139.5546875" style="291" bestFit="1" customWidth="1"/>
    <col min="9213" max="9467" width="9.109375" style="291"/>
    <col min="9468" max="9468" width="139.5546875" style="291" bestFit="1" customWidth="1"/>
    <col min="9469" max="9723" width="9.109375" style="291"/>
    <col min="9724" max="9724" width="139.5546875" style="291" bestFit="1" customWidth="1"/>
    <col min="9725" max="9979" width="9.109375" style="291"/>
    <col min="9980" max="9980" width="139.5546875" style="291" bestFit="1" customWidth="1"/>
    <col min="9981" max="10235" width="9.109375" style="291"/>
    <col min="10236" max="10236" width="139.5546875" style="291" bestFit="1" customWidth="1"/>
    <col min="10237" max="10491" width="9.109375" style="291"/>
    <col min="10492" max="10492" width="139.5546875" style="291" bestFit="1" customWidth="1"/>
    <col min="10493" max="10747" width="9.109375" style="291"/>
    <col min="10748" max="10748" width="139.5546875" style="291" bestFit="1" customWidth="1"/>
    <col min="10749" max="11003" width="9.109375" style="291"/>
    <col min="11004" max="11004" width="139.5546875" style="291" bestFit="1" customWidth="1"/>
    <col min="11005" max="11259" width="9.109375" style="291"/>
    <col min="11260" max="11260" width="139.5546875" style="291" bestFit="1" customWidth="1"/>
    <col min="11261" max="11515" width="9.109375" style="291"/>
    <col min="11516" max="11516" width="139.5546875" style="291" bestFit="1" customWidth="1"/>
    <col min="11517" max="11771" width="9.109375" style="291"/>
    <col min="11772" max="11772" width="139.5546875" style="291" bestFit="1" customWidth="1"/>
    <col min="11773" max="12027" width="9.109375" style="291"/>
    <col min="12028" max="12028" width="139.5546875" style="291" bestFit="1" customWidth="1"/>
    <col min="12029" max="12283" width="9.109375" style="291"/>
    <col min="12284" max="12284" width="139.5546875" style="291" bestFit="1" customWidth="1"/>
    <col min="12285" max="12539" width="9.109375" style="291"/>
    <col min="12540" max="12540" width="139.5546875" style="291" bestFit="1" customWidth="1"/>
    <col min="12541" max="12795" width="9.109375" style="291"/>
    <col min="12796" max="12796" width="139.5546875" style="291" bestFit="1" customWidth="1"/>
    <col min="12797" max="13051" width="9.109375" style="291"/>
    <col min="13052" max="13052" width="139.5546875" style="291" bestFit="1" customWidth="1"/>
    <col min="13053" max="13307" width="9.109375" style="291"/>
    <col min="13308" max="13308" width="139.5546875" style="291" bestFit="1" customWidth="1"/>
    <col min="13309" max="13563" width="9.109375" style="291"/>
    <col min="13564" max="13564" width="139.5546875" style="291" bestFit="1" customWidth="1"/>
    <col min="13565" max="13819" width="9.109375" style="291"/>
    <col min="13820" max="13820" width="139.5546875" style="291" bestFit="1" customWidth="1"/>
    <col min="13821" max="14075" width="9.109375" style="291"/>
    <col min="14076" max="14076" width="139.5546875" style="291" bestFit="1" customWidth="1"/>
    <col min="14077" max="14331" width="9.109375" style="291"/>
    <col min="14332" max="14332" width="139.5546875" style="291" bestFit="1" customWidth="1"/>
    <col min="14333" max="14587" width="9.109375" style="291"/>
    <col min="14588" max="14588" width="139.5546875" style="291" bestFit="1" customWidth="1"/>
    <col min="14589" max="14843" width="9.109375" style="291"/>
    <col min="14844" max="14844" width="139.5546875" style="291" bestFit="1" customWidth="1"/>
    <col min="14845" max="15099" width="9.109375" style="291"/>
    <col min="15100" max="15100" width="139.5546875" style="291" bestFit="1" customWidth="1"/>
    <col min="15101" max="15355" width="9.109375" style="291"/>
    <col min="15356" max="15356" width="139.5546875" style="291" bestFit="1" customWidth="1"/>
    <col min="15357" max="15611" width="9.109375" style="291"/>
    <col min="15612" max="15612" width="139.5546875" style="291" bestFit="1" customWidth="1"/>
    <col min="15613" max="15867" width="9.109375" style="291"/>
    <col min="15868" max="15868" width="139.5546875" style="291" bestFit="1" customWidth="1"/>
    <col min="15869" max="16123" width="9.109375" style="291"/>
    <col min="16124" max="16124" width="139.5546875" style="291" bestFit="1" customWidth="1"/>
    <col min="16125" max="16384" width="9.109375" style="291"/>
  </cols>
  <sheetData>
    <row r="1" spans="1:1" ht="180" x14ac:dyDescent="0.25">
      <c r="A1" s="770" t="s">
        <v>1890</v>
      </c>
    </row>
    <row r="2" spans="1:1" ht="36" customHeight="1" x14ac:dyDescent="0.25"/>
    <row r="3" spans="1:1" ht="180" x14ac:dyDescent="0.25">
      <c r="A3" s="770" t="s">
        <v>1890</v>
      </c>
    </row>
    <row r="4" spans="1:1" ht="36.75" customHeight="1" x14ac:dyDescent="0.25"/>
    <row r="5" spans="1:1" ht="180" x14ac:dyDescent="0.25">
      <c r="A5" s="770" t="s">
        <v>1890</v>
      </c>
    </row>
    <row r="6" spans="1:1" ht="36.75" customHeight="1" x14ac:dyDescent="0.25"/>
    <row r="7" spans="1:1" ht="180" x14ac:dyDescent="0.25">
      <c r="A7" s="770" t="s">
        <v>1890</v>
      </c>
    </row>
  </sheetData>
  <printOptions horizontalCentered="1" verticalCentered="1"/>
  <pageMargins left="0.3" right="0.3" top="0.25" bottom="0.25" header="0" footer="0"/>
  <pageSetup scale="90" orientation="portrait" blackAndWhite="1"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AF5E6-B45F-4AD7-B187-22D722423482}">
  <sheetPr codeName="Sheet29"/>
  <dimension ref="A1"/>
  <sheetViews>
    <sheetView workbookViewId="0">
      <selection activeCell="G22" sqref="G22"/>
    </sheetView>
  </sheetViews>
  <sheetFormatPr defaultRowHeight="13.2" x14ac:dyDescent="0.25"/>
  <sheetData/>
  <pageMargins left="0.7" right="0.7" top="0.75" bottom="0.75" header="0.3" footer="0.3"/>
  <pageSetup orientation="portrait" r:id="rId1"/>
  <drawing r:id="rId2"/>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387A0-4BE3-4395-ABDD-A147DDA50852}">
  <sheetPr codeName="Sheet19"/>
  <dimension ref="A1:T38"/>
  <sheetViews>
    <sheetView workbookViewId="0">
      <selection activeCell="G22" sqref="G22"/>
    </sheetView>
  </sheetViews>
  <sheetFormatPr defaultRowHeight="13.2" x14ac:dyDescent="0.25"/>
  <cols>
    <col min="1" max="1" width="8.6640625" customWidth="1"/>
    <col min="2" max="2" width="18.6640625" customWidth="1"/>
    <col min="3" max="3" width="49" bestFit="1" customWidth="1"/>
    <col min="4" max="4" width="12.6640625" style="1" bestFit="1" customWidth="1"/>
    <col min="7" max="7" width="11.5546875" customWidth="1"/>
    <col min="8" max="8" width="43.44140625" style="5" bestFit="1" customWidth="1"/>
    <col min="9" max="9" width="9.109375" customWidth="1"/>
    <col min="12" max="12" width="9.109375" style="1"/>
    <col min="13" max="13" width="10" bestFit="1" customWidth="1"/>
    <col min="14" max="14" width="51.109375" bestFit="1" customWidth="1"/>
    <col min="17" max="17" width="7.44140625" bestFit="1" customWidth="1"/>
    <col min="18" max="18" width="10" bestFit="1" customWidth="1"/>
    <col min="19" max="19" width="51.109375" bestFit="1" customWidth="1"/>
    <col min="20" max="20" width="6.6640625" bestFit="1" customWidth="1"/>
    <col min="257" max="257" width="8.6640625" customWidth="1"/>
    <col min="258" max="258" width="10.6640625" bestFit="1" customWidth="1"/>
    <col min="259" max="259" width="49" bestFit="1" customWidth="1"/>
    <col min="260" max="260" width="12.6640625" bestFit="1" customWidth="1"/>
    <col min="513" max="513" width="8.6640625" customWidth="1"/>
    <col min="514" max="514" width="10.6640625" bestFit="1" customWidth="1"/>
    <col min="515" max="515" width="49" bestFit="1" customWidth="1"/>
    <col min="516" max="516" width="12.6640625" bestFit="1" customWidth="1"/>
    <col min="769" max="769" width="8.6640625" customWidth="1"/>
    <col min="770" max="770" width="10.6640625" bestFit="1" customWidth="1"/>
    <col min="771" max="771" width="49" bestFit="1" customWidth="1"/>
    <col min="772" max="772" width="12.6640625" bestFit="1" customWidth="1"/>
    <col min="1025" max="1025" width="8.6640625" customWidth="1"/>
    <col min="1026" max="1026" width="10.6640625" bestFit="1" customWidth="1"/>
    <col min="1027" max="1027" width="49" bestFit="1" customWidth="1"/>
    <col min="1028" max="1028" width="12.6640625" bestFit="1" customWidth="1"/>
    <col min="1281" max="1281" width="8.6640625" customWidth="1"/>
    <col min="1282" max="1282" width="10.6640625" bestFit="1" customWidth="1"/>
    <col min="1283" max="1283" width="49" bestFit="1" customWidth="1"/>
    <col min="1284" max="1284" width="12.6640625" bestFit="1" customWidth="1"/>
    <col min="1537" max="1537" width="8.6640625" customWidth="1"/>
    <col min="1538" max="1538" width="10.6640625" bestFit="1" customWidth="1"/>
    <col min="1539" max="1539" width="49" bestFit="1" customWidth="1"/>
    <col min="1540" max="1540" width="12.6640625" bestFit="1" customWidth="1"/>
    <col min="1793" max="1793" width="8.6640625" customWidth="1"/>
    <col min="1794" max="1794" width="10.6640625" bestFit="1" customWidth="1"/>
    <col min="1795" max="1795" width="49" bestFit="1" customWidth="1"/>
    <col min="1796" max="1796" width="12.6640625" bestFit="1" customWidth="1"/>
    <col min="2049" max="2049" width="8.6640625" customWidth="1"/>
    <col min="2050" max="2050" width="10.6640625" bestFit="1" customWidth="1"/>
    <col min="2051" max="2051" width="49" bestFit="1" customWidth="1"/>
    <col min="2052" max="2052" width="12.6640625" bestFit="1" customWidth="1"/>
    <col min="2305" max="2305" width="8.6640625" customWidth="1"/>
    <col min="2306" max="2306" width="10.6640625" bestFit="1" customWidth="1"/>
    <col min="2307" max="2307" width="49" bestFit="1" customWidth="1"/>
    <col min="2308" max="2308" width="12.6640625" bestFit="1" customWidth="1"/>
    <col min="2561" max="2561" width="8.6640625" customWidth="1"/>
    <col min="2562" max="2562" width="10.6640625" bestFit="1" customWidth="1"/>
    <col min="2563" max="2563" width="49" bestFit="1" customWidth="1"/>
    <col min="2564" max="2564" width="12.6640625" bestFit="1" customWidth="1"/>
    <col min="2817" max="2817" width="8.6640625" customWidth="1"/>
    <col min="2818" max="2818" width="10.6640625" bestFit="1" customWidth="1"/>
    <col min="2819" max="2819" width="49" bestFit="1" customWidth="1"/>
    <col min="2820" max="2820" width="12.6640625" bestFit="1" customWidth="1"/>
    <col min="3073" max="3073" width="8.6640625" customWidth="1"/>
    <col min="3074" max="3074" width="10.6640625" bestFit="1" customWidth="1"/>
    <col min="3075" max="3075" width="49" bestFit="1" customWidth="1"/>
    <col min="3076" max="3076" width="12.6640625" bestFit="1" customWidth="1"/>
    <col min="3329" max="3329" width="8.6640625" customWidth="1"/>
    <col min="3330" max="3330" width="10.6640625" bestFit="1" customWidth="1"/>
    <col min="3331" max="3331" width="49" bestFit="1" customWidth="1"/>
    <col min="3332" max="3332" width="12.6640625" bestFit="1" customWidth="1"/>
    <col min="3585" max="3585" width="8.6640625" customWidth="1"/>
    <col min="3586" max="3586" width="10.6640625" bestFit="1" customWidth="1"/>
    <col min="3587" max="3587" width="49" bestFit="1" customWidth="1"/>
    <col min="3588" max="3588" width="12.6640625" bestFit="1" customWidth="1"/>
    <col min="3841" max="3841" width="8.6640625" customWidth="1"/>
    <col min="3842" max="3842" width="10.6640625" bestFit="1" customWidth="1"/>
    <col min="3843" max="3843" width="49" bestFit="1" customWidth="1"/>
    <col min="3844" max="3844" width="12.6640625" bestFit="1" customWidth="1"/>
    <col min="4097" max="4097" width="8.6640625" customWidth="1"/>
    <col min="4098" max="4098" width="10.6640625" bestFit="1" customWidth="1"/>
    <col min="4099" max="4099" width="49" bestFit="1" customWidth="1"/>
    <col min="4100" max="4100" width="12.6640625" bestFit="1" customWidth="1"/>
    <col min="4353" max="4353" width="8.6640625" customWidth="1"/>
    <col min="4354" max="4354" width="10.6640625" bestFit="1" customWidth="1"/>
    <col min="4355" max="4355" width="49" bestFit="1" customWidth="1"/>
    <col min="4356" max="4356" width="12.6640625" bestFit="1" customWidth="1"/>
    <col min="4609" max="4609" width="8.6640625" customWidth="1"/>
    <col min="4610" max="4610" width="10.6640625" bestFit="1" customWidth="1"/>
    <col min="4611" max="4611" width="49" bestFit="1" customWidth="1"/>
    <col min="4612" max="4612" width="12.6640625" bestFit="1" customWidth="1"/>
    <col min="4865" max="4865" width="8.6640625" customWidth="1"/>
    <col min="4866" max="4866" width="10.6640625" bestFit="1" customWidth="1"/>
    <col min="4867" max="4867" width="49" bestFit="1" customWidth="1"/>
    <col min="4868" max="4868" width="12.6640625" bestFit="1" customWidth="1"/>
    <col min="5121" max="5121" width="8.6640625" customWidth="1"/>
    <col min="5122" max="5122" width="10.6640625" bestFit="1" customWidth="1"/>
    <col min="5123" max="5123" width="49" bestFit="1" customWidth="1"/>
    <col min="5124" max="5124" width="12.6640625" bestFit="1" customWidth="1"/>
    <col min="5377" max="5377" width="8.6640625" customWidth="1"/>
    <col min="5378" max="5378" width="10.6640625" bestFit="1" customWidth="1"/>
    <col min="5379" max="5379" width="49" bestFit="1" customWidth="1"/>
    <col min="5380" max="5380" width="12.6640625" bestFit="1" customWidth="1"/>
    <col min="5633" max="5633" width="8.6640625" customWidth="1"/>
    <col min="5634" max="5634" width="10.6640625" bestFit="1" customWidth="1"/>
    <col min="5635" max="5635" width="49" bestFit="1" customWidth="1"/>
    <col min="5636" max="5636" width="12.6640625" bestFit="1" customWidth="1"/>
    <col min="5889" max="5889" width="8.6640625" customWidth="1"/>
    <col min="5890" max="5890" width="10.6640625" bestFit="1" customWidth="1"/>
    <col min="5891" max="5891" width="49" bestFit="1" customWidth="1"/>
    <col min="5892" max="5892" width="12.6640625" bestFit="1" customWidth="1"/>
    <col min="6145" max="6145" width="8.6640625" customWidth="1"/>
    <col min="6146" max="6146" width="10.6640625" bestFit="1" customWidth="1"/>
    <col min="6147" max="6147" width="49" bestFit="1" customWidth="1"/>
    <col min="6148" max="6148" width="12.6640625" bestFit="1" customWidth="1"/>
    <col min="6401" max="6401" width="8.6640625" customWidth="1"/>
    <col min="6402" max="6402" width="10.6640625" bestFit="1" customWidth="1"/>
    <col min="6403" max="6403" width="49" bestFit="1" customWidth="1"/>
    <col min="6404" max="6404" width="12.6640625" bestFit="1" customWidth="1"/>
    <col min="6657" max="6657" width="8.6640625" customWidth="1"/>
    <col min="6658" max="6658" width="10.6640625" bestFit="1" customWidth="1"/>
    <col min="6659" max="6659" width="49" bestFit="1" customWidth="1"/>
    <col min="6660" max="6660" width="12.6640625" bestFit="1" customWidth="1"/>
    <col min="6913" max="6913" width="8.6640625" customWidth="1"/>
    <col min="6914" max="6914" width="10.6640625" bestFit="1" customWidth="1"/>
    <col min="6915" max="6915" width="49" bestFit="1" customWidth="1"/>
    <col min="6916" max="6916" width="12.6640625" bestFit="1" customWidth="1"/>
    <col min="7169" max="7169" width="8.6640625" customWidth="1"/>
    <col min="7170" max="7170" width="10.6640625" bestFit="1" customWidth="1"/>
    <col min="7171" max="7171" width="49" bestFit="1" customWidth="1"/>
    <col min="7172" max="7172" width="12.6640625" bestFit="1" customWidth="1"/>
    <col min="7425" max="7425" width="8.6640625" customWidth="1"/>
    <col min="7426" max="7426" width="10.6640625" bestFit="1" customWidth="1"/>
    <col min="7427" max="7427" width="49" bestFit="1" customWidth="1"/>
    <col min="7428" max="7428" width="12.6640625" bestFit="1" customWidth="1"/>
    <col min="7681" max="7681" width="8.6640625" customWidth="1"/>
    <col min="7682" max="7682" width="10.6640625" bestFit="1" customWidth="1"/>
    <col min="7683" max="7683" width="49" bestFit="1" customWidth="1"/>
    <col min="7684" max="7684" width="12.6640625" bestFit="1" customWidth="1"/>
    <col min="7937" max="7937" width="8.6640625" customWidth="1"/>
    <col min="7938" max="7938" width="10.6640625" bestFit="1" customWidth="1"/>
    <col min="7939" max="7939" width="49" bestFit="1" customWidth="1"/>
    <col min="7940" max="7940" width="12.6640625" bestFit="1" customWidth="1"/>
    <col min="8193" max="8193" width="8.6640625" customWidth="1"/>
    <col min="8194" max="8194" width="10.6640625" bestFit="1" customWidth="1"/>
    <col min="8195" max="8195" width="49" bestFit="1" customWidth="1"/>
    <col min="8196" max="8196" width="12.6640625" bestFit="1" customWidth="1"/>
    <col min="8449" max="8449" width="8.6640625" customWidth="1"/>
    <col min="8450" max="8450" width="10.6640625" bestFit="1" customWidth="1"/>
    <col min="8451" max="8451" width="49" bestFit="1" customWidth="1"/>
    <col min="8452" max="8452" width="12.6640625" bestFit="1" customWidth="1"/>
    <col min="8705" max="8705" width="8.6640625" customWidth="1"/>
    <col min="8706" max="8706" width="10.6640625" bestFit="1" customWidth="1"/>
    <col min="8707" max="8707" width="49" bestFit="1" customWidth="1"/>
    <col min="8708" max="8708" width="12.6640625" bestFit="1" customWidth="1"/>
    <col min="8961" max="8961" width="8.6640625" customWidth="1"/>
    <col min="8962" max="8962" width="10.6640625" bestFit="1" customWidth="1"/>
    <col min="8963" max="8963" width="49" bestFit="1" customWidth="1"/>
    <col min="8964" max="8964" width="12.6640625" bestFit="1" customWidth="1"/>
    <col min="9217" max="9217" width="8.6640625" customWidth="1"/>
    <col min="9218" max="9218" width="10.6640625" bestFit="1" customWidth="1"/>
    <col min="9219" max="9219" width="49" bestFit="1" customWidth="1"/>
    <col min="9220" max="9220" width="12.6640625" bestFit="1" customWidth="1"/>
    <col min="9473" max="9473" width="8.6640625" customWidth="1"/>
    <col min="9474" max="9474" width="10.6640625" bestFit="1" customWidth="1"/>
    <col min="9475" max="9475" width="49" bestFit="1" customWidth="1"/>
    <col min="9476" max="9476" width="12.6640625" bestFit="1" customWidth="1"/>
    <col min="9729" max="9729" width="8.6640625" customWidth="1"/>
    <col min="9730" max="9730" width="10.6640625" bestFit="1" customWidth="1"/>
    <col min="9731" max="9731" width="49" bestFit="1" customWidth="1"/>
    <col min="9732" max="9732" width="12.6640625" bestFit="1" customWidth="1"/>
    <col min="9985" max="9985" width="8.6640625" customWidth="1"/>
    <col min="9986" max="9986" width="10.6640625" bestFit="1" customWidth="1"/>
    <col min="9987" max="9987" width="49" bestFit="1" customWidth="1"/>
    <col min="9988" max="9988" width="12.6640625" bestFit="1" customWidth="1"/>
    <col min="10241" max="10241" width="8.6640625" customWidth="1"/>
    <col min="10242" max="10242" width="10.6640625" bestFit="1" customWidth="1"/>
    <col min="10243" max="10243" width="49" bestFit="1" customWidth="1"/>
    <col min="10244" max="10244" width="12.6640625" bestFit="1" customWidth="1"/>
    <col min="10497" max="10497" width="8.6640625" customWidth="1"/>
    <col min="10498" max="10498" width="10.6640625" bestFit="1" customWidth="1"/>
    <col min="10499" max="10499" width="49" bestFit="1" customWidth="1"/>
    <col min="10500" max="10500" width="12.6640625" bestFit="1" customWidth="1"/>
    <col min="10753" max="10753" width="8.6640625" customWidth="1"/>
    <col min="10754" max="10754" width="10.6640625" bestFit="1" customWidth="1"/>
    <col min="10755" max="10755" width="49" bestFit="1" customWidth="1"/>
    <col min="10756" max="10756" width="12.6640625" bestFit="1" customWidth="1"/>
    <col min="11009" max="11009" width="8.6640625" customWidth="1"/>
    <col min="11010" max="11010" width="10.6640625" bestFit="1" customWidth="1"/>
    <col min="11011" max="11011" width="49" bestFit="1" customWidth="1"/>
    <col min="11012" max="11012" width="12.6640625" bestFit="1" customWidth="1"/>
    <col min="11265" max="11265" width="8.6640625" customWidth="1"/>
    <col min="11266" max="11266" width="10.6640625" bestFit="1" customWidth="1"/>
    <col min="11267" max="11267" width="49" bestFit="1" customWidth="1"/>
    <col min="11268" max="11268" width="12.6640625" bestFit="1" customWidth="1"/>
    <col min="11521" max="11521" width="8.6640625" customWidth="1"/>
    <col min="11522" max="11522" width="10.6640625" bestFit="1" customWidth="1"/>
    <col min="11523" max="11523" width="49" bestFit="1" customWidth="1"/>
    <col min="11524" max="11524" width="12.6640625" bestFit="1" customWidth="1"/>
    <col min="11777" max="11777" width="8.6640625" customWidth="1"/>
    <col min="11778" max="11778" width="10.6640625" bestFit="1" customWidth="1"/>
    <col min="11779" max="11779" width="49" bestFit="1" customWidth="1"/>
    <col min="11780" max="11780" width="12.6640625" bestFit="1" customWidth="1"/>
    <col min="12033" max="12033" width="8.6640625" customWidth="1"/>
    <col min="12034" max="12034" width="10.6640625" bestFit="1" customWidth="1"/>
    <col min="12035" max="12035" width="49" bestFit="1" customWidth="1"/>
    <col min="12036" max="12036" width="12.6640625" bestFit="1" customWidth="1"/>
    <col min="12289" max="12289" width="8.6640625" customWidth="1"/>
    <col min="12290" max="12290" width="10.6640625" bestFit="1" customWidth="1"/>
    <col min="12291" max="12291" width="49" bestFit="1" customWidth="1"/>
    <col min="12292" max="12292" width="12.6640625" bestFit="1" customWidth="1"/>
    <col min="12545" max="12545" width="8.6640625" customWidth="1"/>
    <col min="12546" max="12546" width="10.6640625" bestFit="1" customWidth="1"/>
    <col min="12547" max="12547" width="49" bestFit="1" customWidth="1"/>
    <col min="12548" max="12548" width="12.6640625" bestFit="1" customWidth="1"/>
    <col min="12801" max="12801" width="8.6640625" customWidth="1"/>
    <col min="12802" max="12802" width="10.6640625" bestFit="1" customWidth="1"/>
    <col min="12803" max="12803" width="49" bestFit="1" customWidth="1"/>
    <col min="12804" max="12804" width="12.6640625" bestFit="1" customWidth="1"/>
    <col min="13057" max="13057" width="8.6640625" customWidth="1"/>
    <col min="13058" max="13058" width="10.6640625" bestFit="1" customWidth="1"/>
    <col min="13059" max="13059" width="49" bestFit="1" customWidth="1"/>
    <col min="13060" max="13060" width="12.6640625" bestFit="1" customWidth="1"/>
    <col min="13313" max="13313" width="8.6640625" customWidth="1"/>
    <col min="13314" max="13314" width="10.6640625" bestFit="1" customWidth="1"/>
    <col min="13315" max="13315" width="49" bestFit="1" customWidth="1"/>
    <col min="13316" max="13316" width="12.6640625" bestFit="1" customWidth="1"/>
    <col min="13569" max="13569" width="8.6640625" customWidth="1"/>
    <col min="13570" max="13570" width="10.6640625" bestFit="1" customWidth="1"/>
    <col min="13571" max="13571" width="49" bestFit="1" customWidth="1"/>
    <col min="13572" max="13572" width="12.6640625" bestFit="1" customWidth="1"/>
    <col min="13825" max="13825" width="8.6640625" customWidth="1"/>
    <col min="13826" max="13826" width="10.6640625" bestFit="1" customWidth="1"/>
    <col min="13827" max="13827" width="49" bestFit="1" customWidth="1"/>
    <col min="13828" max="13828" width="12.6640625" bestFit="1" customWidth="1"/>
    <col min="14081" max="14081" width="8.6640625" customWidth="1"/>
    <col min="14082" max="14082" width="10.6640625" bestFit="1" customWidth="1"/>
    <col min="14083" max="14083" width="49" bestFit="1" customWidth="1"/>
    <col min="14084" max="14084" width="12.6640625" bestFit="1" customWidth="1"/>
    <col min="14337" max="14337" width="8.6640625" customWidth="1"/>
    <col min="14338" max="14338" width="10.6640625" bestFit="1" customWidth="1"/>
    <col min="14339" max="14339" width="49" bestFit="1" customWidth="1"/>
    <col min="14340" max="14340" width="12.6640625" bestFit="1" customWidth="1"/>
    <col min="14593" max="14593" width="8.6640625" customWidth="1"/>
    <col min="14594" max="14594" width="10.6640625" bestFit="1" customWidth="1"/>
    <col min="14595" max="14595" width="49" bestFit="1" customWidth="1"/>
    <col min="14596" max="14596" width="12.6640625" bestFit="1" customWidth="1"/>
    <col min="14849" max="14849" width="8.6640625" customWidth="1"/>
    <col min="14850" max="14850" width="10.6640625" bestFit="1" customWidth="1"/>
    <col min="14851" max="14851" width="49" bestFit="1" customWidth="1"/>
    <col min="14852" max="14852" width="12.6640625" bestFit="1" customWidth="1"/>
    <col min="15105" max="15105" width="8.6640625" customWidth="1"/>
    <col min="15106" max="15106" width="10.6640625" bestFit="1" customWidth="1"/>
    <col min="15107" max="15107" width="49" bestFit="1" customWidth="1"/>
    <col min="15108" max="15108" width="12.6640625" bestFit="1" customWidth="1"/>
    <col min="15361" max="15361" width="8.6640625" customWidth="1"/>
    <col min="15362" max="15362" width="10.6640625" bestFit="1" customWidth="1"/>
    <col min="15363" max="15363" width="49" bestFit="1" customWidth="1"/>
    <col min="15364" max="15364" width="12.6640625" bestFit="1" customWidth="1"/>
    <col min="15617" max="15617" width="8.6640625" customWidth="1"/>
    <col min="15618" max="15618" width="10.6640625" bestFit="1" customWidth="1"/>
    <col min="15619" max="15619" width="49" bestFit="1" customWidth="1"/>
    <col min="15620" max="15620" width="12.6640625" bestFit="1" customWidth="1"/>
    <col min="15873" max="15873" width="8.6640625" customWidth="1"/>
    <col min="15874" max="15874" width="10.6640625" bestFit="1" customWidth="1"/>
    <col min="15875" max="15875" width="49" bestFit="1" customWidth="1"/>
    <col min="15876" max="15876" width="12.6640625" bestFit="1" customWidth="1"/>
    <col min="16129" max="16129" width="8.6640625" customWidth="1"/>
    <col min="16130" max="16130" width="10.6640625" bestFit="1" customWidth="1"/>
    <col min="16131" max="16131" width="49" bestFit="1" customWidth="1"/>
    <col min="16132" max="16132" width="12.6640625" bestFit="1" customWidth="1"/>
  </cols>
  <sheetData>
    <row r="1" spans="1:20" ht="33.75" customHeight="1" x14ac:dyDescent="0.3">
      <c r="A1" s="4" t="s">
        <v>475</v>
      </c>
      <c r="B1" s="174" t="s">
        <v>488</v>
      </c>
      <c r="C1" s="6" t="s">
        <v>490</v>
      </c>
      <c r="D1" s="174" t="s">
        <v>489</v>
      </c>
      <c r="F1" s="174" t="s">
        <v>475</v>
      </c>
      <c r="G1" s="174" t="s">
        <v>990</v>
      </c>
      <c r="H1" s="6" t="s">
        <v>991</v>
      </c>
      <c r="I1" s="174" t="s">
        <v>992</v>
      </c>
      <c r="L1" s="248" t="s">
        <v>475</v>
      </c>
      <c r="M1" s="248" t="s">
        <v>491</v>
      </c>
      <c r="N1" s="248" t="s">
        <v>1231</v>
      </c>
      <c r="O1" s="248" t="s">
        <v>476</v>
      </c>
      <c r="Q1" s="248" t="s">
        <v>475</v>
      </c>
      <c r="R1" s="248" t="s">
        <v>491</v>
      </c>
      <c r="S1" s="248" t="s">
        <v>1912</v>
      </c>
      <c r="T1" s="248" t="s">
        <v>476</v>
      </c>
    </row>
    <row r="2" spans="1:20" ht="24" customHeight="1" x14ac:dyDescent="0.3">
      <c r="A2" s="2">
        <v>1</v>
      </c>
      <c r="B2" s="1">
        <v>27</v>
      </c>
      <c r="C2" t="s">
        <v>330</v>
      </c>
      <c r="D2" s="1">
        <v>16</v>
      </c>
      <c r="F2" s="2">
        <v>1</v>
      </c>
      <c r="G2" s="1">
        <v>27</v>
      </c>
      <c r="H2" s="5" t="s">
        <v>460</v>
      </c>
      <c r="I2" s="209">
        <v>40</v>
      </c>
      <c r="L2" s="43">
        <v>1</v>
      </c>
      <c r="M2" s="21">
        <v>27</v>
      </c>
      <c r="N2" s="614" t="s">
        <v>330</v>
      </c>
      <c r="O2" s="615">
        <v>100</v>
      </c>
      <c r="Q2" s="43">
        <v>1</v>
      </c>
      <c r="R2" s="21"/>
      <c r="S2" s="614" t="s">
        <v>330</v>
      </c>
      <c r="T2" s="615"/>
    </row>
    <row r="3" spans="1:20" ht="15" customHeight="1" x14ac:dyDescent="0.3">
      <c r="A3" s="2">
        <v>2</v>
      </c>
      <c r="B3" s="40" t="s">
        <v>306</v>
      </c>
      <c r="C3" s="30" t="s">
        <v>477</v>
      </c>
      <c r="F3" s="2">
        <v>2</v>
      </c>
      <c r="G3" s="192" t="s">
        <v>306</v>
      </c>
      <c r="H3" s="30" t="s">
        <v>477</v>
      </c>
      <c r="I3" s="1"/>
      <c r="L3" s="43">
        <v>2</v>
      </c>
      <c r="M3" s="618" t="s">
        <v>306</v>
      </c>
      <c r="N3" s="251" t="s">
        <v>1230</v>
      </c>
      <c r="O3" s="18">
        <v>100</v>
      </c>
      <c r="Q3" s="43">
        <v>2</v>
      </c>
      <c r="R3" s="618"/>
      <c r="S3" s="251" t="s">
        <v>1230</v>
      </c>
      <c r="T3" s="18"/>
    </row>
    <row r="4" spans="1:20" ht="15" customHeight="1" x14ac:dyDescent="0.3">
      <c r="A4" s="2">
        <v>3</v>
      </c>
      <c r="B4" s="1">
        <v>21</v>
      </c>
      <c r="C4" t="s">
        <v>324</v>
      </c>
      <c r="D4" s="1">
        <v>120</v>
      </c>
      <c r="F4" s="2">
        <v>3</v>
      </c>
      <c r="G4" s="1">
        <v>21</v>
      </c>
      <c r="H4" s="5" t="s">
        <v>324</v>
      </c>
      <c r="I4" s="209">
        <v>125</v>
      </c>
      <c r="L4" s="43">
        <v>3</v>
      </c>
      <c r="M4" s="21">
        <v>21</v>
      </c>
      <c r="N4" s="613" t="s">
        <v>324</v>
      </c>
      <c r="O4" s="615">
        <v>150</v>
      </c>
      <c r="Q4" s="43">
        <v>3</v>
      </c>
      <c r="R4" s="21"/>
      <c r="S4" s="613" t="s">
        <v>324</v>
      </c>
      <c r="T4" s="615"/>
    </row>
    <row r="5" spans="1:20" ht="15" customHeight="1" x14ac:dyDescent="0.3">
      <c r="A5" s="2">
        <v>4</v>
      </c>
      <c r="B5" s="1">
        <v>15</v>
      </c>
      <c r="C5" t="s">
        <v>318</v>
      </c>
      <c r="D5" s="1">
        <v>75</v>
      </c>
      <c r="F5" s="2">
        <v>4</v>
      </c>
      <c r="G5" s="1">
        <v>15</v>
      </c>
      <c r="H5" s="5" t="s">
        <v>318</v>
      </c>
      <c r="I5" s="209">
        <v>75</v>
      </c>
      <c r="L5" s="43">
        <v>4</v>
      </c>
      <c r="M5" s="21">
        <v>15</v>
      </c>
      <c r="N5" s="613" t="s">
        <v>318</v>
      </c>
      <c r="O5" s="615">
        <v>40</v>
      </c>
      <c r="Q5" s="43">
        <v>4</v>
      </c>
      <c r="R5" s="21"/>
      <c r="S5" s="613" t="s">
        <v>318</v>
      </c>
      <c r="T5" s="615"/>
    </row>
    <row r="6" spans="1:20" ht="15" customHeight="1" x14ac:dyDescent="0.3">
      <c r="A6" s="2">
        <v>5</v>
      </c>
      <c r="B6" s="1">
        <v>1</v>
      </c>
      <c r="C6" t="s">
        <v>307</v>
      </c>
      <c r="D6" s="1">
        <v>112</v>
      </c>
      <c r="F6" s="2">
        <v>5</v>
      </c>
      <c r="G6" s="1">
        <v>28</v>
      </c>
      <c r="H6" s="501" t="s">
        <v>994</v>
      </c>
      <c r="I6" s="209">
        <v>50</v>
      </c>
      <c r="L6" s="43">
        <v>5</v>
      </c>
      <c r="M6" s="21">
        <v>28</v>
      </c>
      <c r="N6" s="614" t="s">
        <v>994</v>
      </c>
      <c r="O6" s="615">
        <v>50</v>
      </c>
      <c r="Q6" s="43">
        <v>5</v>
      </c>
      <c r="R6" s="21"/>
      <c r="S6" s="614" t="s">
        <v>994</v>
      </c>
      <c r="T6" s="615"/>
    </row>
    <row r="7" spans="1:20" ht="15" customHeight="1" x14ac:dyDescent="0.3">
      <c r="A7" s="2">
        <v>6</v>
      </c>
      <c r="B7" s="1">
        <v>2</v>
      </c>
      <c r="C7" t="s">
        <v>308</v>
      </c>
      <c r="D7" s="1">
        <v>65</v>
      </c>
      <c r="F7" s="2">
        <v>6</v>
      </c>
      <c r="G7" s="1">
        <v>1</v>
      </c>
      <c r="H7" s="5" t="s">
        <v>307</v>
      </c>
      <c r="I7" s="209">
        <v>112</v>
      </c>
      <c r="L7" s="43">
        <v>6</v>
      </c>
      <c r="M7" s="21">
        <v>30</v>
      </c>
      <c r="N7" s="613" t="s">
        <v>1177</v>
      </c>
      <c r="O7" s="615">
        <v>50</v>
      </c>
      <c r="Q7" s="43">
        <v>6</v>
      </c>
      <c r="R7" s="21"/>
      <c r="S7" s="613" t="s">
        <v>1758</v>
      </c>
      <c r="T7" s="615"/>
    </row>
    <row r="8" spans="1:20" ht="15" customHeight="1" x14ac:dyDescent="0.3">
      <c r="A8" s="2">
        <v>7</v>
      </c>
      <c r="B8" s="1">
        <v>3</v>
      </c>
      <c r="C8" t="s">
        <v>309</v>
      </c>
      <c r="D8" s="1">
        <v>16</v>
      </c>
      <c r="F8" s="2">
        <v>7</v>
      </c>
      <c r="G8" s="1">
        <v>2</v>
      </c>
      <c r="H8" s="5" t="s">
        <v>308</v>
      </c>
      <c r="I8" s="209">
        <v>65</v>
      </c>
      <c r="L8" s="43">
        <v>7</v>
      </c>
      <c r="M8" s="21">
        <v>1</v>
      </c>
      <c r="N8" s="612" t="s">
        <v>307</v>
      </c>
      <c r="O8" s="615">
        <v>112</v>
      </c>
      <c r="Q8" s="43">
        <v>7</v>
      </c>
      <c r="R8" s="21"/>
      <c r="S8" s="601" t="s">
        <v>1884</v>
      </c>
      <c r="T8" s="615"/>
    </row>
    <row r="9" spans="1:20" ht="15" customHeight="1" x14ac:dyDescent="0.3">
      <c r="A9" s="2">
        <v>8</v>
      </c>
      <c r="B9" s="1">
        <v>4</v>
      </c>
      <c r="C9" t="s">
        <v>478</v>
      </c>
      <c r="D9" s="1">
        <v>34</v>
      </c>
      <c r="F9" s="2">
        <v>8</v>
      </c>
      <c r="G9" s="1">
        <v>3</v>
      </c>
      <c r="H9" s="5" t="s">
        <v>467</v>
      </c>
      <c r="I9" s="209">
        <v>34</v>
      </c>
      <c r="L9" s="43">
        <v>8</v>
      </c>
      <c r="M9" s="21">
        <v>2</v>
      </c>
      <c r="N9" s="612" t="s">
        <v>308</v>
      </c>
      <c r="O9" s="615">
        <v>65</v>
      </c>
      <c r="Q9" s="43">
        <v>8</v>
      </c>
      <c r="R9" s="21"/>
      <c r="S9" s="612" t="s">
        <v>307</v>
      </c>
      <c r="T9" s="615"/>
    </row>
    <row r="10" spans="1:20" ht="15" customHeight="1" x14ac:dyDescent="0.3">
      <c r="A10" s="2">
        <v>9</v>
      </c>
      <c r="B10" s="1">
        <v>5</v>
      </c>
      <c r="C10" t="s">
        <v>310</v>
      </c>
      <c r="D10" s="1">
        <v>136</v>
      </c>
      <c r="F10" s="2">
        <v>9</v>
      </c>
      <c r="G10" s="1">
        <v>4</v>
      </c>
      <c r="H10" s="5" t="s">
        <v>310</v>
      </c>
      <c r="I10" s="209">
        <v>118</v>
      </c>
      <c r="L10" s="43">
        <v>9</v>
      </c>
      <c r="M10" s="21">
        <v>3</v>
      </c>
      <c r="N10" s="612" t="s">
        <v>467</v>
      </c>
      <c r="O10" s="615">
        <v>52</v>
      </c>
      <c r="Q10" s="43">
        <v>9</v>
      </c>
      <c r="R10" s="21"/>
      <c r="S10" s="612" t="s">
        <v>308</v>
      </c>
      <c r="T10" s="615"/>
    </row>
    <row r="11" spans="1:20" ht="15" customHeight="1" x14ac:dyDescent="0.3">
      <c r="A11" s="2">
        <v>10</v>
      </c>
      <c r="B11" s="1">
        <v>6</v>
      </c>
      <c r="C11" t="s">
        <v>479</v>
      </c>
      <c r="D11" s="1">
        <v>102</v>
      </c>
      <c r="F11" s="2">
        <v>10</v>
      </c>
      <c r="G11" s="1">
        <v>5</v>
      </c>
      <c r="H11" s="5" t="s">
        <v>311</v>
      </c>
      <c r="I11" s="209">
        <v>18</v>
      </c>
      <c r="L11" s="43">
        <v>10</v>
      </c>
      <c r="M11" s="21">
        <v>4</v>
      </c>
      <c r="N11" s="612" t="s">
        <v>310</v>
      </c>
      <c r="O11" s="615">
        <v>129</v>
      </c>
      <c r="Q11" s="43">
        <v>10</v>
      </c>
      <c r="R11" s="21"/>
      <c r="S11" s="612" t="s">
        <v>467</v>
      </c>
      <c r="T11" s="615"/>
    </row>
    <row r="12" spans="1:20" ht="15" customHeight="1" x14ac:dyDescent="0.3">
      <c r="A12" s="2">
        <v>11</v>
      </c>
      <c r="B12" s="1">
        <v>7</v>
      </c>
      <c r="C12" t="s">
        <v>311</v>
      </c>
      <c r="D12" s="1">
        <v>17</v>
      </c>
      <c r="F12" s="2">
        <v>11</v>
      </c>
      <c r="G12" s="1">
        <v>6</v>
      </c>
      <c r="H12" s="5" t="s">
        <v>309</v>
      </c>
      <c r="I12" s="209">
        <v>16</v>
      </c>
      <c r="L12" s="43">
        <v>11</v>
      </c>
      <c r="M12" s="21">
        <v>5</v>
      </c>
      <c r="N12" s="612" t="s">
        <v>311</v>
      </c>
      <c r="O12" s="615">
        <v>40</v>
      </c>
      <c r="Q12" s="43">
        <v>11</v>
      </c>
      <c r="R12" s="21"/>
      <c r="S12" s="612" t="s">
        <v>310</v>
      </c>
      <c r="T12" s="615"/>
    </row>
    <row r="13" spans="1:20" ht="15" customHeight="1" x14ac:dyDescent="0.3">
      <c r="A13" s="2">
        <v>12</v>
      </c>
      <c r="B13" s="1">
        <v>8</v>
      </c>
      <c r="C13" t="s">
        <v>312</v>
      </c>
      <c r="D13" s="1">
        <v>62</v>
      </c>
      <c r="F13" s="2">
        <v>12</v>
      </c>
      <c r="G13" s="1">
        <v>7</v>
      </c>
      <c r="H13" s="5" t="s">
        <v>312</v>
      </c>
      <c r="I13" s="209">
        <v>67</v>
      </c>
      <c r="L13" s="43">
        <v>12</v>
      </c>
      <c r="M13" s="21">
        <v>6</v>
      </c>
      <c r="N13" s="612" t="s">
        <v>309</v>
      </c>
      <c r="O13" s="615">
        <v>16</v>
      </c>
      <c r="Q13" s="43">
        <v>12</v>
      </c>
      <c r="R13" s="21"/>
      <c r="S13" s="612" t="s">
        <v>311</v>
      </c>
      <c r="T13" s="615"/>
    </row>
    <row r="14" spans="1:20" ht="15" customHeight="1" x14ac:dyDescent="0.3">
      <c r="A14" s="2">
        <v>13</v>
      </c>
      <c r="B14" s="1">
        <v>9</v>
      </c>
      <c r="C14" t="s">
        <v>313</v>
      </c>
      <c r="D14" s="1">
        <v>28</v>
      </c>
      <c r="F14" s="2">
        <v>13</v>
      </c>
      <c r="G14" s="1">
        <v>8</v>
      </c>
      <c r="H14" s="5" t="s">
        <v>313</v>
      </c>
      <c r="I14" s="209">
        <v>24</v>
      </c>
      <c r="L14" s="43">
        <v>13</v>
      </c>
      <c r="M14" s="21">
        <v>7</v>
      </c>
      <c r="N14" s="612" t="s">
        <v>312</v>
      </c>
      <c r="O14" s="615">
        <v>87</v>
      </c>
      <c r="Q14" s="43">
        <v>13</v>
      </c>
      <c r="R14" s="21"/>
      <c r="S14" s="612" t="s">
        <v>309</v>
      </c>
      <c r="T14" s="615"/>
    </row>
    <row r="15" spans="1:20" ht="15" customHeight="1" x14ac:dyDescent="0.3">
      <c r="A15" s="2">
        <v>14</v>
      </c>
      <c r="B15" s="1">
        <v>10</v>
      </c>
      <c r="C15" t="s">
        <v>480</v>
      </c>
      <c r="D15" s="1">
        <v>25</v>
      </c>
      <c r="F15" s="2">
        <v>14</v>
      </c>
      <c r="G15" s="1">
        <v>9</v>
      </c>
      <c r="H15" s="5" t="s">
        <v>471</v>
      </c>
      <c r="I15" s="209">
        <v>13</v>
      </c>
      <c r="L15" s="43">
        <v>14</v>
      </c>
      <c r="M15" s="21">
        <v>8</v>
      </c>
      <c r="N15" s="612" t="s">
        <v>313</v>
      </c>
      <c r="O15" s="615">
        <v>39</v>
      </c>
      <c r="Q15" s="43">
        <v>14</v>
      </c>
      <c r="R15" s="21"/>
      <c r="S15" s="612" t="s">
        <v>312</v>
      </c>
      <c r="T15" s="615"/>
    </row>
    <row r="16" spans="1:20" ht="15" customHeight="1" x14ac:dyDescent="0.3">
      <c r="A16" s="2">
        <v>15</v>
      </c>
      <c r="B16" s="1">
        <v>11</v>
      </c>
      <c r="C16" t="s">
        <v>314</v>
      </c>
      <c r="D16" s="1">
        <v>30</v>
      </c>
      <c r="F16" s="2">
        <v>15</v>
      </c>
      <c r="G16" s="1">
        <v>11</v>
      </c>
      <c r="H16" s="5" t="s">
        <v>314</v>
      </c>
      <c r="I16" s="209">
        <v>30</v>
      </c>
      <c r="L16" s="43">
        <v>15</v>
      </c>
      <c r="M16" s="21">
        <v>9</v>
      </c>
      <c r="N16" s="613" t="s">
        <v>471</v>
      </c>
      <c r="O16" s="615">
        <v>20</v>
      </c>
      <c r="Q16" s="43">
        <v>15</v>
      </c>
      <c r="R16" s="21"/>
      <c r="S16" s="612" t="s">
        <v>313</v>
      </c>
      <c r="T16" s="615"/>
    </row>
    <row r="17" spans="1:20" ht="15" customHeight="1" x14ac:dyDescent="0.3">
      <c r="A17" s="2">
        <v>16</v>
      </c>
      <c r="B17" s="1">
        <v>12</v>
      </c>
      <c r="C17" t="s">
        <v>315</v>
      </c>
      <c r="D17" s="1">
        <v>35</v>
      </c>
      <c r="F17" s="2">
        <v>16</v>
      </c>
      <c r="G17" s="1">
        <v>12</v>
      </c>
      <c r="H17" s="5" t="s">
        <v>315</v>
      </c>
      <c r="I17" s="209">
        <v>35</v>
      </c>
      <c r="L17" s="43">
        <v>16</v>
      </c>
      <c r="M17" s="21">
        <v>11</v>
      </c>
      <c r="N17" s="614" t="s">
        <v>314</v>
      </c>
      <c r="O17" s="615">
        <v>50</v>
      </c>
      <c r="Q17" s="43">
        <v>16</v>
      </c>
      <c r="R17" s="21"/>
      <c r="S17" s="613" t="s">
        <v>471</v>
      </c>
      <c r="T17" s="615"/>
    </row>
    <row r="18" spans="1:20" ht="15" customHeight="1" x14ac:dyDescent="0.3">
      <c r="A18" s="2">
        <v>17</v>
      </c>
      <c r="B18" s="1">
        <v>19</v>
      </c>
      <c r="C18" t="s">
        <v>322</v>
      </c>
      <c r="D18" s="1">
        <v>40</v>
      </c>
      <c r="F18" s="2">
        <v>17</v>
      </c>
      <c r="G18" s="1">
        <v>19</v>
      </c>
      <c r="H18" s="5" t="s">
        <v>322</v>
      </c>
      <c r="I18" s="209">
        <v>40</v>
      </c>
      <c r="L18" s="43">
        <v>17</v>
      </c>
      <c r="M18" s="21">
        <v>12</v>
      </c>
      <c r="N18" s="613" t="s">
        <v>315</v>
      </c>
      <c r="O18" s="615">
        <v>35</v>
      </c>
      <c r="Q18" s="43">
        <v>17</v>
      </c>
      <c r="R18" s="21"/>
      <c r="S18" s="614" t="s">
        <v>314</v>
      </c>
      <c r="T18" s="615"/>
    </row>
    <row r="19" spans="1:20" ht="15" customHeight="1" x14ac:dyDescent="0.3">
      <c r="A19" s="2">
        <v>18</v>
      </c>
      <c r="B19" s="1">
        <v>20</v>
      </c>
      <c r="C19" t="s">
        <v>323</v>
      </c>
      <c r="D19" s="1">
        <v>12</v>
      </c>
      <c r="F19" s="2">
        <v>18</v>
      </c>
      <c r="G19" s="1">
        <v>20</v>
      </c>
      <c r="H19" s="5" t="s">
        <v>323</v>
      </c>
      <c r="I19" s="209">
        <v>12</v>
      </c>
      <c r="L19" s="43">
        <v>18</v>
      </c>
      <c r="M19" s="21">
        <v>20</v>
      </c>
      <c r="N19" s="614" t="s">
        <v>323</v>
      </c>
      <c r="O19" s="615">
        <v>12</v>
      </c>
      <c r="Q19" s="43">
        <v>18</v>
      </c>
      <c r="R19" s="21"/>
      <c r="S19" s="613" t="s">
        <v>315</v>
      </c>
      <c r="T19" s="615"/>
    </row>
    <row r="20" spans="1:20" ht="15" customHeight="1" x14ac:dyDescent="0.3">
      <c r="A20" s="2">
        <v>19</v>
      </c>
      <c r="B20" s="1">
        <v>24</v>
      </c>
      <c r="C20" t="s">
        <v>327</v>
      </c>
      <c r="D20" s="1">
        <v>50</v>
      </c>
      <c r="F20" s="2">
        <v>19</v>
      </c>
      <c r="G20" s="1">
        <v>24</v>
      </c>
      <c r="H20" s="5" t="s">
        <v>327</v>
      </c>
      <c r="I20" s="209">
        <v>50</v>
      </c>
      <c r="L20" s="43">
        <v>19</v>
      </c>
      <c r="M20" s="21">
        <v>10</v>
      </c>
      <c r="N20" s="613" t="s">
        <v>470</v>
      </c>
      <c r="O20" s="615">
        <v>50</v>
      </c>
      <c r="Q20" s="43">
        <v>19</v>
      </c>
      <c r="R20" s="21"/>
      <c r="S20" s="614" t="s">
        <v>323</v>
      </c>
      <c r="T20" s="615"/>
    </row>
    <row r="21" spans="1:20" ht="15" customHeight="1" x14ac:dyDescent="0.3">
      <c r="A21" s="2">
        <v>20</v>
      </c>
      <c r="B21" s="1">
        <v>25</v>
      </c>
      <c r="C21" t="s">
        <v>328</v>
      </c>
      <c r="D21" s="1">
        <v>50</v>
      </c>
      <c r="F21" s="2">
        <v>20</v>
      </c>
      <c r="G21" s="1">
        <v>25</v>
      </c>
      <c r="H21" s="5" t="s">
        <v>328</v>
      </c>
      <c r="I21" s="209">
        <v>50</v>
      </c>
      <c r="L21" s="43">
        <v>20</v>
      </c>
      <c r="M21" s="21">
        <v>24</v>
      </c>
      <c r="N21" s="613" t="s">
        <v>327</v>
      </c>
      <c r="O21" s="615">
        <v>50</v>
      </c>
      <c r="Q21" s="43">
        <v>20</v>
      </c>
      <c r="R21" s="21"/>
      <c r="S21" s="613" t="s">
        <v>328</v>
      </c>
      <c r="T21" s="615"/>
    </row>
    <row r="22" spans="1:20" ht="15" customHeight="1" x14ac:dyDescent="0.3">
      <c r="A22" s="2">
        <v>21</v>
      </c>
      <c r="B22" s="1">
        <v>26</v>
      </c>
      <c r="C22" t="s">
        <v>329</v>
      </c>
      <c r="D22" s="1">
        <v>50</v>
      </c>
      <c r="F22" s="2">
        <v>21</v>
      </c>
      <c r="G22" s="1">
        <v>26</v>
      </c>
      <c r="H22" s="5" t="s">
        <v>329</v>
      </c>
      <c r="I22" s="209">
        <v>50</v>
      </c>
      <c r="L22" s="43">
        <v>21</v>
      </c>
      <c r="M22" s="21">
        <v>25</v>
      </c>
      <c r="N22" s="613" t="s">
        <v>328</v>
      </c>
      <c r="O22" s="615">
        <v>50</v>
      </c>
      <c r="Q22" s="43">
        <v>21</v>
      </c>
      <c r="R22" s="21"/>
      <c r="S22" s="614" t="s">
        <v>329</v>
      </c>
      <c r="T22" s="615"/>
    </row>
    <row r="23" spans="1:20" ht="15" customHeight="1" x14ac:dyDescent="0.3">
      <c r="A23" s="2">
        <v>22</v>
      </c>
      <c r="B23" s="1">
        <v>23</v>
      </c>
      <c r="C23" t="s">
        <v>326</v>
      </c>
      <c r="D23" s="1">
        <v>77</v>
      </c>
      <c r="F23" s="2">
        <v>22</v>
      </c>
      <c r="G23" s="1">
        <v>23</v>
      </c>
      <c r="H23" s="5" t="s">
        <v>326</v>
      </c>
      <c r="I23" s="209">
        <v>77</v>
      </c>
      <c r="L23" s="43">
        <v>22</v>
      </c>
      <c r="M23" s="21">
        <v>26</v>
      </c>
      <c r="N23" s="614" t="s">
        <v>329</v>
      </c>
      <c r="O23" s="615">
        <v>50</v>
      </c>
      <c r="Q23" s="43">
        <v>22</v>
      </c>
      <c r="R23" s="21"/>
      <c r="S23" s="613" t="s">
        <v>326</v>
      </c>
      <c r="T23" s="615"/>
    </row>
    <row r="24" spans="1:20" ht="15" customHeight="1" x14ac:dyDescent="0.3">
      <c r="A24" s="2">
        <v>23</v>
      </c>
      <c r="B24" s="1">
        <v>13</v>
      </c>
      <c r="C24" t="s">
        <v>316</v>
      </c>
      <c r="D24" s="1">
        <v>150</v>
      </c>
      <c r="F24" s="2">
        <v>23</v>
      </c>
      <c r="G24" s="1">
        <v>13</v>
      </c>
      <c r="H24" s="5" t="s">
        <v>316</v>
      </c>
      <c r="I24" s="209">
        <v>100</v>
      </c>
      <c r="L24" s="43">
        <v>23</v>
      </c>
      <c r="M24" s="21">
        <v>23</v>
      </c>
      <c r="N24" s="613" t="s">
        <v>326</v>
      </c>
      <c r="O24" s="615">
        <v>100</v>
      </c>
      <c r="Q24" s="43">
        <v>23</v>
      </c>
      <c r="R24" s="21"/>
      <c r="S24" s="613" t="s">
        <v>316</v>
      </c>
      <c r="T24" s="615"/>
    </row>
    <row r="25" spans="1:20" ht="15" customHeight="1" x14ac:dyDescent="0.3">
      <c r="A25" s="2">
        <v>24</v>
      </c>
      <c r="B25" s="1">
        <v>14</v>
      </c>
      <c r="C25" t="s">
        <v>317</v>
      </c>
      <c r="D25" s="1">
        <v>150</v>
      </c>
      <c r="F25" s="2">
        <v>24</v>
      </c>
      <c r="G25" s="1">
        <v>14</v>
      </c>
      <c r="H25" s="5" t="s">
        <v>317</v>
      </c>
      <c r="I25" s="209">
        <v>100</v>
      </c>
      <c r="L25" s="43">
        <v>24</v>
      </c>
      <c r="M25" s="21">
        <v>13</v>
      </c>
      <c r="N25" s="613" t="s">
        <v>316</v>
      </c>
      <c r="O25" s="615">
        <v>50</v>
      </c>
      <c r="Q25" s="43">
        <v>24</v>
      </c>
      <c r="R25" s="21"/>
      <c r="S25" s="613" t="s">
        <v>317</v>
      </c>
      <c r="T25" s="615"/>
    </row>
    <row r="26" spans="1:20" ht="15" customHeight="1" x14ac:dyDescent="0.3">
      <c r="A26" s="2">
        <v>25</v>
      </c>
      <c r="B26" s="1">
        <v>16</v>
      </c>
      <c r="C26" t="s">
        <v>319</v>
      </c>
      <c r="D26" s="1">
        <v>200</v>
      </c>
      <c r="F26" s="2">
        <v>25</v>
      </c>
      <c r="G26" s="1">
        <v>16</v>
      </c>
      <c r="H26" s="5" t="s">
        <v>319</v>
      </c>
      <c r="I26" s="209">
        <v>200</v>
      </c>
      <c r="L26" s="43">
        <v>25</v>
      </c>
      <c r="M26" s="21">
        <v>14</v>
      </c>
      <c r="N26" s="613" t="s">
        <v>317</v>
      </c>
      <c r="O26" s="615">
        <v>50</v>
      </c>
      <c r="Q26" s="43">
        <v>25</v>
      </c>
      <c r="R26" s="21"/>
      <c r="S26" s="613" t="s">
        <v>319</v>
      </c>
      <c r="T26" s="615"/>
    </row>
    <row r="27" spans="1:20" ht="15" customHeight="1" x14ac:dyDescent="0.3">
      <c r="A27" s="2">
        <v>26</v>
      </c>
      <c r="B27" s="1">
        <v>22</v>
      </c>
      <c r="C27" t="s">
        <v>325</v>
      </c>
      <c r="D27" s="1">
        <v>125</v>
      </c>
      <c r="F27" s="2">
        <v>26</v>
      </c>
      <c r="G27" s="1">
        <v>22</v>
      </c>
      <c r="H27" s="5" t="s">
        <v>474</v>
      </c>
      <c r="I27" s="209">
        <v>125</v>
      </c>
      <c r="L27" s="43">
        <v>26</v>
      </c>
      <c r="M27" s="21">
        <v>16</v>
      </c>
      <c r="N27" s="613" t="s">
        <v>319</v>
      </c>
      <c r="O27" s="615">
        <v>250</v>
      </c>
      <c r="Q27" s="43">
        <v>26</v>
      </c>
      <c r="R27" s="21"/>
      <c r="S27" s="613" t="s">
        <v>474</v>
      </c>
      <c r="T27" s="615"/>
    </row>
    <row r="28" spans="1:20" ht="15" customHeight="1" x14ac:dyDescent="0.3">
      <c r="A28" s="2">
        <v>27</v>
      </c>
      <c r="B28" s="1">
        <v>17</v>
      </c>
      <c r="C28" t="s">
        <v>320</v>
      </c>
      <c r="D28" s="1">
        <v>550</v>
      </c>
      <c r="F28" s="2">
        <v>27</v>
      </c>
      <c r="G28" s="1">
        <v>17</v>
      </c>
      <c r="H28" s="5" t="s">
        <v>320</v>
      </c>
      <c r="I28" s="209">
        <v>550</v>
      </c>
      <c r="L28" s="43">
        <v>27</v>
      </c>
      <c r="M28" s="21">
        <v>22</v>
      </c>
      <c r="N28" s="613" t="s">
        <v>474</v>
      </c>
      <c r="O28" s="615">
        <v>125</v>
      </c>
      <c r="Q28" s="43">
        <v>27</v>
      </c>
      <c r="R28" s="21"/>
      <c r="S28" s="614" t="s">
        <v>1184</v>
      </c>
      <c r="T28" s="615"/>
    </row>
    <row r="29" spans="1:20" ht="15" customHeight="1" x14ac:dyDescent="0.3">
      <c r="A29" s="2">
        <v>28</v>
      </c>
      <c r="B29" s="1">
        <v>18</v>
      </c>
      <c r="C29" t="s">
        <v>321</v>
      </c>
      <c r="D29" s="1">
        <v>400</v>
      </c>
      <c r="F29" s="2">
        <v>28</v>
      </c>
      <c r="G29" s="1">
        <v>18</v>
      </c>
      <c r="H29" s="5" t="s">
        <v>321</v>
      </c>
      <c r="I29" s="209">
        <v>400</v>
      </c>
      <c r="L29" s="43">
        <v>28</v>
      </c>
      <c r="M29" s="21">
        <v>19</v>
      </c>
      <c r="N29" s="614" t="s">
        <v>1151</v>
      </c>
      <c r="O29" s="615">
        <v>40</v>
      </c>
      <c r="Q29" s="43">
        <v>28</v>
      </c>
      <c r="R29" s="21"/>
      <c r="S29" s="613" t="s">
        <v>320</v>
      </c>
      <c r="T29" s="615"/>
    </row>
    <row r="30" spans="1:20" ht="15" customHeight="1" thickBot="1" x14ac:dyDescent="0.35">
      <c r="A30" s="2">
        <v>29</v>
      </c>
      <c r="B30" s="1">
        <v>28</v>
      </c>
      <c r="C30" s="30" t="s">
        <v>481</v>
      </c>
      <c r="D30" s="1">
        <v>50</v>
      </c>
      <c r="F30" s="2">
        <v>29</v>
      </c>
      <c r="G30" s="1">
        <v>10</v>
      </c>
      <c r="H30" s="5" t="s">
        <v>472</v>
      </c>
      <c r="I30" s="527">
        <v>50</v>
      </c>
      <c r="L30" s="43">
        <v>29</v>
      </c>
      <c r="M30" s="21">
        <v>29</v>
      </c>
      <c r="N30" s="614" t="s">
        <v>1184</v>
      </c>
      <c r="O30" s="615">
        <v>150</v>
      </c>
      <c r="Q30" s="43">
        <v>29</v>
      </c>
      <c r="R30" s="21"/>
      <c r="S30" s="613" t="s">
        <v>321</v>
      </c>
      <c r="T30" s="615"/>
    </row>
    <row r="31" spans="1:20" ht="15" customHeight="1" thickTop="1" thickBot="1" x14ac:dyDescent="0.35">
      <c r="A31" s="2">
        <v>30</v>
      </c>
      <c r="B31" s="1">
        <v>29</v>
      </c>
      <c r="C31" s="30" t="s">
        <v>482</v>
      </c>
      <c r="D31" s="301">
        <v>50</v>
      </c>
      <c r="L31" s="43">
        <v>30</v>
      </c>
      <c r="M31" s="21">
        <v>17</v>
      </c>
      <c r="N31" s="613" t="s">
        <v>320</v>
      </c>
      <c r="O31" s="615">
        <v>700</v>
      </c>
    </row>
    <row r="32" spans="1:20" ht="15.75" customHeight="1" thickTop="1" x14ac:dyDescent="0.3">
      <c r="D32" s="1">
        <f>SUM(D2:D31)</f>
        <v>2827</v>
      </c>
      <c r="L32" s="43">
        <v>31</v>
      </c>
      <c r="M32" s="21">
        <v>18</v>
      </c>
      <c r="N32" s="613" t="s">
        <v>321</v>
      </c>
      <c r="O32" s="18">
        <v>500</v>
      </c>
    </row>
    <row r="33" spans="2:19" ht="15" x14ac:dyDescent="0.25">
      <c r="C33" s="302" t="s">
        <v>483</v>
      </c>
      <c r="G33" s="302" t="s">
        <v>483</v>
      </c>
    </row>
    <row r="34" spans="2:19" x14ac:dyDescent="0.25">
      <c r="S34" s="202"/>
    </row>
    <row r="35" spans="2:19" x14ac:dyDescent="0.25">
      <c r="B35">
        <v>1</v>
      </c>
      <c r="C35" t="s">
        <v>484</v>
      </c>
      <c r="F35">
        <v>1</v>
      </c>
      <c r="G35" t="s">
        <v>484</v>
      </c>
    </row>
    <row r="36" spans="2:19" x14ac:dyDescent="0.25">
      <c r="B36">
        <v>2</v>
      </c>
      <c r="C36" t="s">
        <v>485</v>
      </c>
      <c r="F36">
        <v>2</v>
      </c>
      <c r="G36" t="s">
        <v>485</v>
      </c>
    </row>
    <row r="37" spans="2:19" x14ac:dyDescent="0.25">
      <c r="B37">
        <v>3</v>
      </c>
      <c r="C37" t="s">
        <v>486</v>
      </c>
      <c r="F37">
        <v>3</v>
      </c>
      <c r="G37" t="s">
        <v>486</v>
      </c>
    </row>
    <row r="38" spans="2:19" x14ac:dyDescent="0.25">
      <c r="B38">
        <v>4</v>
      </c>
      <c r="C38" t="s">
        <v>487</v>
      </c>
      <c r="F38">
        <v>4</v>
      </c>
      <c r="G38" t="s">
        <v>487</v>
      </c>
    </row>
  </sheetData>
  <sortState xmlns:xlrd2="http://schemas.microsoft.com/office/spreadsheetml/2017/richdata2" ref="L2:O32">
    <sortCondition ref="L2:L32"/>
  </sortState>
  <printOptions horizontalCentered="1" gridLines="1"/>
  <pageMargins left="0.7" right="0.45" top="1.5" bottom="0.75" header="0.8" footer="0.3"/>
  <pageSetup scale="105" orientation="portrait" r:id="rId1"/>
  <headerFooter>
    <oddHeader>&amp;C&amp;"Arial,Bold"&amp;14Suggested Order for Toy Picks</oddHeader>
  </headerFooter>
  <legacy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B7ADC-CFF4-4394-98FF-6758D7CDEEC4}">
  <sheetPr codeName="Sheet30"/>
  <dimension ref="A1:C24"/>
  <sheetViews>
    <sheetView showWhiteSpace="0" view="pageBreakPreview" zoomScaleNormal="100" zoomScaleSheetLayoutView="100" workbookViewId="0">
      <selection activeCell="G22" sqref="G22"/>
    </sheetView>
  </sheetViews>
  <sheetFormatPr defaultRowHeight="24.6" x14ac:dyDescent="0.25"/>
  <cols>
    <col min="1" max="1" width="41.5546875" style="291" bestFit="1" customWidth="1"/>
    <col min="2" max="2" width="35.33203125" style="359" customWidth="1"/>
    <col min="3" max="3" width="5.5546875" style="291" customWidth="1"/>
    <col min="4" max="256" width="9.109375" style="291"/>
    <col min="257" max="257" width="41.5546875" style="291" bestFit="1" customWidth="1"/>
    <col min="258" max="258" width="28.44140625" style="291" customWidth="1"/>
    <col min="259" max="259" width="5.5546875" style="291" customWidth="1"/>
    <col min="260" max="512" width="9.109375" style="291"/>
    <col min="513" max="513" width="41.5546875" style="291" bestFit="1" customWidth="1"/>
    <col min="514" max="514" width="28.44140625" style="291" customWidth="1"/>
    <col min="515" max="515" width="5.5546875" style="291" customWidth="1"/>
    <col min="516" max="768" width="9.109375" style="291"/>
    <col min="769" max="769" width="41.5546875" style="291" bestFit="1" customWidth="1"/>
    <col min="770" max="770" width="28.44140625" style="291" customWidth="1"/>
    <col min="771" max="771" width="5.5546875" style="291" customWidth="1"/>
    <col min="772" max="1024" width="9.109375" style="291"/>
    <col min="1025" max="1025" width="41.5546875" style="291" bestFit="1" customWidth="1"/>
    <col min="1026" max="1026" width="28.44140625" style="291" customWidth="1"/>
    <col min="1027" max="1027" width="5.5546875" style="291" customWidth="1"/>
    <col min="1028" max="1280" width="9.109375" style="291"/>
    <col min="1281" max="1281" width="41.5546875" style="291" bestFit="1" customWidth="1"/>
    <col min="1282" max="1282" width="28.44140625" style="291" customWidth="1"/>
    <col min="1283" max="1283" width="5.5546875" style="291" customWidth="1"/>
    <col min="1284" max="1536" width="9.109375" style="291"/>
    <col min="1537" max="1537" width="41.5546875" style="291" bestFit="1" customWidth="1"/>
    <col min="1538" max="1538" width="28.44140625" style="291" customWidth="1"/>
    <col min="1539" max="1539" width="5.5546875" style="291" customWidth="1"/>
    <col min="1540" max="1792" width="9.109375" style="291"/>
    <col min="1793" max="1793" width="41.5546875" style="291" bestFit="1" customWidth="1"/>
    <col min="1794" max="1794" width="28.44140625" style="291" customWidth="1"/>
    <col min="1795" max="1795" width="5.5546875" style="291" customWidth="1"/>
    <col min="1796" max="2048" width="9.109375" style="291"/>
    <col min="2049" max="2049" width="41.5546875" style="291" bestFit="1" customWidth="1"/>
    <col min="2050" max="2050" width="28.44140625" style="291" customWidth="1"/>
    <col min="2051" max="2051" width="5.5546875" style="291" customWidth="1"/>
    <col min="2052" max="2304" width="9.109375" style="291"/>
    <col min="2305" max="2305" width="41.5546875" style="291" bestFit="1" customWidth="1"/>
    <col min="2306" max="2306" width="28.44140625" style="291" customWidth="1"/>
    <col min="2307" max="2307" width="5.5546875" style="291" customWidth="1"/>
    <col min="2308" max="2560" width="9.109375" style="291"/>
    <col min="2561" max="2561" width="41.5546875" style="291" bestFit="1" customWidth="1"/>
    <col min="2562" max="2562" width="28.44140625" style="291" customWidth="1"/>
    <col min="2563" max="2563" width="5.5546875" style="291" customWidth="1"/>
    <col min="2564" max="2816" width="9.109375" style="291"/>
    <col min="2817" max="2817" width="41.5546875" style="291" bestFit="1" customWidth="1"/>
    <col min="2818" max="2818" width="28.44140625" style="291" customWidth="1"/>
    <col min="2819" max="2819" width="5.5546875" style="291" customWidth="1"/>
    <col min="2820" max="3072" width="9.109375" style="291"/>
    <col min="3073" max="3073" width="41.5546875" style="291" bestFit="1" customWidth="1"/>
    <col min="3074" max="3074" width="28.44140625" style="291" customWidth="1"/>
    <col min="3075" max="3075" width="5.5546875" style="291" customWidth="1"/>
    <col min="3076" max="3328" width="9.109375" style="291"/>
    <col min="3329" max="3329" width="41.5546875" style="291" bestFit="1" customWidth="1"/>
    <col min="3330" max="3330" width="28.44140625" style="291" customWidth="1"/>
    <col min="3331" max="3331" width="5.5546875" style="291" customWidth="1"/>
    <col min="3332" max="3584" width="9.109375" style="291"/>
    <col min="3585" max="3585" width="41.5546875" style="291" bestFit="1" customWidth="1"/>
    <col min="3586" max="3586" width="28.44140625" style="291" customWidth="1"/>
    <col min="3587" max="3587" width="5.5546875" style="291" customWidth="1"/>
    <col min="3588" max="3840" width="9.109375" style="291"/>
    <col min="3841" max="3841" width="41.5546875" style="291" bestFit="1" customWidth="1"/>
    <col min="3842" max="3842" width="28.44140625" style="291" customWidth="1"/>
    <col min="3843" max="3843" width="5.5546875" style="291" customWidth="1"/>
    <col min="3844" max="4096" width="9.109375" style="291"/>
    <col min="4097" max="4097" width="41.5546875" style="291" bestFit="1" customWidth="1"/>
    <col min="4098" max="4098" width="28.44140625" style="291" customWidth="1"/>
    <col min="4099" max="4099" width="5.5546875" style="291" customWidth="1"/>
    <col min="4100" max="4352" width="9.109375" style="291"/>
    <col min="4353" max="4353" width="41.5546875" style="291" bestFit="1" customWidth="1"/>
    <col min="4354" max="4354" width="28.44140625" style="291" customWidth="1"/>
    <col min="4355" max="4355" width="5.5546875" style="291" customWidth="1"/>
    <col min="4356" max="4608" width="9.109375" style="291"/>
    <col min="4609" max="4609" width="41.5546875" style="291" bestFit="1" customWidth="1"/>
    <col min="4610" max="4610" width="28.44140625" style="291" customWidth="1"/>
    <col min="4611" max="4611" width="5.5546875" style="291" customWidth="1"/>
    <col min="4612" max="4864" width="9.109375" style="291"/>
    <col min="4865" max="4865" width="41.5546875" style="291" bestFit="1" customWidth="1"/>
    <col min="4866" max="4866" width="28.44140625" style="291" customWidth="1"/>
    <col min="4867" max="4867" width="5.5546875" style="291" customWidth="1"/>
    <col min="4868" max="5120" width="9.109375" style="291"/>
    <col min="5121" max="5121" width="41.5546875" style="291" bestFit="1" customWidth="1"/>
    <col min="5122" max="5122" width="28.44140625" style="291" customWidth="1"/>
    <col min="5123" max="5123" width="5.5546875" style="291" customWidth="1"/>
    <col min="5124" max="5376" width="9.109375" style="291"/>
    <col min="5377" max="5377" width="41.5546875" style="291" bestFit="1" customWidth="1"/>
    <col min="5378" max="5378" width="28.44140625" style="291" customWidth="1"/>
    <col min="5379" max="5379" width="5.5546875" style="291" customWidth="1"/>
    <col min="5380" max="5632" width="9.109375" style="291"/>
    <col min="5633" max="5633" width="41.5546875" style="291" bestFit="1" customWidth="1"/>
    <col min="5634" max="5634" width="28.44140625" style="291" customWidth="1"/>
    <col min="5635" max="5635" width="5.5546875" style="291" customWidth="1"/>
    <col min="5636" max="5888" width="9.109375" style="291"/>
    <col min="5889" max="5889" width="41.5546875" style="291" bestFit="1" customWidth="1"/>
    <col min="5890" max="5890" width="28.44140625" style="291" customWidth="1"/>
    <col min="5891" max="5891" width="5.5546875" style="291" customWidth="1"/>
    <col min="5892" max="6144" width="9.109375" style="291"/>
    <col min="6145" max="6145" width="41.5546875" style="291" bestFit="1" customWidth="1"/>
    <col min="6146" max="6146" width="28.44140625" style="291" customWidth="1"/>
    <col min="6147" max="6147" width="5.5546875" style="291" customWidth="1"/>
    <col min="6148" max="6400" width="9.109375" style="291"/>
    <col min="6401" max="6401" width="41.5546875" style="291" bestFit="1" customWidth="1"/>
    <col min="6402" max="6402" width="28.44140625" style="291" customWidth="1"/>
    <col min="6403" max="6403" width="5.5546875" style="291" customWidth="1"/>
    <col min="6404" max="6656" width="9.109375" style="291"/>
    <col min="6657" max="6657" width="41.5546875" style="291" bestFit="1" customWidth="1"/>
    <col min="6658" max="6658" width="28.44140625" style="291" customWidth="1"/>
    <col min="6659" max="6659" width="5.5546875" style="291" customWidth="1"/>
    <col min="6660" max="6912" width="9.109375" style="291"/>
    <col min="6913" max="6913" width="41.5546875" style="291" bestFit="1" customWidth="1"/>
    <col min="6914" max="6914" width="28.44140625" style="291" customWidth="1"/>
    <col min="6915" max="6915" width="5.5546875" style="291" customWidth="1"/>
    <col min="6916" max="7168" width="9.109375" style="291"/>
    <col min="7169" max="7169" width="41.5546875" style="291" bestFit="1" customWidth="1"/>
    <col min="7170" max="7170" width="28.44140625" style="291" customWidth="1"/>
    <col min="7171" max="7171" width="5.5546875" style="291" customWidth="1"/>
    <col min="7172" max="7424" width="9.109375" style="291"/>
    <col min="7425" max="7425" width="41.5546875" style="291" bestFit="1" customWidth="1"/>
    <col min="7426" max="7426" width="28.44140625" style="291" customWidth="1"/>
    <col min="7427" max="7427" width="5.5546875" style="291" customWidth="1"/>
    <col min="7428" max="7680" width="9.109375" style="291"/>
    <col min="7681" max="7681" width="41.5546875" style="291" bestFit="1" customWidth="1"/>
    <col min="7682" max="7682" width="28.44140625" style="291" customWidth="1"/>
    <col min="7683" max="7683" width="5.5546875" style="291" customWidth="1"/>
    <col min="7684" max="7936" width="9.109375" style="291"/>
    <col min="7937" max="7937" width="41.5546875" style="291" bestFit="1" customWidth="1"/>
    <col min="7938" max="7938" width="28.44140625" style="291" customWidth="1"/>
    <col min="7939" max="7939" width="5.5546875" style="291" customWidth="1"/>
    <col min="7940" max="8192" width="9.109375" style="291"/>
    <col min="8193" max="8193" width="41.5546875" style="291" bestFit="1" customWidth="1"/>
    <col min="8194" max="8194" width="28.44140625" style="291" customWidth="1"/>
    <col min="8195" max="8195" width="5.5546875" style="291" customWidth="1"/>
    <col min="8196" max="8448" width="9.109375" style="291"/>
    <col min="8449" max="8449" width="41.5546875" style="291" bestFit="1" customWidth="1"/>
    <col min="8450" max="8450" width="28.44140625" style="291" customWidth="1"/>
    <col min="8451" max="8451" width="5.5546875" style="291" customWidth="1"/>
    <col min="8452" max="8704" width="9.109375" style="291"/>
    <col min="8705" max="8705" width="41.5546875" style="291" bestFit="1" customWidth="1"/>
    <col min="8706" max="8706" width="28.44140625" style="291" customWidth="1"/>
    <col min="8707" max="8707" width="5.5546875" style="291" customWidth="1"/>
    <col min="8708" max="8960" width="9.109375" style="291"/>
    <col min="8961" max="8961" width="41.5546875" style="291" bestFit="1" customWidth="1"/>
    <col min="8962" max="8962" width="28.44140625" style="291" customWidth="1"/>
    <col min="8963" max="8963" width="5.5546875" style="291" customWidth="1"/>
    <col min="8964" max="9216" width="9.109375" style="291"/>
    <col min="9217" max="9217" width="41.5546875" style="291" bestFit="1" customWidth="1"/>
    <col min="9218" max="9218" width="28.44140625" style="291" customWidth="1"/>
    <col min="9219" max="9219" width="5.5546875" style="291" customWidth="1"/>
    <col min="9220" max="9472" width="9.109375" style="291"/>
    <col min="9473" max="9473" width="41.5546875" style="291" bestFit="1" customWidth="1"/>
    <col min="9474" max="9474" width="28.44140625" style="291" customWidth="1"/>
    <col min="9475" max="9475" width="5.5546875" style="291" customWidth="1"/>
    <col min="9476" max="9728" width="9.109375" style="291"/>
    <col min="9729" max="9729" width="41.5546875" style="291" bestFit="1" customWidth="1"/>
    <col min="9730" max="9730" width="28.44140625" style="291" customWidth="1"/>
    <col min="9731" max="9731" width="5.5546875" style="291" customWidth="1"/>
    <col min="9732" max="9984" width="9.109375" style="291"/>
    <col min="9985" max="9985" width="41.5546875" style="291" bestFit="1" customWidth="1"/>
    <col min="9986" max="9986" width="28.44140625" style="291" customWidth="1"/>
    <col min="9987" max="9987" width="5.5546875" style="291" customWidth="1"/>
    <col min="9988" max="10240" width="9.109375" style="291"/>
    <col min="10241" max="10241" width="41.5546875" style="291" bestFit="1" customWidth="1"/>
    <col min="10242" max="10242" width="28.44140625" style="291" customWidth="1"/>
    <col min="10243" max="10243" width="5.5546875" style="291" customWidth="1"/>
    <col min="10244" max="10496" width="9.109375" style="291"/>
    <col min="10497" max="10497" width="41.5546875" style="291" bestFit="1" customWidth="1"/>
    <col min="10498" max="10498" width="28.44140625" style="291" customWidth="1"/>
    <col min="10499" max="10499" width="5.5546875" style="291" customWidth="1"/>
    <col min="10500" max="10752" width="9.109375" style="291"/>
    <col min="10753" max="10753" width="41.5546875" style="291" bestFit="1" customWidth="1"/>
    <col min="10754" max="10754" width="28.44140625" style="291" customWidth="1"/>
    <col min="10755" max="10755" width="5.5546875" style="291" customWidth="1"/>
    <col min="10756" max="11008" width="9.109375" style="291"/>
    <col min="11009" max="11009" width="41.5546875" style="291" bestFit="1" customWidth="1"/>
    <col min="11010" max="11010" width="28.44140625" style="291" customWidth="1"/>
    <col min="11011" max="11011" width="5.5546875" style="291" customWidth="1"/>
    <col min="11012" max="11264" width="9.109375" style="291"/>
    <col min="11265" max="11265" width="41.5546875" style="291" bestFit="1" customWidth="1"/>
    <col min="11266" max="11266" width="28.44140625" style="291" customWidth="1"/>
    <col min="11267" max="11267" width="5.5546875" style="291" customWidth="1"/>
    <col min="11268" max="11520" width="9.109375" style="291"/>
    <col min="11521" max="11521" width="41.5546875" style="291" bestFit="1" customWidth="1"/>
    <col min="11522" max="11522" width="28.44140625" style="291" customWidth="1"/>
    <col min="11523" max="11523" width="5.5546875" style="291" customWidth="1"/>
    <col min="11524" max="11776" width="9.109375" style="291"/>
    <col min="11777" max="11777" width="41.5546875" style="291" bestFit="1" customWidth="1"/>
    <col min="11778" max="11778" width="28.44140625" style="291" customWidth="1"/>
    <col min="11779" max="11779" width="5.5546875" style="291" customWidth="1"/>
    <col min="11780" max="12032" width="9.109375" style="291"/>
    <col min="12033" max="12033" width="41.5546875" style="291" bestFit="1" customWidth="1"/>
    <col min="12034" max="12034" width="28.44140625" style="291" customWidth="1"/>
    <col min="12035" max="12035" width="5.5546875" style="291" customWidth="1"/>
    <col min="12036" max="12288" width="9.109375" style="291"/>
    <col min="12289" max="12289" width="41.5546875" style="291" bestFit="1" customWidth="1"/>
    <col min="12290" max="12290" width="28.44140625" style="291" customWidth="1"/>
    <col min="12291" max="12291" width="5.5546875" style="291" customWidth="1"/>
    <col min="12292" max="12544" width="9.109375" style="291"/>
    <col min="12545" max="12545" width="41.5546875" style="291" bestFit="1" customWidth="1"/>
    <col min="12546" max="12546" width="28.44140625" style="291" customWidth="1"/>
    <col min="12547" max="12547" width="5.5546875" style="291" customWidth="1"/>
    <col min="12548" max="12800" width="9.109375" style="291"/>
    <col min="12801" max="12801" width="41.5546875" style="291" bestFit="1" customWidth="1"/>
    <col min="12802" max="12802" width="28.44140625" style="291" customWidth="1"/>
    <col min="12803" max="12803" width="5.5546875" style="291" customWidth="1"/>
    <col min="12804" max="13056" width="9.109375" style="291"/>
    <col min="13057" max="13057" width="41.5546875" style="291" bestFit="1" customWidth="1"/>
    <col min="13058" max="13058" width="28.44140625" style="291" customWidth="1"/>
    <col min="13059" max="13059" width="5.5546875" style="291" customWidth="1"/>
    <col min="13060" max="13312" width="9.109375" style="291"/>
    <col min="13313" max="13313" width="41.5546875" style="291" bestFit="1" customWidth="1"/>
    <col min="13314" max="13314" width="28.44140625" style="291" customWidth="1"/>
    <col min="13315" max="13315" width="5.5546875" style="291" customWidth="1"/>
    <col min="13316" max="13568" width="9.109375" style="291"/>
    <col min="13569" max="13569" width="41.5546875" style="291" bestFit="1" customWidth="1"/>
    <col min="13570" max="13570" width="28.44140625" style="291" customWidth="1"/>
    <col min="13571" max="13571" width="5.5546875" style="291" customWidth="1"/>
    <col min="13572" max="13824" width="9.109375" style="291"/>
    <col min="13825" max="13825" width="41.5546875" style="291" bestFit="1" customWidth="1"/>
    <col min="13826" max="13826" width="28.44140625" style="291" customWidth="1"/>
    <col min="13827" max="13827" width="5.5546875" style="291" customWidth="1"/>
    <col min="13828" max="14080" width="9.109375" style="291"/>
    <col min="14081" max="14081" width="41.5546875" style="291" bestFit="1" customWidth="1"/>
    <col min="14082" max="14082" width="28.44140625" style="291" customWidth="1"/>
    <col min="14083" max="14083" width="5.5546875" style="291" customWidth="1"/>
    <col min="14084" max="14336" width="9.109375" style="291"/>
    <col min="14337" max="14337" width="41.5546875" style="291" bestFit="1" customWidth="1"/>
    <col min="14338" max="14338" width="28.44140625" style="291" customWidth="1"/>
    <col min="14339" max="14339" width="5.5546875" style="291" customWidth="1"/>
    <col min="14340" max="14592" width="9.109375" style="291"/>
    <col min="14593" max="14593" width="41.5546875" style="291" bestFit="1" customWidth="1"/>
    <col min="14594" max="14594" width="28.44140625" style="291" customWidth="1"/>
    <col min="14595" max="14595" width="5.5546875" style="291" customWidth="1"/>
    <col min="14596" max="14848" width="9.109375" style="291"/>
    <col min="14849" max="14849" width="41.5546875" style="291" bestFit="1" customWidth="1"/>
    <col min="14850" max="14850" width="28.44140625" style="291" customWidth="1"/>
    <col min="14851" max="14851" width="5.5546875" style="291" customWidth="1"/>
    <col min="14852" max="15104" width="9.109375" style="291"/>
    <col min="15105" max="15105" width="41.5546875" style="291" bestFit="1" customWidth="1"/>
    <col min="15106" max="15106" width="28.44140625" style="291" customWidth="1"/>
    <col min="15107" max="15107" width="5.5546875" style="291" customWidth="1"/>
    <col min="15108" max="15360" width="9.109375" style="291"/>
    <col min="15361" max="15361" width="41.5546875" style="291" bestFit="1" customWidth="1"/>
    <col min="15362" max="15362" width="28.44140625" style="291" customWidth="1"/>
    <col min="15363" max="15363" width="5.5546875" style="291" customWidth="1"/>
    <col min="15364" max="15616" width="9.109375" style="291"/>
    <col min="15617" max="15617" width="41.5546875" style="291" bestFit="1" customWidth="1"/>
    <col min="15618" max="15618" width="28.44140625" style="291" customWidth="1"/>
    <col min="15619" max="15619" width="5.5546875" style="291" customWidth="1"/>
    <col min="15620" max="15872" width="9.109375" style="291"/>
    <col min="15873" max="15873" width="41.5546875" style="291" bestFit="1" customWidth="1"/>
    <col min="15874" max="15874" width="28.44140625" style="291" customWidth="1"/>
    <col min="15875" max="15875" width="5.5546875" style="291" customWidth="1"/>
    <col min="15876" max="16128" width="9.109375" style="291"/>
    <col min="16129" max="16129" width="41.5546875" style="291" bestFit="1" customWidth="1"/>
    <col min="16130" max="16130" width="28.44140625" style="291" customWidth="1"/>
    <col min="16131" max="16131" width="5.5546875" style="291" customWidth="1"/>
    <col min="16132" max="16384" width="9.109375" style="291"/>
  </cols>
  <sheetData>
    <row r="1" spans="1:3" ht="121.5" customHeight="1" x14ac:dyDescent="0.4">
      <c r="A1" s="504" t="s">
        <v>1050</v>
      </c>
      <c r="B1" s="356" t="s">
        <v>1913</v>
      </c>
    </row>
    <row r="2" spans="1:3" ht="105.75" customHeight="1" x14ac:dyDescent="0.4">
      <c r="A2" s="355" t="str">
        <f>+'Toy Count Summary 2024'!A3</f>
        <v>Toy 1:  
Basketball Games</v>
      </c>
      <c r="B2" s="356" t="s">
        <v>1169</v>
      </c>
      <c r="C2" s="357"/>
    </row>
    <row r="3" spans="1:3" ht="105.75" customHeight="1" x14ac:dyDescent="0.4">
      <c r="A3" s="355" t="str">
        <f>+'Toy Count Summary 2024'!A4</f>
        <v>Toy 2:  
Rocking Chairs</v>
      </c>
      <c r="B3" s="356" t="s">
        <v>1170</v>
      </c>
      <c r="C3" s="357"/>
    </row>
    <row r="4" spans="1:3" ht="105.75" customHeight="1" x14ac:dyDescent="0.4">
      <c r="A4" s="355" t="str">
        <f>+'Toy Count Summary 2024'!A5</f>
        <v>Toy 3:  
Tugboats</v>
      </c>
      <c r="B4" s="356" t="s">
        <v>1171</v>
      </c>
      <c r="C4" s="357"/>
    </row>
    <row r="5" spans="1:3" ht="105.75" customHeight="1" x14ac:dyDescent="0.4">
      <c r="A5" s="355" t="str">
        <f>+'Toy Count Summary 2024'!A6</f>
        <v>Toy 4:  
Racers</v>
      </c>
      <c r="B5" s="356" t="s">
        <v>1000</v>
      </c>
      <c r="C5" s="358"/>
    </row>
    <row r="6" spans="1:3" ht="105.75" customHeight="1" x14ac:dyDescent="0.4">
      <c r="A6" s="355" t="str">
        <f>+'Toy Count Summary 2024'!A7</f>
        <v>Toy 5:  
Cars</v>
      </c>
      <c r="B6" s="356" t="s">
        <v>1001</v>
      </c>
      <c r="C6" s="357"/>
    </row>
    <row r="7" spans="1:3" ht="121.5" customHeight="1" x14ac:dyDescent="0.4">
      <c r="A7" s="355" t="str">
        <f>+'Toy Count Summary 2024'!A8</f>
        <v>Toy 6:  
Trucks</v>
      </c>
      <c r="B7" s="356" t="s">
        <v>1002</v>
      </c>
      <c r="C7" s="358"/>
    </row>
    <row r="8" spans="1:3" ht="105.75" customHeight="1" x14ac:dyDescent="0.4">
      <c r="A8" s="355" t="str">
        <f>+'Toy Count Summary 2024'!A9</f>
        <v>Toy 7:
Oldies (5 Favs)</v>
      </c>
      <c r="B8" s="356" t="s">
        <v>1003</v>
      </c>
      <c r="C8" s="358"/>
    </row>
    <row r="9" spans="1:3" ht="105.75" customHeight="1" x14ac:dyDescent="0.4">
      <c r="A9" s="355" t="str">
        <f>+'Toy Count Summary 2024'!A10</f>
        <v>Toy 8:  
Buses</v>
      </c>
      <c r="B9" s="356" t="s">
        <v>1172</v>
      </c>
      <c r="C9" s="357"/>
    </row>
    <row r="10" spans="1:3" ht="105.75" customHeight="1" x14ac:dyDescent="0.4">
      <c r="A10" s="355" t="str">
        <f>+'Toy Count Summary 2024'!A11</f>
        <v>Toy 9:  
Locomotives</v>
      </c>
      <c r="B10" s="356" t="s">
        <v>1173</v>
      </c>
      <c r="C10" s="357"/>
    </row>
    <row r="11" spans="1:3" ht="139.5" customHeight="1" x14ac:dyDescent="0.4">
      <c r="A11" s="355" t="str">
        <f>+'Toy Count Summary 2024'!A12</f>
        <v>Toy 10:  
Jewelry Boxes</v>
      </c>
      <c r="B11" s="356" t="s">
        <v>1162</v>
      </c>
      <c r="C11" s="358"/>
    </row>
    <row r="12" spans="1:3" ht="105.75" customHeight="1" x14ac:dyDescent="0.4">
      <c r="A12" s="355" t="str">
        <f>+'Toy Count Summary 2024'!A13</f>
        <v>Toy 11:  
Tractors</v>
      </c>
      <c r="B12" s="356" t="s">
        <v>1004</v>
      </c>
      <c r="C12" s="358"/>
    </row>
    <row r="13" spans="1:3" ht="105.75" customHeight="1" x14ac:dyDescent="0.4">
      <c r="A13" s="355" t="str">
        <f>+'Toy Count Summary 2024'!A14</f>
        <v>Toy 12:  
Turtle Banks</v>
      </c>
      <c r="B13" s="356" t="s">
        <v>1005</v>
      </c>
      <c r="C13" s="357"/>
    </row>
    <row r="14" spans="1:3" ht="105.75" customHeight="1" x14ac:dyDescent="0.4">
      <c r="A14" s="355" t="str">
        <f>+'Toy Count Summary 2024'!A15</f>
        <v>Toy 13:  
Critters Bags</v>
      </c>
      <c r="B14" s="356" t="s">
        <v>1161</v>
      </c>
      <c r="C14" s="357"/>
    </row>
    <row r="15" spans="1:3" ht="105.75" customHeight="1" x14ac:dyDescent="0.4">
      <c r="A15" s="355" t="str">
        <f>+'Toy Count Summary 2024'!A16</f>
        <v>Toy 14:  
Games</v>
      </c>
      <c r="B15" s="356" t="s">
        <v>1011</v>
      </c>
      <c r="C15" s="357"/>
    </row>
    <row r="16" spans="1:3" ht="105.75" customHeight="1" x14ac:dyDescent="0.4">
      <c r="A16" s="355" t="str">
        <f>+'Toy Count Summary 2024'!A17</f>
        <v>Toy 15:  
Animal Toys</v>
      </c>
      <c r="B16" s="356" t="s">
        <v>1010</v>
      </c>
      <c r="C16" s="358"/>
    </row>
    <row r="17" spans="1:3" ht="138.75" customHeight="1" x14ac:dyDescent="0.4">
      <c r="A17" s="355" t="str">
        <f>+'Toy Count Summary 2024'!A18</f>
        <v>Toy 16:  
Small Toy Cars</v>
      </c>
      <c r="B17" s="356" t="s">
        <v>1009</v>
      </c>
      <c r="C17" s="358"/>
    </row>
    <row r="18" spans="1:3" ht="105.75" customHeight="1" x14ac:dyDescent="0.4">
      <c r="A18" s="355" t="str">
        <f>+'Toy Count Summary 2024'!A19</f>
        <v>Toy 17:  
Helicopters</v>
      </c>
      <c r="B18" s="356" t="s">
        <v>1008</v>
      </c>
      <c r="C18" s="358"/>
    </row>
    <row r="19" spans="1:3" ht="105.75" customHeight="1" x14ac:dyDescent="0.4">
      <c r="A19" s="355" t="str">
        <f>+'Toy Count Summary 2024'!A20</f>
        <v>Toy 18:  
Firetrucks</v>
      </c>
      <c r="B19" s="356" t="s">
        <v>1174</v>
      </c>
      <c r="C19" s="357"/>
    </row>
    <row r="20" spans="1:3" ht="105.75" customHeight="1" x14ac:dyDescent="0.4">
      <c r="A20" s="355" t="str">
        <f>+'Toy Count Summary 2024'!A21</f>
        <v>Toy 19:  
Airplanes</v>
      </c>
      <c r="B20" s="356" t="s">
        <v>1160</v>
      </c>
      <c r="C20" s="357"/>
    </row>
    <row r="21" spans="1:3" ht="105.75" customHeight="1" x14ac:dyDescent="0.4">
      <c r="A21" s="355" t="str">
        <f>+'Toy Count Summary 2024'!A22</f>
        <v>Toy 20:  
Vans</v>
      </c>
      <c r="B21" s="356" t="s">
        <v>1006</v>
      </c>
      <c r="C21" s="358"/>
    </row>
    <row r="22" spans="1:3" ht="105.75" customHeight="1" x14ac:dyDescent="0.4">
      <c r="A22" s="355" t="str">
        <f>+'Toy Count Summary 2024'!A23</f>
        <v>Toy 21:  
Cradles</v>
      </c>
      <c r="B22" s="356" t="s">
        <v>1007</v>
      </c>
      <c r="C22" s="357"/>
    </row>
    <row r="23" spans="1:3" ht="105.75" customHeight="1" x14ac:dyDescent="0.4">
      <c r="A23" s="355" t="str">
        <f>+'Toy Count Summary 2024'!A24</f>
        <v>Toy 22:  
Blocks</v>
      </c>
      <c r="B23" s="356" t="s">
        <v>1159</v>
      </c>
      <c r="C23" s="357"/>
    </row>
    <row r="24" spans="1:3" ht="93.75" customHeight="1" x14ac:dyDescent="0.25">
      <c r="B24" s="359" t="s">
        <v>1232</v>
      </c>
    </row>
  </sheetData>
  <printOptions horizontalCentered="1" verticalCentered="1"/>
  <pageMargins left="1.45" right="1.45" top="0.5" bottom="0.5" header="0.3" footer="0.3"/>
  <pageSetup scale="300" orientation="landscape" r:id="rId1"/>
  <rowBreaks count="6" manualBreakCount="6">
    <brk id="4" max="16383" man="1"/>
    <brk id="7" max="16383" man="1"/>
    <brk id="10" max="16383" man="1"/>
    <brk id="13" min="1" max="1" man="1"/>
    <brk id="16" min="1" max="1" man="1"/>
    <brk id="19" min="1" max="1" man="1"/>
  </rowBreaks>
  <colBreaks count="1" manualBreakCount="1">
    <brk id="1" max="1048575" man="1"/>
  </colBreaks>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3C3C2-5713-4C46-925B-9A65CFB7522C}">
  <sheetPr codeName="Sheet21"/>
  <dimension ref="A1:O66"/>
  <sheetViews>
    <sheetView topLeftCell="G1" workbookViewId="0">
      <selection activeCell="G22" sqref="G22"/>
    </sheetView>
  </sheetViews>
  <sheetFormatPr defaultColWidth="47.6640625" defaultRowHeight="13.2" x14ac:dyDescent="0.25"/>
  <cols>
    <col min="1" max="1" width="13.109375" customWidth="1"/>
    <col min="2" max="2" width="43.44140625" bestFit="1" customWidth="1"/>
    <col min="3" max="3" width="15.88671875" bestFit="1" customWidth="1"/>
    <col min="4" max="4" width="12" customWidth="1"/>
    <col min="5" max="5" width="9.88671875" bestFit="1" customWidth="1"/>
    <col min="7" max="7" width="11.5546875" customWidth="1"/>
    <col min="8" max="8" width="53.6640625" customWidth="1"/>
    <col min="9" max="9" width="13.44140625" customWidth="1"/>
    <col min="10" max="10" width="10.33203125" bestFit="1" customWidth="1"/>
    <col min="12" max="12" width="10" bestFit="1" customWidth="1"/>
    <col min="14" max="14" width="20.33203125" customWidth="1"/>
    <col min="15" max="15" width="17.5546875" style="1" customWidth="1"/>
  </cols>
  <sheetData>
    <row r="1" spans="1:15" ht="33" customHeight="1" x14ac:dyDescent="0.3">
      <c r="G1" s="528" t="s">
        <v>491</v>
      </c>
      <c r="H1" s="22" t="s">
        <v>1229</v>
      </c>
      <c r="I1" s="611" t="s">
        <v>492</v>
      </c>
      <c r="J1" s="22" t="s">
        <v>476</v>
      </c>
      <c r="L1" s="772" t="s">
        <v>491</v>
      </c>
      <c r="M1" s="21" t="s">
        <v>1773</v>
      </c>
      <c r="N1" s="21" t="s">
        <v>492</v>
      </c>
      <c r="O1" s="21" t="s">
        <v>476</v>
      </c>
    </row>
    <row r="2" spans="1:15" ht="30" x14ac:dyDescent="0.25">
      <c r="A2" s="528" t="s">
        <v>491</v>
      </c>
      <c r="B2" s="22" t="s">
        <v>993</v>
      </c>
      <c r="C2" s="22" t="s">
        <v>492</v>
      </c>
      <c r="D2" s="22" t="s">
        <v>476</v>
      </c>
      <c r="G2" s="43">
        <v>1</v>
      </c>
      <c r="H2" s="612" t="s">
        <v>307</v>
      </c>
      <c r="I2" s="18"/>
      <c r="J2" s="615">
        <v>112</v>
      </c>
      <c r="L2" s="774">
        <v>1</v>
      </c>
      <c r="M2" s="776" t="s">
        <v>307</v>
      </c>
      <c r="N2" s="777"/>
      <c r="O2" s="18">
        <v>112</v>
      </c>
    </row>
    <row r="3" spans="1:15" ht="15.6" x14ac:dyDescent="0.3">
      <c r="A3" s="307">
        <v>1</v>
      </c>
      <c r="B3" s="309" t="s">
        <v>307</v>
      </c>
      <c r="C3" s="21"/>
      <c r="D3" s="18">
        <v>116</v>
      </c>
      <c r="G3" s="43">
        <v>2</v>
      </c>
      <c r="H3" s="612" t="s">
        <v>308</v>
      </c>
      <c r="I3" s="18"/>
      <c r="J3" s="615">
        <v>65</v>
      </c>
      <c r="L3" s="774">
        <v>2</v>
      </c>
      <c r="M3" s="776" t="s">
        <v>308</v>
      </c>
      <c r="N3" s="615"/>
      <c r="O3" s="18">
        <v>65</v>
      </c>
    </row>
    <row r="4" spans="1:15" ht="15.6" x14ac:dyDescent="0.3">
      <c r="A4" s="307">
        <v>2</v>
      </c>
      <c r="B4" s="309" t="s">
        <v>308</v>
      </c>
      <c r="C4" s="21"/>
      <c r="D4" s="18">
        <v>70</v>
      </c>
      <c r="G4" s="43">
        <v>3</v>
      </c>
      <c r="H4" s="612" t="s">
        <v>467</v>
      </c>
      <c r="I4" s="18"/>
      <c r="J4" s="615">
        <v>52</v>
      </c>
      <c r="L4" s="774">
        <v>3</v>
      </c>
      <c r="M4" s="776" t="s">
        <v>310</v>
      </c>
      <c r="N4" s="615"/>
      <c r="O4" s="18">
        <v>116</v>
      </c>
    </row>
    <row r="5" spans="1:15" ht="15.6" x14ac:dyDescent="0.3">
      <c r="A5" s="307">
        <v>3</v>
      </c>
      <c r="B5" s="309" t="s">
        <v>467</v>
      </c>
      <c r="C5" s="21"/>
      <c r="D5" s="18">
        <v>40</v>
      </c>
      <c r="G5" s="43">
        <v>4</v>
      </c>
      <c r="H5" s="612" t="s">
        <v>310</v>
      </c>
      <c r="I5" s="18"/>
      <c r="J5" s="615">
        <v>129</v>
      </c>
      <c r="L5" s="774">
        <v>4</v>
      </c>
      <c r="M5" s="776" t="s">
        <v>1756</v>
      </c>
      <c r="N5" s="615"/>
      <c r="O5" s="18">
        <v>51</v>
      </c>
    </row>
    <row r="6" spans="1:15" ht="15.6" x14ac:dyDescent="0.3">
      <c r="A6" s="307">
        <v>4</v>
      </c>
      <c r="B6" s="309" t="s">
        <v>310</v>
      </c>
      <c r="C6" s="21"/>
      <c r="D6" s="18">
        <v>124</v>
      </c>
      <c r="G6" s="43">
        <v>5</v>
      </c>
      <c r="H6" s="612" t="s">
        <v>311</v>
      </c>
      <c r="I6" s="18"/>
      <c r="J6" s="615">
        <v>40</v>
      </c>
      <c r="L6" s="774">
        <v>5</v>
      </c>
      <c r="M6" s="776" t="s">
        <v>311</v>
      </c>
      <c r="N6" s="615"/>
      <c r="O6" s="18">
        <v>16</v>
      </c>
    </row>
    <row r="7" spans="1:15" ht="15.6" x14ac:dyDescent="0.25">
      <c r="A7" s="307">
        <v>5</v>
      </c>
      <c r="B7" s="309" t="s">
        <v>311</v>
      </c>
      <c r="C7" s="248"/>
      <c r="D7" s="18">
        <v>25</v>
      </c>
      <c r="G7" s="43">
        <v>6</v>
      </c>
      <c r="H7" s="612" t="s">
        <v>309</v>
      </c>
      <c r="I7" s="18"/>
      <c r="J7" s="615">
        <v>16</v>
      </c>
      <c r="L7" s="774">
        <v>6</v>
      </c>
      <c r="M7" s="776" t="s">
        <v>309</v>
      </c>
      <c r="N7" s="615"/>
      <c r="O7" s="18">
        <v>36</v>
      </c>
    </row>
    <row r="8" spans="1:15" ht="15.6" x14ac:dyDescent="0.25">
      <c r="A8" s="307">
        <v>6</v>
      </c>
      <c r="B8" s="309" t="s">
        <v>309</v>
      </c>
      <c r="C8" s="248"/>
      <c r="D8" s="18">
        <v>22</v>
      </c>
      <c r="G8" s="43">
        <v>7</v>
      </c>
      <c r="H8" s="612" t="s">
        <v>312</v>
      </c>
      <c r="I8" s="18"/>
      <c r="J8" s="615">
        <v>87</v>
      </c>
      <c r="L8" s="774">
        <v>7</v>
      </c>
      <c r="M8" s="776" t="s">
        <v>1767</v>
      </c>
      <c r="N8" s="615"/>
      <c r="O8" s="18">
        <v>80</v>
      </c>
    </row>
    <row r="9" spans="1:15" ht="16.5" customHeight="1" x14ac:dyDescent="0.3">
      <c r="A9" s="307">
        <v>7</v>
      </c>
      <c r="B9" s="309" t="s">
        <v>312</v>
      </c>
      <c r="C9" s="21"/>
      <c r="D9" s="18">
        <v>73</v>
      </c>
      <c r="G9" s="43">
        <v>8</v>
      </c>
      <c r="H9" s="612" t="s">
        <v>313</v>
      </c>
      <c r="I9" s="18"/>
      <c r="J9" s="615">
        <v>39</v>
      </c>
      <c r="L9" s="774">
        <v>8</v>
      </c>
      <c r="M9" s="776" t="s">
        <v>1767</v>
      </c>
      <c r="N9" s="615"/>
      <c r="O9" s="18">
        <v>39</v>
      </c>
    </row>
    <row r="10" spans="1:15" ht="15.6" x14ac:dyDescent="0.3">
      <c r="A10" s="307">
        <v>8</v>
      </c>
      <c r="B10" s="309" t="s">
        <v>313</v>
      </c>
      <c r="C10" s="21"/>
      <c r="D10" s="18">
        <v>34</v>
      </c>
      <c r="G10" s="43">
        <v>9</v>
      </c>
      <c r="H10" s="613" t="s">
        <v>471</v>
      </c>
      <c r="I10" s="18"/>
      <c r="J10" s="615">
        <v>20</v>
      </c>
      <c r="L10" s="774">
        <v>9</v>
      </c>
      <c r="M10" s="614" t="s">
        <v>471</v>
      </c>
      <c r="N10" s="615"/>
      <c r="O10" s="18">
        <v>5</v>
      </c>
    </row>
    <row r="11" spans="1:15" ht="15.6" x14ac:dyDescent="0.25">
      <c r="A11" s="307">
        <v>9</v>
      </c>
      <c r="B11" s="309" t="s">
        <v>471</v>
      </c>
      <c r="C11" s="248"/>
      <c r="D11" s="18">
        <v>19</v>
      </c>
      <c r="G11" s="43">
        <v>10</v>
      </c>
      <c r="H11" s="613" t="s">
        <v>470</v>
      </c>
      <c r="I11" s="18"/>
      <c r="J11" s="615">
        <v>50</v>
      </c>
      <c r="L11" s="774">
        <v>10</v>
      </c>
      <c r="M11" s="614" t="s">
        <v>472</v>
      </c>
      <c r="N11" s="615"/>
      <c r="O11" s="18">
        <v>0</v>
      </c>
    </row>
    <row r="12" spans="1:15" ht="15.6" x14ac:dyDescent="0.3">
      <c r="A12" s="307">
        <v>10</v>
      </c>
      <c r="B12" s="309" t="s">
        <v>470</v>
      </c>
      <c r="C12" s="21"/>
      <c r="D12" s="18">
        <v>53</v>
      </c>
      <c r="G12" s="43">
        <v>11</v>
      </c>
      <c r="H12" s="614" t="s">
        <v>314</v>
      </c>
      <c r="I12" s="18"/>
      <c r="J12" s="615">
        <v>50</v>
      </c>
      <c r="L12" s="774">
        <v>11</v>
      </c>
      <c r="M12" s="614" t="s">
        <v>314</v>
      </c>
      <c r="N12" s="615"/>
      <c r="O12" s="18">
        <v>50</v>
      </c>
    </row>
    <row r="13" spans="1:15" ht="15.6" x14ac:dyDescent="0.3">
      <c r="A13" s="307">
        <v>11</v>
      </c>
      <c r="B13" s="309" t="s">
        <v>314</v>
      </c>
      <c r="C13" s="21"/>
      <c r="D13" s="18">
        <v>33</v>
      </c>
      <c r="G13" s="43">
        <v>12</v>
      </c>
      <c r="H13" s="613" t="s">
        <v>315</v>
      </c>
      <c r="I13" s="18"/>
      <c r="J13" s="615">
        <v>35</v>
      </c>
      <c r="L13" s="774">
        <v>12</v>
      </c>
      <c r="M13" s="614" t="s">
        <v>315</v>
      </c>
      <c r="N13" s="615"/>
      <c r="O13" s="18">
        <v>35</v>
      </c>
    </row>
    <row r="14" spans="1:15" ht="15.6" x14ac:dyDescent="0.3">
      <c r="A14" s="307">
        <v>12</v>
      </c>
      <c r="B14" s="309" t="s">
        <v>315</v>
      </c>
      <c r="C14" s="21"/>
      <c r="D14" s="18">
        <v>43</v>
      </c>
      <c r="G14" s="43">
        <v>13</v>
      </c>
      <c r="H14" s="613" t="s">
        <v>316</v>
      </c>
      <c r="I14" s="18"/>
      <c r="J14" s="615">
        <v>50</v>
      </c>
      <c r="L14" s="774">
        <v>13</v>
      </c>
      <c r="M14" s="614" t="s">
        <v>316</v>
      </c>
      <c r="N14" s="615"/>
      <c r="O14" s="18">
        <v>125</v>
      </c>
    </row>
    <row r="15" spans="1:15" ht="15.6" x14ac:dyDescent="0.3">
      <c r="A15" s="307">
        <v>13</v>
      </c>
      <c r="B15" s="309" t="s">
        <v>316</v>
      </c>
      <c r="C15" s="21"/>
      <c r="D15" s="18">
        <v>106</v>
      </c>
      <c r="G15" s="43">
        <v>14</v>
      </c>
      <c r="H15" s="613" t="s">
        <v>317</v>
      </c>
      <c r="I15" s="18"/>
      <c r="J15" s="615">
        <v>50</v>
      </c>
      <c r="L15" s="774">
        <v>14</v>
      </c>
      <c r="M15" s="614" t="s">
        <v>317</v>
      </c>
      <c r="N15" s="615"/>
      <c r="O15" s="18">
        <v>125</v>
      </c>
    </row>
    <row r="16" spans="1:15" ht="15.6" x14ac:dyDescent="0.3">
      <c r="A16" s="307">
        <v>14</v>
      </c>
      <c r="B16" s="309" t="s">
        <v>317</v>
      </c>
      <c r="C16" s="21"/>
      <c r="D16" s="18">
        <v>106</v>
      </c>
      <c r="G16" s="43">
        <v>15</v>
      </c>
      <c r="H16" s="613" t="s">
        <v>318</v>
      </c>
      <c r="I16" s="18"/>
      <c r="J16" s="615">
        <v>40</v>
      </c>
      <c r="L16" s="774">
        <v>15</v>
      </c>
      <c r="M16" s="614" t="s">
        <v>318</v>
      </c>
      <c r="N16" s="615"/>
      <c r="O16" s="18">
        <v>40</v>
      </c>
    </row>
    <row r="17" spans="1:15" ht="15.6" x14ac:dyDescent="0.3">
      <c r="A17" s="307">
        <v>15</v>
      </c>
      <c r="B17" s="309" t="s">
        <v>318</v>
      </c>
      <c r="C17" s="21"/>
      <c r="D17" s="18">
        <v>75</v>
      </c>
      <c r="G17" s="43">
        <v>16</v>
      </c>
      <c r="H17" s="613" t="s">
        <v>319</v>
      </c>
      <c r="I17" s="18"/>
      <c r="J17" s="615">
        <v>250</v>
      </c>
      <c r="L17" s="774">
        <v>16</v>
      </c>
      <c r="M17" s="614" t="s">
        <v>319</v>
      </c>
      <c r="N17" s="615"/>
      <c r="O17" s="18">
        <v>250</v>
      </c>
    </row>
    <row r="18" spans="1:15" ht="15.6" x14ac:dyDescent="0.3">
      <c r="A18" s="307">
        <v>16</v>
      </c>
      <c r="B18" s="309" t="s">
        <v>319</v>
      </c>
      <c r="C18" s="21"/>
      <c r="D18" s="18">
        <v>212</v>
      </c>
      <c r="G18" s="43">
        <v>17</v>
      </c>
      <c r="H18" s="613" t="s">
        <v>320</v>
      </c>
      <c r="I18" s="18"/>
      <c r="J18" s="615">
        <v>700</v>
      </c>
      <c r="L18" s="774">
        <v>17</v>
      </c>
      <c r="M18" s="614" t="s">
        <v>320</v>
      </c>
      <c r="N18" s="615"/>
      <c r="O18" s="18">
        <v>700</v>
      </c>
    </row>
    <row r="19" spans="1:15" ht="15.6" x14ac:dyDescent="0.3">
      <c r="A19" s="307">
        <v>17</v>
      </c>
      <c r="B19" s="309" t="s">
        <v>320</v>
      </c>
      <c r="C19" s="21"/>
      <c r="D19" s="18">
        <v>550</v>
      </c>
      <c r="G19" s="43">
        <v>18</v>
      </c>
      <c r="H19" s="613" t="s">
        <v>321</v>
      </c>
      <c r="I19" s="18"/>
      <c r="J19" s="615">
        <v>500</v>
      </c>
      <c r="L19" s="774">
        <v>18</v>
      </c>
      <c r="M19" s="614" t="s">
        <v>321</v>
      </c>
      <c r="N19" s="615"/>
      <c r="O19" s="18">
        <v>500</v>
      </c>
    </row>
    <row r="20" spans="1:15" ht="15.6" x14ac:dyDescent="0.3">
      <c r="A20" s="307">
        <v>18</v>
      </c>
      <c r="B20" s="309" t="s">
        <v>321</v>
      </c>
      <c r="C20" s="21"/>
      <c r="D20" s="18">
        <v>450</v>
      </c>
      <c r="G20" s="43">
        <v>19</v>
      </c>
      <c r="H20" s="614" t="s">
        <v>1151</v>
      </c>
      <c r="I20" s="18"/>
      <c r="J20" s="615">
        <v>40</v>
      </c>
      <c r="L20" s="774">
        <v>19</v>
      </c>
      <c r="M20" s="614" t="s">
        <v>1151</v>
      </c>
      <c r="N20" s="615"/>
      <c r="O20" s="18">
        <v>0</v>
      </c>
    </row>
    <row r="21" spans="1:15" ht="15.6" x14ac:dyDescent="0.3">
      <c r="A21" s="307">
        <v>19</v>
      </c>
      <c r="B21" s="309" t="s">
        <v>322</v>
      </c>
      <c r="C21" s="21"/>
      <c r="D21" s="18">
        <v>44</v>
      </c>
      <c r="G21" s="43">
        <v>20</v>
      </c>
      <c r="H21" s="614" t="s">
        <v>323</v>
      </c>
      <c r="I21" s="18"/>
      <c r="J21" s="615">
        <v>12</v>
      </c>
      <c r="L21" s="774">
        <v>20</v>
      </c>
      <c r="M21" s="614" t="s">
        <v>323</v>
      </c>
      <c r="N21" s="778"/>
      <c r="O21" s="18">
        <v>12</v>
      </c>
    </row>
    <row r="22" spans="1:15" ht="15.6" x14ac:dyDescent="0.3">
      <c r="A22" s="307">
        <v>20</v>
      </c>
      <c r="B22" s="309" t="s">
        <v>323</v>
      </c>
      <c r="C22" s="21"/>
      <c r="D22" s="18">
        <v>21</v>
      </c>
      <c r="G22" s="43">
        <v>21</v>
      </c>
      <c r="H22" s="613" t="s">
        <v>324</v>
      </c>
      <c r="I22" s="18"/>
      <c r="J22" s="615">
        <v>150</v>
      </c>
      <c r="L22" s="774">
        <v>21</v>
      </c>
      <c r="M22" s="613" t="s">
        <v>324</v>
      </c>
      <c r="N22" s="615"/>
      <c r="O22" s="18">
        <v>150</v>
      </c>
    </row>
    <row r="23" spans="1:15" ht="15.6" x14ac:dyDescent="0.3">
      <c r="A23" s="307">
        <v>21</v>
      </c>
      <c r="B23" s="309" t="s">
        <v>324</v>
      </c>
      <c r="C23" s="21"/>
      <c r="D23" s="18">
        <v>162</v>
      </c>
      <c r="G23" s="43">
        <v>22</v>
      </c>
      <c r="H23" s="613" t="s">
        <v>474</v>
      </c>
      <c r="I23" s="18"/>
      <c r="J23" s="615">
        <v>125</v>
      </c>
      <c r="L23" s="774">
        <v>22</v>
      </c>
      <c r="M23" s="613" t="s">
        <v>1873</v>
      </c>
      <c r="N23" s="615"/>
      <c r="O23" s="18">
        <v>125</v>
      </c>
    </row>
    <row r="24" spans="1:15" ht="15.6" x14ac:dyDescent="0.3">
      <c r="A24" s="307">
        <v>22</v>
      </c>
      <c r="B24" s="309" t="s">
        <v>474</v>
      </c>
      <c r="C24" s="21"/>
      <c r="D24" s="18">
        <v>125</v>
      </c>
      <c r="G24" s="43">
        <v>23</v>
      </c>
      <c r="H24" s="613" t="s">
        <v>326</v>
      </c>
      <c r="I24" s="18"/>
      <c r="J24" s="615">
        <v>100</v>
      </c>
      <c r="L24" s="774">
        <v>23</v>
      </c>
      <c r="M24" s="613" t="s">
        <v>326</v>
      </c>
      <c r="N24" s="615"/>
      <c r="O24" s="18">
        <v>100</v>
      </c>
    </row>
    <row r="25" spans="1:15" ht="15.6" x14ac:dyDescent="0.3">
      <c r="A25" s="307">
        <v>23</v>
      </c>
      <c r="B25" s="309" t="s">
        <v>326</v>
      </c>
      <c r="C25" s="21"/>
      <c r="D25" s="18">
        <v>88</v>
      </c>
      <c r="G25" s="43">
        <v>24</v>
      </c>
      <c r="H25" s="613" t="s">
        <v>327</v>
      </c>
      <c r="I25" s="18"/>
      <c r="J25" s="615">
        <v>50</v>
      </c>
      <c r="L25" s="774">
        <v>24</v>
      </c>
      <c r="M25" s="613" t="s">
        <v>327</v>
      </c>
      <c r="N25" s="615"/>
      <c r="O25" s="18">
        <v>0</v>
      </c>
    </row>
    <row r="26" spans="1:15" ht="15.6" x14ac:dyDescent="0.3">
      <c r="A26" s="307">
        <v>24</v>
      </c>
      <c r="B26" s="309" t="s">
        <v>327</v>
      </c>
      <c r="C26" s="21"/>
      <c r="D26" s="18">
        <v>52</v>
      </c>
      <c r="G26" s="43">
        <v>25</v>
      </c>
      <c r="H26" s="613" t="s">
        <v>328</v>
      </c>
      <c r="I26" s="18"/>
      <c r="J26" s="615">
        <v>50</v>
      </c>
      <c r="L26" s="774">
        <v>25</v>
      </c>
      <c r="M26" s="613" t="s">
        <v>328</v>
      </c>
      <c r="N26" s="777"/>
      <c r="O26" s="18">
        <v>50</v>
      </c>
    </row>
    <row r="27" spans="1:15" ht="15.6" x14ac:dyDescent="0.3">
      <c r="A27" s="307">
        <v>25</v>
      </c>
      <c r="B27" s="309" t="s">
        <v>328</v>
      </c>
      <c r="C27" s="21"/>
      <c r="D27" s="18">
        <v>52</v>
      </c>
      <c r="G27" s="43">
        <v>26</v>
      </c>
      <c r="H27" s="614" t="s">
        <v>329</v>
      </c>
      <c r="I27" s="18"/>
      <c r="J27" s="615">
        <v>50</v>
      </c>
      <c r="L27" s="774">
        <v>26</v>
      </c>
      <c r="M27" s="614" t="s">
        <v>329</v>
      </c>
      <c r="N27" s="615"/>
      <c r="O27" s="18">
        <v>50</v>
      </c>
    </row>
    <row r="28" spans="1:15" ht="15.6" x14ac:dyDescent="0.3">
      <c r="A28" s="307">
        <v>26</v>
      </c>
      <c r="B28" s="309" t="s">
        <v>329</v>
      </c>
      <c r="C28" s="21"/>
      <c r="D28" s="18">
        <v>52</v>
      </c>
      <c r="G28" s="43">
        <v>27</v>
      </c>
      <c r="H28" s="614" t="s">
        <v>330</v>
      </c>
      <c r="I28" s="18"/>
      <c r="J28" s="615">
        <v>100</v>
      </c>
      <c r="L28" s="774">
        <v>27</v>
      </c>
      <c r="M28" s="614" t="s">
        <v>330</v>
      </c>
      <c r="N28" s="615"/>
      <c r="O28" s="18">
        <v>100</v>
      </c>
    </row>
    <row r="29" spans="1:15" ht="15.6" x14ac:dyDescent="0.3">
      <c r="A29" s="307">
        <v>27</v>
      </c>
      <c r="B29" s="309" t="s">
        <v>330</v>
      </c>
      <c r="C29" s="21"/>
      <c r="D29" s="18">
        <v>98</v>
      </c>
      <c r="G29" s="43">
        <v>28</v>
      </c>
      <c r="H29" s="614" t="s">
        <v>994</v>
      </c>
      <c r="I29" s="18"/>
      <c r="J29" s="615">
        <v>50</v>
      </c>
      <c r="L29" s="774">
        <v>28</v>
      </c>
      <c r="M29" s="614" t="s">
        <v>994</v>
      </c>
      <c r="N29" s="615"/>
      <c r="O29" s="18">
        <v>50</v>
      </c>
    </row>
    <row r="30" spans="1:15" ht="15.6" x14ac:dyDescent="0.3">
      <c r="A30" s="307">
        <v>28</v>
      </c>
      <c r="B30" s="309" t="s">
        <v>994</v>
      </c>
      <c r="C30" s="21"/>
      <c r="D30" s="18">
        <v>55</v>
      </c>
      <c r="G30" s="43">
        <v>29</v>
      </c>
      <c r="H30" s="614" t="s">
        <v>1184</v>
      </c>
      <c r="I30" s="18"/>
      <c r="J30" s="615">
        <v>150</v>
      </c>
      <c r="L30" s="774">
        <v>29</v>
      </c>
      <c r="M30" s="614" t="s">
        <v>1184</v>
      </c>
      <c r="N30" s="615"/>
      <c r="O30" s="18">
        <v>150</v>
      </c>
    </row>
    <row r="31" spans="1:15" ht="21" thickBot="1" x14ac:dyDescent="0.4">
      <c r="A31" s="18"/>
      <c r="B31" s="529"/>
      <c r="C31" s="260"/>
      <c r="D31" s="18">
        <f>SUM(D3:D30)</f>
        <v>2900</v>
      </c>
      <c r="G31" s="43">
        <v>30</v>
      </c>
      <c r="H31" s="613" t="s">
        <v>1177</v>
      </c>
      <c r="I31" s="616"/>
      <c r="J31" s="615">
        <v>50</v>
      </c>
      <c r="L31" s="774">
        <v>30</v>
      </c>
      <c r="M31" s="613" t="s">
        <v>1884</v>
      </c>
      <c r="N31" s="615"/>
      <c r="O31" s="18">
        <v>150</v>
      </c>
    </row>
    <row r="32" spans="1:15" ht="16.5" customHeight="1" thickBot="1" x14ac:dyDescent="0.3">
      <c r="I32" s="617"/>
      <c r="L32" s="775">
        <v>31</v>
      </c>
      <c r="M32" s="613" t="s">
        <v>1758</v>
      </c>
      <c r="N32" s="778"/>
      <c r="O32" s="616">
        <v>100</v>
      </c>
    </row>
    <row r="33" spans="1:15" ht="43.5" customHeight="1" x14ac:dyDescent="0.25">
      <c r="L33" s="697"/>
      <c r="M33" s="773" t="s">
        <v>1911</v>
      </c>
      <c r="N33" s="17"/>
      <c r="O33" s="615"/>
    </row>
    <row r="34" spans="1:15" ht="26.4" x14ac:dyDescent="0.25">
      <c r="A34" s="23" t="s">
        <v>493</v>
      </c>
      <c r="B34" s="78" t="s">
        <v>494</v>
      </c>
      <c r="C34" s="18" t="s">
        <v>476</v>
      </c>
      <c r="D34" s="47" t="s">
        <v>495</v>
      </c>
      <c r="E34" s="47" t="s">
        <v>496</v>
      </c>
    </row>
    <row r="35" spans="1:15" x14ac:dyDescent="0.25">
      <c r="A35" s="18">
        <v>1</v>
      </c>
      <c r="B35" s="17" t="s">
        <v>307</v>
      </c>
      <c r="C35" s="18">
        <v>115</v>
      </c>
      <c r="D35" s="18">
        <v>5</v>
      </c>
      <c r="E35" s="18"/>
    </row>
    <row r="36" spans="1:15" x14ac:dyDescent="0.25">
      <c r="A36" s="18">
        <v>2</v>
      </c>
      <c r="B36" s="17" t="s">
        <v>308</v>
      </c>
      <c r="C36" s="18">
        <v>68</v>
      </c>
      <c r="D36" s="18">
        <v>4</v>
      </c>
      <c r="E36" s="18"/>
    </row>
    <row r="37" spans="1:15" x14ac:dyDescent="0.25">
      <c r="A37" s="18">
        <v>3</v>
      </c>
      <c r="B37" s="17" t="s">
        <v>309</v>
      </c>
      <c r="C37" s="18">
        <v>18</v>
      </c>
      <c r="D37" s="18">
        <v>2</v>
      </c>
      <c r="E37" s="18"/>
    </row>
    <row r="38" spans="1:15" x14ac:dyDescent="0.25">
      <c r="A38" s="18">
        <v>4</v>
      </c>
      <c r="B38" s="17" t="s">
        <v>478</v>
      </c>
      <c r="C38" s="18">
        <v>38</v>
      </c>
      <c r="D38" s="18">
        <v>3</v>
      </c>
      <c r="E38" s="18"/>
    </row>
    <row r="39" spans="1:15" x14ac:dyDescent="0.25">
      <c r="A39" s="18">
        <v>5</v>
      </c>
      <c r="B39" s="17" t="s">
        <v>310</v>
      </c>
      <c r="C39" s="18">
        <v>139</v>
      </c>
      <c r="D39" s="18">
        <v>6</v>
      </c>
      <c r="E39" s="18"/>
    </row>
    <row r="40" spans="1:15" x14ac:dyDescent="0.25">
      <c r="A40" s="18">
        <v>6</v>
      </c>
      <c r="B40" s="17" t="s">
        <v>479</v>
      </c>
      <c r="C40" s="18">
        <v>105</v>
      </c>
      <c r="D40" s="18">
        <v>4</v>
      </c>
      <c r="E40" s="18"/>
    </row>
    <row r="41" spans="1:15" x14ac:dyDescent="0.25">
      <c r="A41" s="18">
        <v>7</v>
      </c>
      <c r="B41" s="17" t="s">
        <v>311</v>
      </c>
      <c r="C41" s="18">
        <v>20</v>
      </c>
      <c r="D41" s="18">
        <v>1</v>
      </c>
      <c r="E41" s="18"/>
    </row>
    <row r="42" spans="1:15" x14ac:dyDescent="0.25">
      <c r="A42" s="18">
        <v>8</v>
      </c>
      <c r="B42" s="17" t="s">
        <v>312</v>
      </c>
      <c r="C42" s="18">
        <v>65</v>
      </c>
      <c r="D42" s="18">
        <v>6</v>
      </c>
      <c r="E42" s="18"/>
    </row>
    <row r="43" spans="1:15" x14ac:dyDescent="0.25">
      <c r="A43" s="18">
        <v>9</v>
      </c>
      <c r="B43" s="17" t="s">
        <v>313</v>
      </c>
      <c r="C43" s="18">
        <v>31</v>
      </c>
      <c r="D43" s="18">
        <v>2</v>
      </c>
      <c r="E43" s="18"/>
    </row>
    <row r="44" spans="1:15" x14ac:dyDescent="0.25">
      <c r="A44" s="18">
        <v>10</v>
      </c>
      <c r="B44" s="17" t="s">
        <v>480</v>
      </c>
      <c r="C44" s="18">
        <v>28</v>
      </c>
      <c r="D44" s="18">
        <v>2</v>
      </c>
      <c r="E44" s="18"/>
    </row>
    <row r="45" spans="1:15" x14ac:dyDescent="0.25">
      <c r="A45" s="18">
        <v>11</v>
      </c>
      <c r="B45" s="17" t="s">
        <v>314</v>
      </c>
      <c r="C45" s="18">
        <v>32</v>
      </c>
      <c r="D45" s="18">
        <v>3</v>
      </c>
      <c r="E45" s="18"/>
    </row>
    <row r="46" spans="1:15" x14ac:dyDescent="0.25">
      <c r="A46" s="18">
        <v>12</v>
      </c>
      <c r="B46" s="17" t="s">
        <v>315</v>
      </c>
      <c r="C46" s="18">
        <v>38</v>
      </c>
      <c r="D46" s="18">
        <v>3</v>
      </c>
      <c r="E46" s="18"/>
    </row>
    <row r="47" spans="1:15" x14ac:dyDescent="0.25">
      <c r="A47" s="18">
        <v>13</v>
      </c>
      <c r="B47" s="17" t="s">
        <v>316</v>
      </c>
      <c r="C47" s="18">
        <v>150</v>
      </c>
      <c r="D47" s="18">
        <v>10</v>
      </c>
      <c r="E47" s="18"/>
    </row>
    <row r="48" spans="1:15" x14ac:dyDescent="0.25">
      <c r="A48" s="18">
        <v>14</v>
      </c>
      <c r="B48" s="17" t="s">
        <v>317</v>
      </c>
      <c r="C48" s="18">
        <v>150</v>
      </c>
      <c r="D48" s="18">
        <v>10</v>
      </c>
      <c r="E48" s="18"/>
    </row>
    <row r="49" spans="1:5" x14ac:dyDescent="0.25">
      <c r="A49" s="18">
        <v>15</v>
      </c>
      <c r="B49" s="17" t="s">
        <v>318</v>
      </c>
      <c r="C49" s="18">
        <v>75</v>
      </c>
      <c r="D49" s="18">
        <v>2</v>
      </c>
      <c r="E49" s="18"/>
    </row>
    <row r="50" spans="1:5" x14ac:dyDescent="0.25">
      <c r="A50" s="18">
        <v>16</v>
      </c>
      <c r="B50" s="17" t="s">
        <v>319</v>
      </c>
      <c r="C50" s="18">
        <v>201</v>
      </c>
      <c r="D50" s="18">
        <v>12</v>
      </c>
      <c r="E50" s="18"/>
    </row>
    <row r="51" spans="1:5" x14ac:dyDescent="0.25">
      <c r="A51" s="18">
        <v>17</v>
      </c>
      <c r="B51" s="17" t="s">
        <v>320</v>
      </c>
      <c r="C51" s="18">
        <v>550</v>
      </c>
      <c r="D51" s="18">
        <v>18</v>
      </c>
      <c r="E51" s="18"/>
    </row>
    <row r="52" spans="1:5" x14ac:dyDescent="0.25">
      <c r="A52" s="18">
        <v>18</v>
      </c>
      <c r="B52" s="17" t="s">
        <v>321</v>
      </c>
      <c r="C52" s="18">
        <v>404</v>
      </c>
      <c r="D52" s="18">
        <v>16</v>
      </c>
      <c r="E52" s="18"/>
    </row>
    <row r="53" spans="1:5" x14ac:dyDescent="0.25">
      <c r="A53" s="18">
        <v>19</v>
      </c>
      <c r="B53" s="17" t="s">
        <v>322</v>
      </c>
      <c r="C53" s="18">
        <v>42</v>
      </c>
      <c r="D53" s="18">
        <v>2</v>
      </c>
      <c r="E53" s="18"/>
    </row>
    <row r="54" spans="1:5" x14ac:dyDescent="0.25">
      <c r="A54" s="18">
        <v>20</v>
      </c>
      <c r="B54" s="17" t="s">
        <v>323</v>
      </c>
      <c r="C54" s="18">
        <v>15</v>
      </c>
      <c r="D54" s="18">
        <v>1</v>
      </c>
      <c r="E54" s="18"/>
    </row>
    <row r="55" spans="1:5" x14ac:dyDescent="0.25">
      <c r="A55" s="18">
        <v>21</v>
      </c>
      <c r="B55" s="17" t="s">
        <v>324</v>
      </c>
      <c r="C55" s="18">
        <v>120</v>
      </c>
      <c r="D55" s="18">
        <v>0</v>
      </c>
      <c r="E55" s="18"/>
    </row>
    <row r="56" spans="1:5" x14ac:dyDescent="0.25">
      <c r="A56" s="18">
        <v>22</v>
      </c>
      <c r="B56" s="17" t="s">
        <v>325</v>
      </c>
      <c r="C56" s="18">
        <v>125</v>
      </c>
      <c r="D56" s="18">
        <v>6</v>
      </c>
      <c r="E56" s="18"/>
    </row>
    <row r="57" spans="1:5" x14ac:dyDescent="0.25">
      <c r="A57" s="18">
        <v>23</v>
      </c>
      <c r="B57" s="17" t="s">
        <v>326</v>
      </c>
      <c r="C57" s="18">
        <v>79</v>
      </c>
      <c r="D57" s="18">
        <v>9</v>
      </c>
      <c r="E57" s="18"/>
    </row>
    <row r="58" spans="1:5" x14ac:dyDescent="0.25">
      <c r="A58" s="18">
        <v>24</v>
      </c>
      <c r="B58" s="17" t="s">
        <v>327</v>
      </c>
      <c r="C58" s="18">
        <v>53</v>
      </c>
      <c r="D58" s="18">
        <v>2</v>
      </c>
      <c r="E58" s="18"/>
    </row>
    <row r="59" spans="1:5" x14ac:dyDescent="0.25">
      <c r="A59" s="18">
        <v>25</v>
      </c>
      <c r="B59" s="17" t="s">
        <v>328</v>
      </c>
      <c r="C59" s="18">
        <v>55</v>
      </c>
      <c r="D59" s="18">
        <v>4</v>
      </c>
      <c r="E59" s="18"/>
    </row>
    <row r="60" spans="1:5" x14ac:dyDescent="0.25">
      <c r="A60" s="18">
        <v>26</v>
      </c>
      <c r="B60" s="17" t="s">
        <v>329</v>
      </c>
      <c r="C60" s="18">
        <v>55</v>
      </c>
      <c r="D60" s="18">
        <v>4</v>
      </c>
      <c r="E60" s="18"/>
    </row>
    <row r="61" spans="1:5" x14ac:dyDescent="0.25">
      <c r="A61" s="18">
        <v>27</v>
      </c>
      <c r="B61" s="17" t="s">
        <v>460</v>
      </c>
      <c r="C61" s="18">
        <v>14</v>
      </c>
      <c r="D61" s="18">
        <v>1</v>
      </c>
      <c r="E61" s="18"/>
    </row>
    <row r="62" spans="1:5" x14ac:dyDescent="0.25">
      <c r="A62" s="18">
        <v>28</v>
      </c>
      <c r="B62" s="30" t="s">
        <v>481</v>
      </c>
      <c r="C62" s="18">
        <v>50</v>
      </c>
      <c r="D62" s="18">
        <v>3</v>
      </c>
      <c r="E62" s="18"/>
    </row>
    <row r="63" spans="1:5" x14ac:dyDescent="0.25">
      <c r="A63" s="18">
        <v>29</v>
      </c>
      <c r="B63" s="30" t="s">
        <v>482</v>
      </c>
      <c r="C63" s="18">
        <v>50</v>
      </c>
      <c r="D63" s="18">
        <v>3</v>
      </c>
      <c r="E63" s="18"/>
    </row>
    <row r="64" spans="1:5" x14ac:dyDescent="0.25">
      <c r="A64" s="18"/>
      <c r="B64" s="17"/>
      <c r="C64" s="18">
        <f>SUM(C35:C63)</f>
        <v>2885</v>
      </c>
      <c r="D64" s="18">
        <f>SUM(D35:D63)</f>
        <v>144</v>
      </c>
      <c r="E64" s="18"/>
    </row>
    <row r="65" spans="1:5" x14ac:dyDescent="0.25">
      <c r="A65" s="18"/>
      <c r="B65" s="17"/>
      <c r="C65" s="18"/>
      <c r="D65" s="18"/>
      <c r="E65" s="18"/>
    </row>
    <row r="66" spans="1:5" x14ac:dyDescent="0.25">
      <c r="A66" s="18"/>
      <c r="B66" s="17"/>
      <c r="C66" s="18"/>
      <c r="D66" s="18"/>
      <c r="E66" s="18"/>
    </row>
  </sheetData>
  <pageMargins left="0.7" right="0.45" top="0.75" bottom="0.75" header="0.3" footer="0.3"/>
  <pageSetup orientation="portrait" r:id="rId1"/>
  <headerFooter>
    <oddHeader>&amp;C&amp;"Arial,Bold"&amp;16&amp;A</oddHeader>
    <oddFooter>&amp;R12-7-2024</oddFooter>
  </headerFooter>
  <legacyDrawing r:id="rId2"/>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D1233-A0EB-46C0-B83D-80D6840A7741}">
  <sheetPr codeName="Sheet12"/>
  <dimension ref="A1:K27"/>
  <sheetViews>
    <sheetView topLeftCell="B1" zoomScaleNormal="100" workbookViewId="0">
      <selection activeCell="G22" sqref="G22"/>
    </sheetView>
  </sheetViews>
  <sheetFormatPr defaultColWidth="9.109375" defaultRowHeight="17.399999999999999" x14ac:dyDescent="0.3"/>
  <cols>
    <col min="1" max="1" width="48.109375" style="210" customWidth="1"/>
    <col min="2" max="2" width="48.109375" style="212" customWidth="1"/>
    <col min="3" max="3" width="9" style="211" customWidth="1"/>
    <col min="4" max="4" width="28.6640625" style="526" bestFit="1" customWidth="1"/>
    <col min="5" max="5" width="15.6640625" style="211" bestFit="1" customWidth="1"/>
    <col min="6" max="6" width="17.6640625" style="211" bestFit="1" customWidth="1"/>
    <col min="7" max="7" width="30.109375" style="211" bestFit="1" customWidth="1"/>
    <col min="8" max="8" width="11.5546875" style="211" customWidth="1"/>
    <col min="9" max="9" width="11.44140625" style="211" customWidth="1"/>
    <col min="10" max="10" width="21.88671875" style="211" bestFit="1" customWidth="1"/>
    <col min="11" max="11" width="18.44140625" style="210" bestFit="1" customWidth="1"/>
    <col min="12" max="16384" width="9.109375" style="210"/>
  </cols>
  <sheetData>
    <row r="1" spans="1:11" ht="48.75" customHeight="1" x14ac:dyDescent="0.3">
      <c r="D1" s="521"/>
    </row>
    <row r="2" spans="1:11" ht="71.25" customHeight="1" x14ac:dyDescent="0.3">
      <c r="B2" s="639"/>
      <c r="C2" s="522" t="s">
        <v>295</v>
      </c>
      <c r="D2" s="522" t="s">
        <v>335</v>
      </c>
      <c r="E2" s="224" t="s">
        <v>1436</v>
      </c>
      <c r="F2" s="222" t="s">
        <v>334</v>
      </c>
      <c r="G2" s="222" t="s">
        <v>1776</v>
      </c>
      <c r="H2" s="222" t="s">
        <v>1778</v>
      </c>
      <c r="I2" s="223"/>
      <c r="J2" s="222" t="s">
        <v>1777</v>
      </c>
      <c r="K2" s="580" t="s">
        <v>1754</v>
      </c>
    </row>
    <row r="3" spans="1:11" ht="49.2" x14ac:dyDescent="0.3">
      <c r="A3" s="219" t="s">
        <v>1030</v>
      </c>
      <c r="B3" s="640" t="s">
        <v>29</v>
      </c>
      <c r="C3" s="641">
        <v>1</v>
      </c>
      <c r="D3" s="523" t="s">
        <v>337</v>
      </c>
      <c r="E3" s="215">
        <f>+F3</f>
        <v>100</v>
      </c>
      <c r="F3" s="215">
        <f>+'2024 -TOY PROGRAM MGT SYS'!AB21</f>
        <v>100</v>
      </c>
      <c r="G3" s="215">
        <f t="shared" ref="G3:G25" si="0">+H3</f>
        <v>99</v>
      </c>
      <c r="H3" s="214">
        <f>+'2024 -TOY PROGRAM MGT SYS'!AU21</f>
        <v>99</v>
      </c>
      <c r="I3" s="220"/>
      <c r="J3" s="215">
        <f>+'2024 -TOY PROGRAM MGT SYS'!AA21</f>
        <v>10</v>
      </c>
      <c r="K3" s="563"/>
    </row>
    <row r="4" spans="1:11" ht="49.2" x14ac:dyDescent="0.3">
      <c r="A4" s="219" t="s">
        <v>1031</v>
      </c>
      <c r="B4" s="640" t="s">
        <v>33</v>
      </c>
      <c r="C4" s="641">
        <v>2</v>
      </c>
      <c r="D4" s="523" t="s">
        <v>33</v>
      </c>
      <c r="E4" s="215">
        <f t="shared" ref="E4:E24" si="1">+F4</f>
        <v>40</v>
      </c>
      <c r="F4" s="215">
        <f>+'2024 -TOY PROGRAM MGT SYS'!AB23</f>
        <v>40</v>
      </c>
      <c r="G4" s="215">
        <f t="shared" si="0"/>
        <v>40</v>
      </c>
      <c r="H4" s="214">
        <f>+'2024 -TOY PROGRAM MGT SYS'!AU23</f>
        <v>40</v>
      </c>
      <c r="I4" s="220"/>
      <c r="J4" s="215">
        <f>+'2024 -TOY PROGRAM MGT SYS'!AA23</f>
        <v>5</v>
      </c>
      <c r="K4" s="563"/>
    </row>
    <row r="5" spans="1:11" ht="49.2" x14ac:dyDescent="0.3">
      <c r="A5" s="219" t="s">
        <v>1032</v>
      </c>
      <c r="B5" s="640" t="s">
        <v>36</v>
      </c>
      <c r="C5" s="641">
        <v>3</v>
      </c>
      <c r="D5" s="523" t="s">
        <v>36</v>
      </c>
      <c r="E5" s="215">
        <f t="shared" si="1"/>
        <v>130</v>
      </c>
      <c r="F5" s="215">
        <f>+'2024 -TOY PROGRAM MGT SYS'!AB27</f>
        <v>130</v>
      </c>
      <c r="G5" s="215">
        <f t="shared" si="0"/>
        <v>138</v>
      </c>
      <c r="H5" s="214">
        <f>+'2024 -TOY PROGRAM MGT SYS'!AU26</f>
        <v>138</v>
      </c>
      <c r="I5" s="220"/>
      <c r="J5" s="215">
        <f>+'2024 -TOY PROGRAM MGT SYS'!AA26</f>
        <v>7</v>
      </c>
      <c r="K5" s="563"/>
    </row>
    <row r="6" spans="1:11" ht="49.2" x14ac:dyDescent="0.3">
      <c r="A6" s="219" t="s">
        <v>1033</v>
      </c>
      <c r="B6" s="640" t="s">
        <v>38</v>
      </c>
      <c r="C6" s="641">
        <v>4</v>
      </c>
      <c r="D6" s="523" t="s">
        <v>338</v>
      </c>
      <c r="E6" s="215">
        <f t="shared" si="1"/>
        <v>330</v>
      </c>
      <c r="F6" s="215">
        <f>+'2024 -TOY PROGRAM MGT SYS'!AB29</f>
        <v>330</v>
      </c>
      <c r="G6" s="215">
        <f t="shared" si="0"/>
        <v>331</v>
      </c>
      <c r="H6" s="214">
        <f>+'2024 -TOY PROGRAM MGT SYS'!AU29</f>
        <v>331</v>
      </c>
      <c r="I6" s="220"/>
      <c r="J6" s="215">
        <f>+'2024 -TOY PROGRAM MGT SYS'!AA29</f>
        <v>66</v>
      </c>
      <c r="K6" s="563"/>
    </row>
    <row r="7" spans="1:11" ht="49.2" x14ac:dyDescent="0.3">
      <c r="A7" s="219" t="s">
        <v>1034</v>
      </c>
      <c r="B7" s="640" t="s">
        <v>171</v>
      </c>
      <c r="C7" s="641">
        <v>5</v>
      </c>
      <c r="D7" s="523" t="s">
        <v>171</v>
      </c>
      <c r="E7" s="215">
        <f t="shared" si="1"/>
        <v>165</v>
      </c>
      <c r="F7" s="215">
        <f>+'2024 -TOY PROGRAM MGT SYS'!AB46</f>
        <v>165</v>
      </c>
      <c r="G7" s="215">
        <f t="shared" si="0"/>
        <v>130</v>
      </c>
      <c r="H7" s="214">
        <f>+'2024 -TOY PROGRAM MGT SYS'!AU46</f>
        <v>130</v>
      </c>
      <c r="I7" s="220"/>
      <c r="J7" s="215">
        <f>+'2024 -TOY PROGRAM MGT SYS'!AA46</f>
        <v>0</v>
      </c>
      <c r="K7" s="563"/>
    </row>
    <row r="8" spans="1:11" ht="49.2" x14ac:dyDescent="0.3">
      <c r="A8" s="219" t="s">
        <v>1035</v>
      </c>
      <c r="B8" s="640" t="s">
        <v>46</v>
      </c>
      <c r="C8" s="641">
        <v>6</v>
      </c>
      <c r="D8" s="523" t="s">
        <v>46</v>
      </c>
      <c r="E8" s="215">
        <f t="shared" si="1"/>
        <v>215</v>
      </c>
      <c r="F8" s="215">
        <f>+'2024 -TOY PROGRAM MGT SYS'!AB67</f>
        <v>215</v>
      </c>
      <c r="G8" s="215">
        <f t="shared" si="0"/>
        <v>251</v>
      </c>
      <c r="H8" s="214">
        <f>+'2024 -TOY PROGRAM MGT SYS'!AU67</f>
        <v>251</v>
      </c>
      <c r="I8" s="220"/>
      <c r="J8" s="215">
        <f>+'2024 -TOY PROGRAM MGT SYS'!AA67</f>
        <v>0</v>
      </c>
      <c r="K8" s="563"/>
    </row>
    <row r="9" spans="1:11" ht="49.2" x14ac:dyDescent="0.3">
      <c r="A9" s="225" t="s">
        <v>1036</v>
      </c>
      <c r="B9" s="640" t="s">
        <v>169</v>
      </c>
      <c r="C9" s="641">
        <v>7</v>
      </c>
      <c r="D9" s="523" t="s">
        <v>169</v>
      </c>
      <c r="E9" s="215">
        <f t="shared" si="1"/>
        <v>300</v>
      </c>
      <c r="F9" s="215">
        <f>+'2024 -TOY PROGRAM MGT SYS'!AB91</f>
        <v>300</v>
      </c>
      <c r="G9" s="215">
        <f t="shared" si="0"/>
        <v>330</v>
      </c>
      <c r="H9" s="214">
        <f>+'2024 -TOY PROGRAM MGT SYS'!AU91</f>
        <v>330</v>
      </c>
      <c r="I9" s="220"/>
      <c r="J9" s="215">
        <f>+'2024 -TOY PROGRAM MGT SYS'!AA91</f>
        <v>24</v>
      </c>
      <c r="K9" s="563"/>
    </row>
    <row r="10" spans="1:11" ht="49.2" x14ac:dyDescent="0.3">
      <c r="A10" s="219" t="s">
        <v>1168</v>
      </c>
      <c r="B10" s="640" t="s">
        <v>1167</v>
      </c>
      <c r="C10" s="641">
        <v>8</v>
      </c>
      <c r="D10" s="523" t="s">
        <v>1167</v>
      </c>
      <c r="E10" s="215">
        <f t="shared" si="1"/>
        <v>25</v>
      </c>
      <c r="F10" s="215">
        <f>+'2024 -TOY PROGRAM MGT SYS'!AB112</f>
        <v>25</v>
      </c>
      <c r="G10" s="215">
        <f t="shared" si="0"/>
        <v>27</v>
      </c>
      <c r="H10" s="214">
        <f>+'2024 -TOY PROGRAM MGT SYS'!AU112</f>
        <v>27</v>
      </c>
      <c r="I10" s="220"/>
      <c r="J10" s="215">
        <f>+'2024 -TOY PROGRAM MGT SYS'!AA112</f>
        <v>4</v>
      </c>
      <c r="K10" s="563"/>
    </row>
    <row r="11" spans="1:11" ht="49.2" x14ac:dyDescent="0.3">
      <c r="A11" s="219" t="s">
        <v>1037</v>
      </c>
      <c r="B11" s="640" t="s">
        <v>108</v>
      </c>
      <c r="C11" s="641">
        <v>9</v>
      </c>
      <c r="D11" s="523" t="s">
        <v>108</v>
      </c>
      <c r="E11" s="215">
        <f t="shared" si="1"/>
        <v>120</v>
      </c>
      <c r="F11" s="215">
        <f>+'2024 -TOY PROGRAM MGT SYS'!AB116</f>
        <v>120</v>
      </c>
      <c r="G11" s="215">
        <f t="shared" si="0"/>
        <v>258</v>
      </c>
      <c r="H11" s="214">
        <f>+'2024 -TOY PROGRAM MGT SYS'!AU116</f>
        <v>258</v>
      </c>
      <c r="I11" s="220"/>
      <c r="J11" s="215">
        <f>+'2024 -TOY PROGRAM MGT SYS'!AA116</f>
        <v>0</v>
      </c>
      <c r="K11" s="563"/>
    </row>
    <row r="12" spans="1:11" ht="49.2" x14ac:dyDescent="0.3">
      <c r="A12" s="219" t="s">
        <v>1166</v>
      </c>
      <c r="B12" s="640" t="s">
        <v>170</v>
      </c>
      <c r="C12" s="641">
        <v>10</v>
      </c>
      <c r="D12" s="523" t="s">
        <v>1163</v>
      </c>
      <c r="E12" s="215">
        <f t="shared" si="1"/>
        <v>80</v>
      </c>
      <c r="F12" s="215">
        <f>+'2024 -TOY PROGRAM MGT SYS'!AB122</f>
        <v>80</v>
      </c>
      <c r="G12" s="215">
        <f t="shared" si="0"/>
        <v>52</v>
      </c>
      <c r="H12" s="214">
        <f>+'2024 -TOY PROGRAM MGT SYS'!AU122</f>
        <v>52</v>
      </c>
      <c r="I12" s="220"/>
      <c r="J12" s="215">
        <f>+'2024 -TOY PROGRAM MGT SYS'!AA122</f>
        <v>0</v>
      </c>
      <c r="K12" s="563"/>
    </row>
    <row r="13" spans="1:11" ht="49.2" x14ac:dyDescent="0.3">
      <c r="A13" s="219" t="s">
        <v>1038</v>
      </c>
      <c r="B13" s="640" t="s">
        <v>112</v>
      </c>
      <c r="C13" s="641">
        <v>11</v>
      </c>
      <c r="D13" s="523" t="s">
        <v>112</v>
      </c>
      <c r="E13" s="215">
        <f t="shared" si="1"/>
        <v>100</v>
      </c>
      <c r="F13" s="215">
        <f>+'2024 -TOY PROGRAM MGT SYS'!AB126</f>
        <v>100</v>
      </c>
      <c r="G13" s="215">
        <f t="shared" si="0"/>
        <v>106</v>
      </c>
      <c r="H13" s="214">
        <f>+'2024 -TOY PROGRAM MGT SYS'!AU126</f>
        <v>106</v>
      </c>
      <c r="I13" s="220"/>
      <c r="J13" s="215">
        <f>+'2024 -TOY PROGRAM MGT SYS'!AA126</f>
        <v>0</v>
      </c>
      <c r="K13" s="563"/>
    </row>
    <row r="14" spans="1:11" ht="49.2" x14ac:dyDescent="0.3">
      <c r="A14" s="219" t="s">
        <v>1039</v>
      </c>
      <c r="B14" s="640" t="s">
        <v>119</v>
      </c>
      <c r="C14" s="641">
        <v>12</v>
      </c>
      <c r="D14" s="523" t="s">
        <v>119</v>
      </c>
      <c r="E14" s="215">
        <f t="shared" si="1"/>
        <v>50</v>
      </c>
      <c r="F14" s="215">
        <f>+'2024 -TOY PROGRAM MGT SYS'!AB128</f>
        <v>50</v>
      </c>
      <c r="G14" s="215">
        <f t="shared" si="0"/>
        <v>54</v>
      </c>
      <c r="H14" s="214">
        <f>+'2024 -TOY PROGRAM MGT SYS'!AU128</f>
        <v>54</v>
      </c>
      <c r="I14" s="220"/>
      <c r="J14" s="215">
        <f>+'2024 -TOY PROGRAM MGT SYS'!AA128</f>
        <v>0</v>
      </c>
      <c r="K14" s="563"/>
    </row>
    <row r="15" spans="1:11" ht="49.2" x14ac:dyDescent="0.3">
      <c r="A15" s="219" t="s">
        <v>1040</v>
      </c>
      <c r="B15" s="640" t="s">
        <v>657</v>
      </c>
      <c r="C15" s="641">
        <v>13</v>
      </c>
      <c r="D15" s="523" t="s">
        <v>657</v>
      </c>
      <c r="E15" s="215">
        <f t="shared" si="1"/>
        <v>100</v>
      </c>
      <c r="F15" s="215">
        <f>+'2024 -TOY PROGRAM MGT SYS'!AB130</f>
        <v>100</v>
      </c>
      <c r="G15" s="215">
        <f t="shared" si="0"/>
        <v>105</v>
      </c>
      <c r="H15" s="214">
        <f>+'2024 -TOY PROGRAM MGT SYS'!AU130</f>
        <v>105</v>
      </c>
      <c r="I15" s="220"/>
      <c r="J15" s="215">
        <f>+'2024 -TOY PROGRAM MGT SYS'!AA130</f>
        <v>11</v>
      </c>
      <c r="K15" s="563"/>
    </row>
    <row r="16" spans="1:11" ht="49.2" x14ac:dyDescent="0.3">
      <c r="A16" s="219" t="s">
        <v>1041</v>
      </c>
      <c r="B16" s="640" t="s">
        <v>164</v>
      </c>
      <c r="C16" s="641">
        <v>14</v>
      </c>
      <c r="D16" s="523" t="s">
        <v>164</v>
      </c>
      <c r="E16" s="215">
        <f t="shared" si="1"/>
        <v>210</v>
      </c>
      <c r="F16" s="215">
        <f>+'2024 -TOY PROGRAM MGT SYS'!AB132</f>
        <v>210</v>
      </c>
      <c r="G16" s="215">
        <f t="shared" si="0"/>
        <v>382</v>
      </c>
      <c r="H16" s="214">
        <f>+'2024 -TOY PROGRAM MGT SYS'!AU132</f>
        <v>382</v>
      </c>
      <c r="I16" s="220"/>
      <c r="J16" s="215">
        <f>+'2024 -TOY PROGRAM MGT SYS'!AA132</f>
        <v>96</v>
      </c>
      <c r="K16" s="563"/>
    </row>
    <row r="17" spans="1:11" ht="49.2" x14ac:dyDescent="0.3">
      <c r="A17" s="219" t="s">
        <v>1042</v>
      </c>
      <c r="B17" s="640" t="s">
        <v>172</v>
      </c>
      <c r="C17" s="641">
        <v>15</v>
      </c>
      <c r="D17" s="523" t="s">
        <v>172</v>
      </c>
      <c r="E17" s="215">
        <f t="shared" si="1"/>
        <v>305</v>
      </c>
      <c r="F17" s="215">
        <f>+'2024 -TOY PROGRAM MGT SYS'!AB138</f>
        <v>305</v>
      </c>
      <c r="G17" s="215">
        <f t="shared" si="0"/>
        <v>382</v>
      </c>
      <c r="H17" s="214">
        <f>+'2024 -TOY PROGRAM MGT SYS'!AU138</f>
        <v>382</v>
      </c>
      <c r="I17" s="220"/>
      <c r="J17" s="215">
        <f>+'2024 -TOY PROGRAM MGT SYS'!AA138</f>
        <v>91</v>
      </c>
      <c r="K17" s="563"/>
    </row>
    <row r="18" spans="1:11" ht="49.2" x14ac:dyDescent="0.3">
      <c r="A18" s="221" t="s">
        <v>1043</v>
      </c>
      <c r="B18" s="640" t="s">
        <v>220</v>
      </c>
      <c r="C18" s="641">
        <v>16</v>
      </c>
      <c r="D18" s="523" t="s">
        <v>220</v>
      </c>
      <c r="E18" s="215">
        <f t="shared" si="1"/>
        <v>325</v>
      </c>
      <c r="F18" s="215">
        <f>+'2024 -TOY PROGRAM MGT SYS'!AB165</f>
        <v>325</v>
      </c>
      <c r="G18" s="215">
        <f t="shared" si="0"/>
        <v>467</v>
      </c>
      <c r="H18" s="214">
        <f>+'2024 -TOY PROGRAM MGT SYS'!AU165</f>
        <v>467</v>
      </c>
      <c r="I18" s="220"/>
      <c r="J18" s="215">
        <f>+'2024 -TOY PROGRAM MGT SYS'!AA165</f>
        <v>65</v>
      </c>
      <c r="K18" s="563"/>
    </row>
    <row r="19" spans="1:11" ht="49.2" x14ac:dyDescent="0.3">
      <c r="A19" s="219" t="s">
        <v>1044</v>
      </c>
      <c r="B19" s="640" t="s">
        <v>149</v>
      </c>
      <c r="C19" s="641">
        <v>17</v>
      </c>
      <c r="D19" s="523" t="s">
        <v>149</v>
      </c>
      <c r="E19" s="215">
        <f t="shared" si="1"/>
        <v>225</v>
      </c>
      <c r="F19" s="215">
        <f>+'2024 -TOY PROGRAM MGT SYS'!AB181</f>
        <v>225</v>
      </c>
      <c r="G19" s="215">
        <f t="shared" si="0"/>
        <v>259</v>
      </c>
      <c r="H19" s="214">
        <f>+'2024 -TOY PROGRAM MGT SYS'!AU181</f>
        <v>259</v>
      </c>
      <c r="I19" s="220"/>
      <c r="J19" s="215">
        <f>+'2024 -TOY PROGRAM MGT SYS'!AA181</f>
        <v>17</v>
      </c>
      <c r="K19" s="563"/>
    </row>
    <row r="20" spans="1:11" ht="49.2" x14ac:dyDescent="0.3">
      <c r="A20" s="219" t="s">
        <v>1045</v>
      </c>
      <c r="B20" s="640" t="s">
        <v>166</v>
      </c>
      <c r="C20" s="641">
        <v>18</v>
      </c>
      <c r="D20" s="523" t="s">
        <v>166</v>
      </c>
      <c r="E20" s="215">
        <f t="shared" si="1"/>
        <v>75</v>
      </c>
      <c r="F20" s="215">
        <f>+'2024 -TOY PROGRAM MGT SYS'!AB192</f>
        <v>75</v>
      </c>
      <c r="G20" s="215">
        <f t="shared" si="0"/>
        <v>90</v>
      </c>
      <c r="H20" s="214">
        <f>+'2024 -TOY PROGRAM MGT SYS'!AU192</f>
        <v>90</v>
      </c>
      <c r="I20" s="220"/>
      <c r="J20" s="215">
        <f>+'2024 -TOY PROGRAM MGT SYS'!AA192</f>
        <v>8</v>
      </c>
      <c r="K20" s="563"/>
    </row>
    <row r="21" spans="1:11" ht="49.2" x14ac:dyDescent="0.3">
      <c r="A21" s="219" t="s">
        <v>1046</v>
      </c>
      <c r="B21" s="640" t="s">
        <v>153</v>
      </c>
      <c r="C21" s="641">
        <v>19</v>
      </c>
      <c r="D21" s="523" t="s">
        <v>153</v>
      </c>
      <c r="E21" s="215">
        <f t="shared" si="1"/>
        <v>150</v>
      </c>
      <c r="F21" s="215">
        <f>+'2024 -TOY PROGRAM MGT SYS'!AB197</f>
        <v>150</v>
      </c>
      <c r="G21" s="215">
        <f t="shared" si="0"/>
        <v>104</v>
      </c>
      <c r="H21" s="214">
        <f>+'2024 -TOY PROGRAM MGT SYS'!AU197</f>
        <v>104</v>
      </c>
      <c r="I21" s="220"/>
      <c r="J21" s="215">
        <f>+'2024 -TOY PROGRAM MGT SYS'!AA197</f>
        <v>4</v>
      </c>
      <c r="K21" s="563"/>
    </row>
    <row r="22" spans="1:11" ht="49.2" x14ac:dyDescent="0.3">
      <c r="A22" s="219" t="s">
        <v>1047</v>
      </c>
      <c r="B22" s="642" t="s">
        <v>167</v>
      </c>
      <c r="C22" s="643">
        <v>20</v>
      </c>
      <c r="D22" s="523" t="s">
        <v>167</v>
      </c>
      <c r="E22" s="215">
        <f t="shared" si="1"/>
        <v>225</v>
      </c>
      <c r="F22" s="215">
        <f>+'2024 -TOY PROGRAM MGT SYS'!AB199</f>
        <v>225</v>
      </c>
      <c r="G22" s="215">
        <f t="shared" si="0"/>
        <v>184</v>
      </c>
      <c r="H22" s="214">
        <f>+'2024 -TOY PROGRAM MGT SYS'!AU199</f>
        <v>184</v>
      </c>
      <c r="I22" s="220"/>
      <c r="J22" s="215">
        <f>+'2024 -TOY PROGRAM MGT SYS'!AA199</f>
        <v>50</v>
      </c>
      <c r="K22" s="563"/>
    </row>
    <row r="23" spans="1:11" ht="49.2" x14ac:dyDescent="0.3">
      <c r="A23" s="219" t="s">
        <v>1048</v>
      </c>
      <c r="B23" s="640" t="s">
        <v>159</v>
      </c>
      <c r="C23" s="641">
        <v>21</v>
      </c>
      <c r="D23" s="523" t="s">
        <v>159</v>
      </c>
      <c r="E23" s="215">
        <f t="shared" si="1"/>
        <v>25</v>
      </c>
      <c r="F23" s="215">
        <f>+'2024 -TOY PROGRAM MGT SYS'!AB221</f>
        <v>25</v>
      </c>
      <c r="G23" s="215">
        <f t="shared" si="0"/>
        <v>25</v>
      </c>
      <c r="H23" s="214">
        <f>+'2024 -TOY PROGRAM MGT SYS'!AU221</f>
        <v>25</v>
      </c>
      <c r="I23" s="220"/>
      <c r="J23" s="215">
        <f>+'2024 -TOY PROGRAM MGT SYS'!AA221</f>
        <v>0</v>
      </c>
      <c r="K23" s="563"/>
    </row>
    <row r="24" spans="1:11" ht="49.2" x14ac:dyDescent="0.3">
      <c r="A24" s="219" t="s">
        <v>1049</v>
      </c>
      <c r="B24" s="640" t="s">
        <v>160</v>
      </c>
      <c r="C24" s="641">
        <v>22</v>
      </c>
      <c r="D24" s="523" t="s">
        <v>160</v>
      </c>
      <c r="E24" s="215">
        <f t="shared" si="1"/>
        <v>40</v>
      </c>
      <c r="F24" s="215">
        <f>+'2024 -TOY PROGRAM MGT SYS'!AB224</f>
        <v>40</v>
      </c>
      <c r="G24" s="215">
        <f t="shared" si="0"/>
        <v>40</v>
      </c>
      <c r="H24" s="214">
        <f>+'2024 -TOY PROGRAM MGT SYS'!AU224</f>
        <v>40</v>
      </c>
      <c r="I24" s="218"/>
      <c r="J24" s="217">
        <f>+'2024 -TOY PROGRAM MGT SYS'!AA224</f>
        <v>3</v>
      </c>
      <c r="K24" s="563"/>
    </row>
    <row r="25" spans="1:11" ht="36.75" customHeight="1" x14ac:dyDescent="0.3">
      <c r="B25" s="639"/>
      <c r="C25" s="215"/>
      <c r="D25" s="524"/>
      <c r="E25" s="215">
        <f>SUM(E3:E24)</f>
        <v>3335</v>
      </c>
      <c r="F25" s="215">
        <f>SUM(F3:F24)</f>
        <v>3335</v>
      </c>
      <c r="G25" s="215">
        <f t="shared" si="0"/>
        <v>3854</v>
      </c>
      <c r="H25" s="214">
        <f>SUM(H3:H24)</f>
        <v>3854</v>
      </c>
      <c r="I25" s="214"/>
      <c r="J25" s="214">
        <f>SUM(J3:J24)</f>
        <v>461</v>
      </c>
      <c r="K25" s="214"/>
    </row>
    <row r="26" spans="1:11" x14ac:dyDescent="0.3">
      <c r="D26" s="525" t="s">
        <v>333</v>
      </c>
      <c r="E26" s="213">
        <f>+E25*0.1</f>
        <v>333.5</v>
      </c>
      <c r="K26" s="757" t="s">
        <v>1755</v>
      </c>
    </row>
    <row r="27" spans="1:11" x14ac:dyDescent="0.3">
      <c r="E27" s="211">
        <f>SUM(E25:E26)</f>
        <v>3668.5</v>
      </c>
      <c r="J27" s="757" t="s">
        <v>1753</v>
      </c>
    </row>
  </sheetData>
  <printOptions horizontalCentered="1" gridLines="1"/>
  <pageMargins left="0.25" right="0.25" top="0.76" bottom="0.59" header="0.5" footer="0.35"/>
  <pageSetup scale="50" orientation="landscape" r:id="rId1"/>
  <headerFooter alignWithMargins="0">
    <oddHeader>&amp;C&amp;12&amp;A</oddHeader>
    <oddFooter>&amp;L&amp;F&amp;C&amp;P of &amp;N&amp;R&amp;D</oddFooter>
  </headerFooter>
  <legacy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565DA-BCD5-4F5E-AFF9-C9DFC00AC7F2}">
  <sheetPr codeName="Sheet20"/>
  <dimension ref="A1:G33"/>
  <sheetViews>
    <sheetView workbookViewId="0">
      <selection activeCell="G22" sqref="G22"/>
    </sheetView>
  </sheetViews>
  <sheetFormatPr defaultRowHeight="13.2" x14ac:dyDescent="0.25"/>
  <cols>
    <col min="2" max="2" width="58" customWidth="1"/>
    <col min="3" max="3" width="12.6640625" style="1" customWidth="1"/>
    <col min="4" max="4" width="32.6640625" bestFit="1" customWidth="1"/>
    <col min="5" max="5" width="17.109375" customWidth="1"/>
    <col min="6" max="6" width="36.88671875" customWidth="1"/>
    <col min="7" max="7" width="20.5546875" customWidth="1"/>
  </cols>
  <sheetData>
    <row r="1" spans="1:7" s="1" customFormat="1" ht="42" x14ac:dyDescent="0.4">
      <c r="A1" s="763" t="s">
        <v>1888</v>
      </c>
      <c r="B1" s="763" t="s">
        <v>1875</v>
      </c>
      <c r="C1" s="764" t="s">
        <v>476</v>
      </c>
      <c r="D1" s="763" t="s">
        <v>1877</v>
      </c>
      <c r="E1" s="764" t="s">
        <v>1876</v>
      </c>
      <c r="F1" s="764" t="s">
        <v>1885</v>
      </c>
      <c r="G1" s="764" t="s">
        <v>1887</v>
      </c>
    </row>
    <row r="2" spans="1:7" ht="23.25" customHeight="1" x14ac:dyDescent="0.3">
      <c r="A2" s="765" t="s">
        <v>306</v>
      </c>
      <c r="B2" s="766" t="s">
        <v>1889</v>
      </c>
      <c r="C2" s="23" t="s">
        <v>1886</v>
      </c>
      <c r="D2" s="767" t="s">
        <v>1150</v>
      </c>
      <c r="E2" s="17"/>
      <c r="F2" s="17"/>
      <c r="G2" s="17"/>
    </row>
    <row r="3" spans="1:7" ht="23.25" customHeight="1" x14ac:dyDescent="0.25">
      <c r="A3" s="386">
        <v>1</v>
      </c>
      <c r="B3" s="768" t="s">
        <v>307</v>
      </c>
      <c r="C3" s="18">
        <v>112</v>
      </c>
      <c r="D3" s="767" t="s">
        <v>1150</v>
      </c>
      <c r="E3" s="17"/>
      <c r="F3" s="17"/>
      <c r="G3" s="17"/>
    </row>
    <row r="4" spans="1:7" ht="23.25" customHeight="1" x14ac:dyDescent="0.25">
      <c r="A4" s="386">
        <v>2</v>
      </c>
      <c r="B4" s="768" t="s">
        <v>308</v>
      </c>
      <c r="C4" s="18">
        <v>65</v>
      </c>
      <c r="D4" s="767" t="s">
        <v>1150</v>
      </c>
      <c r="E4" s="17"/>
      <c r="F4" s="17"/>
      <c r="G4" s="17"/>
    </row>
    <row r="5" spans="1:7" ht="23.25" customHeight="1" x14ac:dyDescent="0.25">
      <c r="A5" s="386">
        <v>3</v>
      </c>
      <c r="B5" s="768" t="s">
        <v>310</v>
      </c>
      <c r="C5" s="18">
        <v>116</v>
      </c>
      <c r="D5" s="767" t="s">
        <v>1150</v>
      </c>
      <c r="E5" s="17"/>
      <c r="F5" s="17"/>
      <c r="G5" s="17"/>
    </row>
    <row r="6" spans="1:7" ht="23.25" customHeight="1" x14ac:dyDescent="0.25">
      <c r="A6" s="386">
        <v>4</v>
      </c>
      <c r="B6" s="768" t="s">
        <v>1756</v>
      </c>
      <c r="C6" s="18">
        <v>51</v>
      </c>
      <c r="D6" s="767" t="s">
        <v>1150</v>
      </c>
      <c r="E6" s="17"/>
      <c r="F6" s="17"/>
      <c r="G6" s="17"/>
    </row>
    <row r="7" spans="1:7" ht="23.25" customHeight="1" x14ac:dyDescent="0.25">
      <c r="A7" s="386">
        <v>5</v>
      </c>
      <c r="B7" s="768" t="s">
        <v>311</v>
      </c>
      <c r="C7" s="18">
        <v>16</v>
      </c>
      <c r="D7" s="767" t="s">
        <v>1150</v>
      </c>
      <c r="E7" s="17"/>
      <c r="F7" s="17"/>
      <c r="G7" s="17"/>
    </row>
    <row r="8" spans="1:7" ht="23.25" customHeight="1" x14ac:dyDescent="0.25">
      <c r="A8" s="386">
        <v>6</v>
      </c>
      <c r="B8" s="768" t="s">
        <v>309</v>
      </c>
      <c r="C8" s="18">
        <v>36</v>
      </c>
      <c r="D8" s="767" t="s">
        <v>1150</v>
      </c>
      <c r="E8" s="17"/>
      <c r="F8" s="17"/>
      <c r="G8" s="17"/>
    </row>
    <row r="9" spans="1:7" ht="23.25" customHeight="1" x14ac:dyDescent="0.25">
      <c r="A9" s="386">
        <v>7</v>
      </c>
      <c r="B9" s="768" t="s">
        <v>1767</v>
      </c>
      <c r="C9" s="18">
        <v>80</v>
      </c>
      <c r="D9" s="767" t="s">
        <v>1150</v>
      </c>
      <c r="E9" s="17"/>
      <c r="F9" s="17"/>
      <c r="G9" s="17"/>
    </row>
    <row r="10" spans="1:7" ht="23.25" customHeight="1" x14ac:dyDescent="0.25">
      <c r="A10" s="386">
        <v>8</v>
      </c>
      <c r="B10" s="768" t="s">
        <v>1767</v>
      </c>
      <c r="C10" s="18">
        <v>39</v>
      </c>
      <c r="D10" s="767" t="s">
        <v>1150</v>
      </c>
      <c r="E10" s="17"/>
      <c r="F10" s="17"/>
      <c r="G10" s="17"/>
    </row>
    <row r="11" spans="1:7" ht="23.25" customHeight="1" x14ac:dyDescent="0.3">
      <c r="A11" s="386">
        <v>9</v>
      </c>
      <c r="B11" s="766" t="s">
        <v>471</v>
      </c>
      <c r="C11" s="18">
        <v>5</v>
      </c>
      <c r="D11" s="767" t="s">
        <v>1772</v>
      </c>
      <c r="E11" s="17"/>
      <c r="F11" s="17"/>
      <c r="G11" s="17"/>
    </row>
    <row r="12" spans="1:7" ht="23.25" customHeight="1" x14ac:dyDescent="0.3">
      <c r="A12" s="386">
        <v>10</v>
      </c>
      <c r="B12" s="766" t="s">
        <v>472</v>
      </c>
      <c r="C12" s="18">
        <v>0</v>
      </c>
      <c r="D12" s="767"/>
      <c r="E12" s="17"/>
      <c r="F12" s="17"/>
      <c r="G12" s="17"/>
    </row>
    <row r="13" spans="1:7" ht="23.25" customHeight="1" x14ac:dyDescent="0.3">
      <c r="A13" s="386">
        <v>11</v>
      </c>
      <c r="B13" s="766" t="s">
        <v>314</v>
      </c>
      <c r="C13" s="18">
        <v>50</v>
      </c>
      <c r="D13" s="767" t="s">
        <v>1282</v>
      </c>
      <c r="E13" s="17"/>
      <c r="F13" s="17"/>
      <c r="G13" s="17"/>
    </row>
    <row r="14" spans="1:7" ht="23.25" customHeight="1" x14ac:dyDescent="0.3">
      <c r="A14" s="386">
        <v>12</v>
      </c>
      <c r="B14" s="766" t="s">
        <v>315</v>
      </c>
      <c r="C14" s="18">
        <v>35</v>
      </c>
      <c r="D14" s="767" t="s">
        <v>1283</v>
      </c>
      <c r="E14" s="17"/>
      <c r="F14" s="17"/>
      <c r="G14" s="17"/>
    </row>
    <row r="15" spans="1:7" ht="23.25" customHeight="1" x14ac:dyDescent="0.3">
      <c r="A15" s="386">
        <v>13</v>
      </c>
      <c r="B15" s="766" t="s">
        <v>316</v>
      </c>
      <c r="C15" s="18">
        <v>125</v>
      </c>
      <c r="D15" s="767" t="s">
        <v>497</v>
      </c>
      <c r="E15" s="17"/>
      <c r="F15" s="17"/>
      <c r="G15" s="17"/>
    </row>
    <row r="16" spans="1:7" ht="23.25" customHeight="1" x14ac:dyDescent="0.3">
      <c r="A16" s="386">
        <v>14</v>
      </c>
      <c r="B16" s="766" t="s">
        <v>317</v>
      </c>
      <c r="C16" s="18">
        <v>125</v>
      </c>
      <c r="D16" s="767" t="s">
        <v>497</v>
      </c>
      <c r="E16" s="17"/>
      <c r="F16" s="17"/>
      <c r="G16" s="17"/>
    </row>
    <row r="17" spans="1:7" ht="23.25" customHeight="1" x14ac:dyDescent="0.3">
      <c r="A17" s="386">
        <v>15</v>
      </c>
      <c r="B17" s="766" t="s">
        <v>318</v>
      </c>
      <c r="C17" s="18">
        <v>40</v>
      </c>
      <c r="D17" s="769" t="s">
        <v>1157</v>
      </c>
      <c r="E17" s="17"/>
      <c r="F17" s="17"/>
      <c r="G17" s="17"/>
    </row>
    <row r="18" spans="1:7" ht="27.75" customHeight="1" x14ac:dyDescent="0.3">
      <c r="A18" s="386">
        <v>16</v>
      </c>
      <c r="B18" s="766" t="s">
        <v>319</v>
      </c>
      <c r="C18" s="18">
        <v>250</v>
      </c>
      <c r="D18" s="769" t="s">
        <v>499</v>
      </c>
      <c r="E18" s="17"/>
      <c r="F18" s="17"/>
      <c r="G18" s="17"/>
    </row>
    <row r="19" spans="1:7" ht="23.25" customHeight="1" x14ac:dyDescent="0.3">
      <c r="A19" s="386">
        <v>17</v>
      </c>
      <c r="B19" s="766" t="s">
        <v>320</v>
      </c>
      <c r="C19" s="18">
        <v>700</v>
      </c>
      <c r="D19" s="767" t="s">
        <v>1221</v>
      </c>
      <c r="E19" s="17"/>
      <c r="F19" s="17"/>
      <c r="G19" s="17"/>
    </row>
    <row r="20" spans="1:7" ht="23.25" customHeight="1" x14ac:dyDescent="0.3">
      <c r="A20" s="386">
        <v>18</v>
      </c>
      <c r="B20" s="766" t="s">
        <v>321</v>
      </c>
      <c r="C20" s="18">
        <v>500</v>
      </c>
      <c r="D20" s="767" t="s">
        <v>500</v>
      </c>
      <c r="E20" s="17"/>
      <c r="F20" s="17"/>
      <c r="G20" s="17"/>
    </row>
    <row r="21" spans="1:7" ht="23.25" customHeight="1" x14ac:dyDescent="0.3">
      <c r="A21" s="386">
        <v>19</v>
      </c>
      <c r="B21" s="766" t="s">
        <v>1151</v>
      </c>
      <c r="C21" s="18">
        <v>0</v>
      </c>
      <c r="D21" s="767"/>
      <c r="E21" s="17"/>
      <c r="F21" s="17"/>
      <c r="G21" s="17"/>
    </row>
    <row r="22" spans="1:7" ht="23.25" customHeight="1" x14ac:dyDescent="0.3">
      <c r="A22" s="386">
        <v>20</v>
      </c>
      <c r="B22" s="766" t="s">
        <v>323</v>
      </c>
      <c r="C22" s="18">
        <v>12</v>
      </c>
      <c r="D22" s="767" t="s">
        <v>1284</v>
      </c>
      <c r="E22" s="17"/>
      <c r="F22" s="17"/>
      <c r="G22" s="17"/>
    </row>
    <row r="23" spans="1:7" ht="23.25" customHeight="1" x14ac:dyDescent="0.3">
      <c r="A23" s="386">
        <v>21</v>
      </c>
      <c r="B23" s="766" t="s">
        <v>324</v>
      </c>
      <c r="C23" s="18">
        <v>150</v>
      </c>
      <c r="D23" s="767" t="s">
        <v>1158</v>
      </c>
      <c r="E23" s="17"/>
      <c r="F23" s="17"/>
      <c r="G23" s="17"/>
    </row>
    <row r="24" spans="1:7" ht="23.25" customHeight="1" x14ac:dyDescent="0.3">
      <c r="A24" s="386">
        <v>22</v>
      </c>
      <c r="B24" s="766" t="s">
        <v>1873</v>
      </c>
      <c r="C24" s="18">
        <v>125</v>
      </c>
      <c r="D24" s="767" t="s">
        <v>1281</v>
      </c>
      <c r="E24" s="17"/>
      <c r="F24" s="17"/>
      <c r="G24" s="17"/>
    </row>
    <row r="25" spans="1:7" ht="23.25" customHeight="1" x14ac:dyDescent="0.3">
      <c r="A25" s="386">
        <v>23</v>
      </c>
      <c r="B25" s="766" t="s">
        <v>326</v>
      </c>
      <c r="C25" s="18">
        <v>100</v>
      </c>
      <c r="D25" s="767" t="s">
        <v>501</v>
      </c>
      <c r="E25" s="17"/>
      <c r="F25" s="17"/>
      <c r="G25" s="17"/>
    </row>
    <row r="26" spans="1:7" ht="23.25" customHeight="1" x14ac:dyDescent="0.3">
      <c r="A26" s="386">
        <v>24</v>
      </c>
      <c r="B26" s="766" t="s">
        <v>327</v>
      </c>
      <c r="C26" s="18">
        <v>0</v>
      </c>
      <c r="D26" s="767"/>
      <c r="E26" s="17"/>
      <c r="F26" s="17"/>
      <c r="G26" s="17"/>
    </row>
    <row r="27" spans="1:7" ht="23.25" customHeight="1" x14ac:dyDescent="0.3">
      <c r="A27" s="386">
        <v>25</v>
      </c>
      <c r="B27" s="766" t="s">
        <v>328</v>
      </c>
      <c r="C27" s="18">
        <v>50</v>
      </c>
      <c r="D27" s="767" t="s">
        <v>502</v>
      </c>
      <c r="E27" s="17"/>
      <c r="F27" s="17"/>
      <c r="G27" s="17"/>
    </row>
    <row r="28" spans="1:7" ht="23.25" customHeight="1" x14ac:dyDescent="0.3">
      <c r="A28" s="386">
        <v>26</v>
      </c>
      <c r="B28" s="766" t="s">
        <v>329</v>
      </c>
      <c r="C28" s="18">
        <v>50</v>
      </c>
      <c r="D28" s="767" t="s">
        <v>502</v>
      </c>
      <c r="E28" s="17"/>
      <c r="F28" s="17"/>
      <c r="G28" s="17"/>
    </row>
    <row r="29" spans="1:7" ht="23.25" customHeight="1" x14ac:dyDescent="0.3">
      <c r="A29" s="386">
        <v>27</v>
      </c>
      <c r="B29" s="766" t="s">
        <v>330</v>
      </c>
      <c r="C29" s="18">
        <v>100</v>
      </c>
      <c r="D29" s="767" t="s">
        <v>503</v>
      </c>
      <c r="E29" s="17"/>
      <c r="F29" s="17"/>
      <c r="G29" s="17"/>
    </row>
    <row r="30" spans="1:7" ht="23.25" customHeight="1" x14ac:dyDescent="0.3">
      <c r="A30" s="386">
        <v>28</v>
      </c>
      <c r="B30" s="766" t="s">
        <v>994</v>
      </c>
      <c r="C30" s="18">
        <v>50</v>
      </c>
      <c r="D30" s="767" t="s">
        <v>1878</v>
      </c>
      <c r="E30" s="17"/>
      <c r="F30" s="17"/>
      <c r="G30" s="17"/>
    </row>
    <row r="31" spans="1:7" ht="23.25" customHeight="1" x14ac:dyDescent="0.3">
      <c r="A31" s="386">
        <v>29</v>
      </c>
      <c r="B31" s="766" t="s">
        <v>1184</v>
      </c>
      <c r="C31" s="18">
        <v>150</v>
      </c>
      <c r="D31" s="767" t="s">
        <v>1220</v>
      </c>
      <c r="E31" s="17"/>
      <c r="F31" s="17"/>
      <c r="G31" s="17"/>
    </row>
    <row r="32" spans="1:7" ht="23.25" customHeight="1" x14ac:dyDescent="0.3">
      <c r="A32" s="386">
        <v>30</v>
      </c>
      <c r="B32" s="766" t="s">
        <v>1884</v>
      </c>
      <c r="C32" s="18">
        <v>150</v>
      </c>
      <c r="D32" s="767" t="s">
        <v>1879</v>
      </c>
      <c r="E32" s="17"/>
      <c r="F32" s="17"/>
      <c r="G32" s="17"/>
    </row>
    <row r="33" spans="1:7" ht="23.25" customHeight="1" x14ac:dyDescent="0.3">
      <c r="A33" s="386">
        <v>31</v>
      </c>
      <c r="B33" s="766" t="s">
        <v>1758</v>
      </c>
      <c r="C33" s="18">
        <v>100</v>
      </c>
      <c r="D33" s="767" t="s">
        <v>498</v>
      </c>
      <c r="E33" s="17"/>
      <c r="F33" s="17"/>
      <c r="G33" s="17"/>
    </row>
  </sheetData>
  <printOptions horizontalCentered="1" verticalCentered="1" gridLines="1"/>
  <pageMargins left="0.3" right="0.3" top="0.5" bottom="0.5" header="0.25" footer="0"/>
  <pageSetup scale="67" orientation="landscape" r:id="rId1"/>
  <headerFooter>
    <oddHeader>&amp;C&amp;"Arial,Bold"&amp;18EXIT CHECKIST</oddHead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325F3-E4E9-4E78-9A07-8D8681F47B84}">
  <sheetPr codeName="Sheet31"/>
  <dimension ref="A1:D55"/>
  <sheetViews>
    <sheetView workbookViewId="0">
      <selection activeCell="G22" sqref="G22"/>
    </sheetView>
  </sheetViews>
  <sheetFormatPr defaultRowHeight="13.2" x14ac:dyDescent="0.25"/>
  <cols>
    <col min="1" max="2" width="7.6640625" style="291" customWidth="1"/>
    <col min="3" max="3" width="98.44140625" style="291" customWidth="1"/>
    <col min="4" max="4" width="3" style="291" customWidth="1"/>
    <col min="5" max="256" width="9.109375" style="291"/>
    <col min="257" max="257" width="7.6640625" style="291" customWidth="1"/>
    <col min="258" max="258" width="6.44140625" style="291" customWidth="1"/>
    <col min="259" max="259" width="89.109375" style="291" customWidth="1"/>
    <col min="260" max="260" width="3" style="291" customWidth="1"/>
    <col min="261" max="512" width="9.109375" style="291"/>
    <col min="513" max="513" width="7.6640625" style="291" customWidth="1"/>
    <col min="514" max="514" width="6.44140625" style="291" customWidth="1"/>
    <col min="515" max="515" width="89.109375" style="291" customWidth="1"/>
    <col min="516" max="516" width="3" style="291" customWidth="1"/>
    <col min="517" max="768" width="9.109375" style="291"/>
    <col min="769" max="769" width="7.6640625" style="291" customWidth="1"/>
    <col min="770" max="770" width="6.44140625" style="291" customWidth="1"/>
    <col min="771" max="771" width="89.109375" style="291" customWidth="1"/>
    <col min="772" max="772" width="3" style="291" customWidth="1"/>
    <col min="773" max="1024" width="9.109375" style="291"/>
    <col min="1025" max="1025" width="7.6640625" style="291" customWidth="1"/>
    <col min="1026" max="1026" width="6.44140625" style="291" customWidth="1"/>
    <col min="1027" max="1027" width="89.109375" style="291" customWidth="1"/>
    <col min="1028" max="1028" width="3" style="291" customWidth="1"/>
    <col min="1029" max="1280" width="9.109375" style="291"/>
    <col min="1281" max="1281" width="7.6640625" style="291" customWidth="1"/>
    <col min="1282" max="1282" width="6.44140625" style="291" customWidth="1"/>
    <col min="1283" max="1283" width="89.109375" style="291" customWidth="1"/>
    <col min="1284" max="1284" width="3" style="291" customWidth="1"/>
    <col min="1285" max="1536" width="9.109375" style="291"/>
    <col min="1537" max="1537" width="7.6640625" style="291" customWidth="1"/>
    <col min="1538" max="1538" width="6.44140625" style="291" customWidth="1"/>
    <col min="1539" max="1539" width="89.109375" style="291" customWidth="1"/>
    <col min="1540" max="1540" width="3" style="291" customWidth="1"/>
    <col min="1541" max="1792" width="9.109375" style="291"/>
    <col min="1793" max="1793" width="7.6640625" style="291" customWidth="1"/>
    <col min="1794" max="1794" width="6.44140625" style="291" customWidth="1"/>
    <col min="1795" max="1795" width="89.109375" style="291" customWidth="1"/>
    <col min="1796" max="1796" width="3" style="291" customWidth="1"/>
    <col min="1797" max="2048" width="9.109375" style="291"/>
    <col min="2049" max="2049" width="7.6640625" style="291" customWidth="1"/>
    <col min="2050" max="2050" width="6.44140625" style="291" customWidth="1"/>
    <col min="2051" max="2051" width="89.109375" style="291" customWidth="1"/>
    <col min="2052" max="2052" width="3" style="291" customWidth="1"/>
    <col min="2053" max="2304" width="9.109375" style="291"/>
    <col min="2305" max="2305" width="7.6640625" style="291" customWidth="1"/>
    <col min="2306" max="2306" width="6.44140625" style="291" customWidth="1"/>
    <col min="2307" max="2307" width="89.109375" style="291" customWidth="1"/>
    <col min="2308" max="2308" width="3" style="291" customWidth="1"/>
    <col min="2309" max="2560" width="9.109375" style="291"/>
    <col min="2561" max="2561" width="7.6640625" style="291" customWidth="1"/>
    <col min="2562" max="2562" width="6.44140625" style="291" customWidth="1"/>
    <col min="2563" max="2563" width="89.109375" style="291" customWidth="1"/>
    <col min="2564" max="2564" width="3" style="291" customWidth="1"/>
    <col min="2565" max="2816" width="9.109375" style="291"/>
    <col min="2817" max="2817" width="7.6640625" style="291" customWidth="1"/>
    <col min="2818" max="2818" width="6.44140625" style="291" customWidth="1"/>
    <col min="2819" max="2819" width="89.109375" style="291" customWidth="1"/>
    <col min="2820" max="2820" width="3" style="291" customWidth="1"/>
    <col min="2821" max="3072" width="9.109375" style="291"/>
    <col min="3073" max="3073" width="7.6640625" style="291" customWidth="1"/>
    <col min="3074" max="3074" width="6.44140625" style="291" customWidth="1"/>
    <col min="3075" max="3075" width="89.109375" style="291" customWidth="1"/>
    <col min="3076" max="3076" width="3" style="291" customWidth="1"/>
    <col min="3077" max="3328" width="9.109375" style="291"/>
    <col min="3329" max="3329" width="7.6640625" style="291" customWidth="1"/>
    <col min="3330" max="3330" width="6.44140625" style="291" customWidth="1"/>
    <col min="3331" max="3331" width="89.109375" style="291" customWidth="1"/>
    <col min="3332" max="3332" width="3" style="291" customWidth="1"/>
    <col min="3333" max="3584" width="9.109375" style="291"/>
    <col min="3585" max="3585" width="7.6640625" style="291" customWidth="1"/>
    <col min="3586" max="3586" width="6.44140625" style="291" customWidth="1"/>
    <col min="3587" max="3587" width="89.109375" style="291" customWidth="1"/>
    <col min="3588" max="3588" width="3" style="291" customWidth="1"/>
    <col min="3589" max="3840" width="9.109375" style="291"/>
    <col min="3841" max="3841" width="7.6640625" style="291" customWidth="1"/>
    <col min="3842" max="3842" width="6.44140625" style="291" customWidth="1"/>
    <col min="3843" max="3843" width="89.109375" style="291" customWidth="1"/>
    <col min="3844" max="3844" width="3" style="291" customWidth="1"/>
    <col min="3845" max="4096" width="9.109375" style="291"/>
    <col min="4097" max="4097" width="7.6640625" style="291" customWidth="1"/>
    <col min="4098" max="4098" width="6.44140625" style="291" customWidth="1"/>
    <col min="4099" max="4099" width="89.109375" style="291" customWidth="1"/>
    <col min="4100" max="4100" width="3" style="291" customWidth="1"/>
    <col min="4101" max="4352" width="9.109375" style="291"/>
    <col min="4353" max="4353" width="7.6640625" style="291" customWidth="1"/>
    <col min="4354" max="4354" width="6.44140625" style="291" customWidth="1"/>
    <col min="4355" max="4355" width="89.109375" style="291" customWidth="1"/>
    <col min="4356" max="4356" width="3" style="291" customWidth="1"/>
    <col min="4357" max="4608" width="9.109375" style="291"/>
    <col min="4609" max="4609" width="7.6640625" style="291" customWidth="1"/>
    <col min="4610" max="4610" width="6.44140625" style="291" customWidth="1"/>
    <col min="4611" max="4611" width="89.109375" style="291" customWidth="1"/>
    <col min="4612" max="4612" width="3" style="291" customWidth="1"/>
    <col min="4613" max="4864" width="9.109375" style="291"/>
    <col min="4865" max="4865" width="7.6640625" style="291" customWidth="1"/>
    <col min="4866" max="4866" width="6.44140625" style="291" customWidth="1"/>
    <col min="4867" max="4867" width="89.109375" style="291" customWidth="1"/>
    <col min="4868" max="4868" width="3" style="291" customWidth="1"/>
    <col min="4869" max="5120" width="9.109375" style="291"/>
    <col min="5121" max="5121" width="7.6640625" style="291" customWidth="1"/>
    <col min="5122" max="5122" width="6.44140625" style="291" customWidth="1"/>
    <col min="5123" max="5123" width="89.109375" style="291" customWidth="1"/>
    <col min="5124" max="5124" width="3" style="291" customWidth="1"/>
    <col min="5125" max="5376" width="9.109375" style="291"/>
    <col min="5377" max="5377" width="7.6640625" style="291" customWidth="1"/>
    <col min="5378" max="5378" width="6.44140625" style="291" customWidth="1"/>
    <col min="5379" max="5379" width="89.109375" style="291" customWidth="1"/>
    <col min="5380" max="5380" width="3" style="291" customWidth="1"/>
    <col min="5381" max="5632" width="9.109375" style="291"/>
    <col min="5633" max="5633" width="7.6640625" style="291" customWidth="1"/>
    <col min="5634" max="5634" width="6.44140625" style="291" customWidth="1"/>
    <col min="5635" max="5635" width="89.109375" style="291" customWidth="1"/>
    <col min="5636" max="5636" width="3" style="291" customWidth="1"/>
    <col min="5637" max="5888" width="9.109375" style="291"/>
    <col min="5889" max="5889" width="7.6640625" style="291" customWidth="1"/>
    <col min="5890" max="5890" width="6.44140625" style="291" customWidth="1"/>
    <col min="5891" max="5891" width="89.109375" style="291" customWidth="1"/>
    <col min="5892" max="5892" width="3" style="291" customWidth="1"/>
    <col min="5893" max="6144" width="9.109375" style="291"/>
    <col min="6145" max="6145" width="7.6640625" style="291" customWidth="1"/>
    <col min="6146" max="6146" width="6.44140625" style="291" customWidth="1"/>
    <col min="6147" max="6147" width="89.109375" style="291" customWidth="1"/>
    <col min="6148" max="6148" width="3" style="291" customWidth="1"/>
    <col min="6149" max="6400" width="9.109375" style="291"/>
    <col min="6401" max="6401" width="7.6640625" style="291" customWidth="1"/>
    <col min="6402" max="6402" width="6.44140625" style="291" customWidth="1"/>
    <col min="6403" max="6403" width="89.109375" style="291" customWidth="1"/>
    <col min="6404" max="6404" width="3" style="291" customWidth="1"/>
    <col min="6405" max="6656" width="9.109375" style="291"/>
    <col min="6657" max="6657" width="7.6640625" style="291" customWidth="1"/>
    <col min="6658" max="6658" width="6.44140625" style="291" customWidth="1"/>
    <col min="6659" max="6659" width="89.109375" style="291" customWidth="1"/>
    <col min="6660" max="6660" width="3" style="291" customWidth="1"/>
    <col min="6661" max="6912" width="9.109375" style="291"/>
    <col min="6913" max="6913" width="7.6640625" style="291" customWidth="1"/>
    <col min="6914" max="6914" width="6.44140625" style="291" customWidth="1"/>
    <col min="6915" max="6915" width="89.109375" style="291" customWidth="1"/>
    <col min="6916" max="6916" width="3" style="291" customWidth="1"/>
    <col min="6917" max="7168" width="9.109375" style="291"/>
    <col min="7169" max="7169" width="7.6640625" style="291" customWidth="1"/>
    <col min="7170" max="7170" width="6.44140625" style="291" customWidth="1"/>
    <col min="7171" max="7171" width="89.109375" style="291" customWidth="1"/>
    <col min="7172" max="7172" width="3" style="291" customWidth="1"/>
    <col min="7173" max="7424" width="9.109375" style="291"/>
    <col min="7425" max="7425" width="7.6640625" style="291" customWidth="1"/>
    <col min="7426" max="7426" width="6.44140625" style="291" customWidth="1"/>
    <col min="7427" max="7427" width="89.109375" style="291" customWidth="1"/>
    <col min="7428" max="7428" width="3" style="291" customWidth="1"/>
    <col min="7429" max="7680" width="9.109375" style="291"/>
    <col min="7681" max="7681" width="7.6640625" style="291" customWidth="1"/>
    <col min="7682" max="7682" width="6.44140625" style="291" customWidth="1"/>
    <col min="7683" max="7683" width="89.109375" style="291" customWidth="1"/>
    <col min="7684" max="7684" width="3" style="291" customWidth="1"/>
    <col min="7685" max="7936" width="9.109375" style="291"/>
    <col min="7937" max="7937" width="7.6640625" style="291" customWidth="1"/>
    <col min="7938" max="7938" width="6.44140625" style="291" customWidth="1"/>
    <col min="7939" max="7939" width="89.109375" style="291" customWidth="1"/>
    <col min="7940" max="7940" width="3" style="291" customWidth="1"/>
    <col min="7941" max="8192" width="9.109375" style="291"/>
    <col min="8193" max="8193" width="7.6640625" style="291" customWidth="1"/>
    <col min="8194" max="8194" width="6.44140625" style="291" customWidth="1"/>
    <col min="8195" max="8195" width="89.109375" style="291" customWidth="1"/>
    <col min="8196" max="8196" width="3" style="291" customWidth="1"/>
    <col min="8197" max="8448" width="9.109375" style="291"/>
    <col min="8449" max="8449" width="7.6640625" style="291" customWidth="1"/>
    <col min="8450" max="8450" width="6.44140625" style="291" customWidth="1"/>
    <col min="8451" max="8451" width="89.109375" style="291" customWidth="1"/>
    <col min="8452" max="8452" width="3" style="291" customWidth="1"/>
    <col min="8453" max="8704" width="9.109375" style="291"/>
    <col min="8705" max="8705" width="7.6640625" style="291" customWidth="1"/>
    <col min="8706" max="8706" width="6.44140625" style="291" customWidth="1"/>
    <col min="8707" max="8707" width="89.109375" style="291" customWidth="1"/>
    <col min="8708" max="8708" width="3" style="291" customWidth="1"/>
    <col min="8709" max="8960" width="9.109375" style="291"/>
    <col min="8961" max="8961" width="7.6640625" style="291" customWidth="1"/>
    <col min="8962" max="8962" width="6.44140625" style="291" customWidth="1"/>
    <col min="8963" max="8963" width="89.109375" style="291" customWidth="1"/>
    <col min="8964" max="8964" width="3" style="291" customWidth="1"/>
    <col min="8965" max="9216" width="9.109375" style="291"/>
    <col min="9217" max="9217" width="7.6640625" style="291" customWidth="1"/>
    <col min="9218" max="9218" width="6.44140625" style="291" customWidth="1"/>
    <col min="9219" max="9219" width="89.109375" style="291" customWidth="1"/>
    <col min="9220" max="9220" width="3" style="291" customWidth="1"/>
    <col min="9221" max="9472" width="9.109375" style="291"/>
    <col min="9473" max="9473" width="7.6640625" style="291" customWidth="1"/>
    <col min="9474" max="9474" width="6.44140625" style="291" customWidth="1"/>
    <col min="9475" max="9475" width="89.109375" style="291" customWidth="1"/>
    <col min="9476" max="9476" width="3" style="291" customWidth="1"/>
    <col min="9477" max="9728" width="9.109375" style="291"/>
    <col min="9729" max="9729" width="7.6640625" style="291" customWidth="1"/>
    <col min="9730" max="9730" width="6.44140625" style="291" customWidth="1"/>
    <col min="9731" max="9731" width="89.109375" style="291" customWidth="1"/>
    <col min="9732" max="9732" width="3" style="291" customWidth="1"/>
    <col min="9733" max="9984" width="9.109375" style="291"/>
    <col min="9985" max="9985" width="7.6640625" style="291" customWidth="1"/>
    <col min="9986" max="9986" width="6.44140625" style="291" customWidth="1"/>
    <col min="9987" max="9987" width="89.109375" style="291" customWidth="1"/>
    <col min="9988" max="9988" width="3" style="291" customWidth="1"/>
    <col min="9989" max="10240" width="9.109375" style="291"/>
    <col min="10241" max="10241" width="7.6640625" style="291" customWidth="1"/>
    <col min="10242" max="10242" width="6.44140625" style="291" customWidth="1"/>
    <col min="10243" max="10243" width="89.109375" style="291" customWidth="1"/>
    <col min="10244" max="10244" width="3" style="291" customWidth="1"/>
    <col min="10245" max="10496" width="9.109375" style="291"/>
    <col min="10497" max="10497" width="7.6640625" style="291" customWidth="1"/>
    <col min="10498" max="10498" width="6.44140625" style="291" customWidth="1"/>
    <col min="10499" max="10499" width="89.109375" style="291" customWidth="1"/>
    <col min="10500" max="10500" width="3" style="291" customWidth="1"/>
    <col min="10501" max="10752" width="9.109375" style="291"/>
    <col min="10753" max="10753" width="7.6640625" style="291" customWidth="1"/>
    <col min="10754" max="10754" width="6.44140625" style="291" customWidth="1"/>
    <col min="10755" max="10755" width="89.109375" style="291" customWidth="1"/>
    <col min="10756" max="10756" width="3" style="291" customWidth="1"/>
    <col min="10757" max="11008" width="9.109375" style="291"/>
    <col min="11009" max="11009" width="7.6640625" style="291" customWidth="1"/>
    <col min="11010" max="11010" width="6.44140625" style="291" customWidth="1"/>
    <col min="11011" max="11011" width="89.109375" style="291" customWidth="1"/>
    <col min="11012" max="11012" width="3" style="291" customWidth="1"/>
    <col min="11013" max="11264" width="9.109375" style="291"/>
    <col min="11265" max="11265" width="7.6640625" style="291" customWidth="1"/>
    <col min="11266" max="11266" width="6.44140625" style="291" customWidth="1"/>
    <col min="11267" max="11267" width="89.109375" style="291" customWidth="1"/>
    <col min="11268" max="11268" width="3" style="291" customWidth="1"/>
    <col min="11269" max="11520" width="9.109375" style="291"/>
    <col min="11521" max="11521" width="7.6640625" style="291" customWidth="1"/>
    <col min="11522" max="11522" width="6.44140625" style="291" customWidth="1"/>
    <col min="11523" max="11523" width="89.109375" style="291" customWidth="1"/>
    <col min="11524" max="11524" width="3" style="291" customWidth="1"/>
    <col min="11525" max="11776" width="9.109375" style="291"/>
    <col min="11777" max="11777" width="7.6640625" style="291" customWidth="1"/>
    <col min="11778" max="11778" width="6.44140625" style="291" customWidth="1"/>
    <col min="11779" max="11779" width="89.109375" style="291" customWidth="1"/>
    <col min="11780" max="11780" width="3" style="291" customWidth="1"/>
    <col min="11781" max="12032" width="9.109375" style="291"/>
    <col min="12033" max="12033" width="7.6640625" style="291" customWidth="1"/>
    <col min="12034" max="12034" width="6.44140625" style="291" customWidth="1"/>
    <col min="12035" max="12035" width="89.109375" style="291" customWidth="1"/>
    <col min="12036" max="12036" width="3" style="291" customWidth="1"/>
    <col min="12037" max="12288" width="9.109375" style="291"/>
    <col min="12289" max="12289" width="7.6640625" style="291" customWidth="1"/>
    <col min="12290" max="12290" width="6.44140625" style="291" customWidth="1"/>
    <col min="12291" max="12291" width="89.109375" style="291" customWidth="1"/>
    <col min="12292" max="12292" width="3" style="291" customWidth="1"/>
    <col min="12293" max="12544" width="9.109375" style="291"/>
    <col min="12545" max="12545" width="7.6640625" style="291" customWidth="1"/>
    <col min="12546" max="12546" width="6.44140625" style="291" customWidth="1"/>
    <col min="12547" max="12547" width="89.109375" style="291" customWidth="1"/>
    <col min="12548" max="12548" width="3" style="291" customWidth="1"/>
    <col min="12549" max="12800" width="9.109375" style="291"/>
    <col min="12801" max="12801" width="7.6640625" style="291" customWidth="1"/>
    <col min="12802" max="12802" width="6.44140625" style="291" customWidth="1"/>
    <col min="12803" max="12803" width="89.109375" style="291" customWidth="1"/>
    <col min="12804" max="12804" width="3" style="291" customWidth="1"/>
    <col min="12805" max="13056" width="9.109375" style="291"/>
    <col min="13057" max="13057" width="7.6640625" style="291" customWidth="1"/>
    <col min="13058" max="13058" width="6.44140625" style="291" customWidth="1"/>
    <col min="13059" max="13059" width="89.109375" style="291" customWidth="1"/>
    <col min="13060" max="13060" width="3" style="291" customWidth="1"/>
    <col min="13061" max="13312" width="9.109375" style="291"/>
    <col min="13313" max="13313" width="7.6640625" style="291" customWidth="1"/>
    <col min="13314" max="13314" width="6.44140625" style="291" customWidth="1"/>
    <col min="13315" max="13315" width="89.109375" style="291" customWidth="1"/>
    <col min="13316" max="13316" width="3" style="291" customWidth="1"/>
    <col min="13317" max="13568" width="9.109375" style="291"/>
    <col min="13569" max="13569" width="7.6640625" style="291" customWidth="1"/>
    <col min="13570" max="13570" width="6.44140625" style="291" customWidth="1"/>
    <col min="13571" max="13571" width="89.109375" style="291" customWidth="1"/>
    <col min="13572" max="13572" width="3" style="291" customWidth="1"/>
    <col min="13573" max="13824" width="9.109375" style="291"/>
    <col min="13825" max="13825" width="7.6640625" style="291" customWidth="1"/>
    <col min="13826" max="13826" width="6.44140625" style="291" customWidth="1"/>
    <col min="13827" max="13827" width="89.109375" style="291" customWidth="1"/>
    <col min="13828" max="13828" width="3" style="291" customWidth="1"/>
    <col min="13829" max="14080" width="9.109375" style="291"/>
    <col min="14081" max="14081" width="7.6640625" style="291" customWidth="1"/>
    <col min="14082" max="14082" width="6.44140625" style="291" customWidth="1"/>
    <col min="14083" max="14083" width="89.109375" style="291" customWidth="1"/>
    <col min="14084" max="14084" width="3" style="291" customWidth="1"/>
    <col min="14085" max="14336" width="9.109375" style="291"/>
    <col min="14337" max="14337" width="7.6640625" style="291" customWidth="1"/>
    <col min="14338" max="14338" width="6.44140625" style="291" customWidth="1"/>
    <col min="14339" max="14339" width="89.109375" style="291" customWidth="1"/>
    <col min="14340" max="14340" width="3" style="291" customWidth="1"/>
    <col min="14341" max="14592" width="9.109375" style="291"/>
    <col min="14593" max="14593" width="7.6640625" style="291" customWidth="1"/>
    <col min="14594" max="14594" width="6.44140625" style="291" customWidth="1"/>
    <col min="14595" max="14595" width="89.109375" style="291" customWidth="1"/>
    <col min="14596" max="14596" width="3" style="291" customWidth="1"/>
    <col min="14597" max="14848" width="9.109375" style="291"/>
    <col min="14849" max="14849" width="7.6640625" style="291" customWidth="1"/>
    <col min="14850" max="14850" width="6.44140625" style="291" customWidth="1"/>
    <col min="14851" max="14851" width="89.109375" style="291" customWidth="1"/>
    <col min="14852" max="14852" width="3" style="291" customWidth="1"/>
    <col min="14853" max="15104" width="9.109375" style="291"/>
    <col min="15105" max="15105" width="7.6640625" style="291" customWidth="1"/>
    <col min="15106" max="15106" width="6.44140625" style="291" customWidth="1"/>
    <col min="15107" max="15107" width="89.109375" style="291" customWidth="1"/>
    <col min="15108" max="15108" width="3" style="291" customWidth="1"/>
    <col min="15109" max="15360" width="9.109375" style="291"/>
    <col min="15361" max="15361" width="7.6640625" style="291" customWidth="1"/>
    <col min="15362" max="15362" width="6.44140625" style="291" customWidth="1"/>
    <col min="15363" max="15363" width="89.109375" style="291" customWidth="1"/>
    <col min="15364" max="15364" width="3" style="291" customWidth="1"/>
    <col min="15365" max="15616" width="9.109375" style="291"/>
    <col min="15617" max="15617" width="7.6640625" style="291" customWidth="1"/>
    <col min="15618" max="15618" width="6.44140625" style="291" customWidth="1"/>
    <col min="15619" max="15619" width="89.109375" style="291" customWidth="1"/>
    <col min="15620" max="15620" width="3" style="291" customWidth="1"/>
    <col min="15621" max="15872" width="9.109375" style="291"/>
    <col min="15873" max="15873" width="7.6640625" style="291" customWidth="1"/>
    <col min="15874" max="15874" width="6.44140625" style="291" customWidth="1"/>
    <col min="15875" max="15875" width="89.109375" style="291" customWidth="1"/>
    <col min="15876" max="15876" width="3" style="291" customWidth="1"/>
    <col min="15877" max="16128" width="9.109375" style="291"/>
    <col min="16129" max="16129" width="7.6640625" style="291" customWidth="1"/>
    <col min="16130" max="16130" width="6.44140625" style="291" customWidth="1"/>
    <col min="16131" max="16131" width="89.109375" style="291" customWidth="1"/>
    <col min="16132" max="16132" width="3" style="291" customWidth="1"/>
    <col min="16133" max="16384" width="9.109375" style="291"/>
  </cols>
  <sheetData>
    <row r="1" spans="1:4" ht="15.6" x14ac:dyDescent="0.3">
      <c r="A1" s="314" t="s">
        <v>506</v>
      </c>
      <c r="B1" s="309"/>
      <c r="C1" s="309"/>
      <c r="D1" s="309"/>
    </row>
    <row r="2" spans="1:4" ht="15.6" x14ac:dyDescent="0.3">
      <c r="A2" s="309"/>
      <c r="B2" s="315" t="s">
        <v>507</v>
      </c>
      <c r="C2" s="309"/>
      <c r="D2" s="309"/>
    </row>
    <row r="3" spans="1:4" ht="15.6" x14ac:dyDescent="0.3">
      <c r="A3" s="309"/>
      <c r="B3" s="315" t="s">
        <v>508</v>
      </c>
      <c r="C3" s="309"/>
      <c r="D3" s="309"/>
    </row>
    <row r="4" spans="1:4" ht="15.6" x14ac:dyDescent="0.3">
      <c r="A4" s="309"/>
      <c r="B4" s="315" t="s">
        <v>509</v>
      </c>
      <c r="C4" s="309"/>
      <c r="D4" s="309"/>
    </row>
    <row r="5" spans="1:4" ht="15.6" x14ac:dyDescent="0.3">
      <c r="A5" s="314" t="s">
        <v>510</v>
      </c>
      <c r="B5" s="316"/>
      <c r="C5" s="309"/>
      <c r="D5" s="309"/>
    </row>
    <row r="6" spans="1:4" ht="15.6" x14ac:dyDescent="0.3">
      <c r="A6" s="316"/>
      <c r="B6" s="309"/>
      <c r="C6" s="316" t="s">
        <v>1016</v>
      </c>
      <c r="D6" s="309"/>
    </row>
    <row r="7" spans="1:4" ht="15.6" x14ac:dyDescent="0.3">
      <c r="A7" s="316"/>
      <c r="B7" s="309"/>
      <c r="C7" s="316" t="s">
        <v>511</v>
      </c>
      <c r="D7" s="309"/>
    </row>
    <row r="8" spans="1:4" ht="15.6" x14ac:dyDescent="0.3">
      <c r="A8" s="314" t="s">
        <v>512</v>
      </c>
      <c r="B8" s="316"/>
      <c r="C8" s="309"/>
      <c r="D8" s="309"/>
    </row>
    <row r="9" spans="1:4" ht="15.6" x14ac:dyDescent="0.3">
      <c r="A9" s="316"/>
      <c r="B9" s="309"/>
      <c r="C9" s="316" t="s">
        <v>513</v>
      </c>
      <c r="D9" s="309"/>
    </row>
    <row r="10" spans="1:4" ht="15.6" x14ac:dyDescent="0.3">
      <c r="A10" s="316"/>
      <c r="B10" s="309"/>
      <c r="C10" s="316" t="s">
        <v>514</v>
      </c>
      <c r="D10" s="309"/>
    </row>
    <row r="11" spans="1:4" ht="15.6" x14ac:dyDescent="0.3">
      <c r="A11" s="314" t="s">
        <v>515</v>
      </c>
      <c r="B11" s="316"/>
      <c r="C11" s="309"/>
      <c r="D11" s="309"/>
    </row>
    <row r="12" spans="1:4" ht="15.6" x14ac:dyDescent="0.3">
      <c r="A12" s="314"/>
      <c r="B12" s="314" t="s">
        <v>516</v>
      </c>
      <c r="D12" s="309"/>
    </row>
    <row r="13" spans="1:4" ht="15.6" x14ac:dyDescent="0.3">
      <c r="A13" s="314"/>
      <c r="B13" s="316"/>
      <c r="C13" s="317" t="s">
        <v>1017</v>
      </c>
      <c r="D13" s="309"/>
    </row>
    <row r="14" spans="1:4" ht="63.75" customHeight="1" x14ac:dyDescent="0.3">
      <c r="A14" s="314"/>
      <c r="B14" s="316"/>
      <c r="C14" s="319" t="s">
        <v>1023</v>
      </c>
      <c r="D14" s="309"/>
    </row>
    <row r="15" spans="1:4" ht="15.6" x14ac:dyDescent="0.3">
      <c r="A15" s="314"/>
      <c r="B15" s="314" t="s">
        <v>517</v>
      </c>
      <c r="C15" s="318"/>
      <c r="D15" s="309"/>
    </row>
    <row r="16" spans="1:4" ht="31.2" x14ac:dyDescent="0.3">
      <c r="A16" s="314"/>
      <c r="B16" s="316"/>
      <c r="C16" s="319" t="s">
        <v>1018</v>
      </c>
      <c r="D16" s="309"/>
    </row>
    <row r="17" spans="1:4" ht="15.6" x14ac:dyDescent="0.3">
      <c r="A17" s="316"/>
      <c r="B17" s="309"/>
      <c r="C17" s="316" t="s">
        <v>518</v>
      </c>
      <c r="D17" s="309"/>
    </row>
    <row r="18" spans="1:4" ht="15.6" x14ac:dyDescent="0.3">
      <c r="A18" s="316"/>
      <c r="B18" s="309"/>
      <c r="C18" s="316" t="s">
        <v>519</v>
      </c>
      <c r="D18" s="309"/>
    </row>
    <row r="19" spans="1:4" ht="15.6" x14ac:dyDescent="0.3">
      <c r="A19" s="314" t="s">
        <v>520</v>
      </c>
      <c r="B19" s="309"/>
      <c r="C19" s="309"/>
      <c r="D19" s="309"/>
    </row>
    <row r="20" spans="1:4" ht="15.6" x14ac:dyDescent="0.3">
      <c r="A20" s="314"/>
      <c r="B20" s="316" t="s">
        <v>521</v>
      </c>
      <c r="C20" s="316"/>
      <c r="D20" s="309"/>
    </row>
    <row r="21" spans="1:4" ht="15.6" x14ac:dyDescent="0.3">
      <c r="A21" s="309"/>
      <c r="B21" s="309"/>
      <c r="C21" s="320" t="s">
        <v>522</v>
      </c>
      <c r="D21" s="309"/>
    </row>
    <row r="22" spans="1:4" ht="15.6" x14ac:dyDescent="0.3">
      <c r="A22" s="309"/>
      <c r="B22" s="309"/>
      <c r="C22" s="320" t="s">
        <v>523</v>
      </c>
      <c r="D22" s="309"/>
    </row>
    <row r="23" spans="1:4" ht="15.6" x14ac:dyDescent="0.3">
      <c r="A23" s="309"/>
      <c r="B23" s="309"/>
      <c r="C23" s="320" t="s">
        <v>524</v>
      </c>
      <c r="D23" s="309"/>
    </row>
    <row r="24" spans="1:4" ht="15.6" x14ac:dyDescent="0.3">
      <c r="A24" s="309"/>
      <c r="B24" s="309"/>
      <c r="C24" s="320" t="s">
        <v>525</v>
      </c>
      <c r="D24" s="309"/>
    </row>
    <row r="25" spans="1:4" ht="15.6" x14ac:dyDescent="0.3">
      <c r="A25" s="309"/>
      <c r="B25" s="309"/>
      <c r="C25" s="320" t="s">
        <v>526</v>
      </c>
      <c r="D25" s="309"/>
    </row>
    <row r="26" spans="1:4" ht="15.6" x14ac:dyDescent="0.3">
      <c r="A26" s="316"/>
      <c r="B26" s="316" t="s">
        <v>1019</v>
      </c>
      <c r="C26" s="319" t="s">
        <v>1021</v>
      </c>
      <c r="D26" s="309"/>
    </row>
    <row r="27" spans="1:4" ht="15.6" x14ac:dyDescent="0.3">
      <c r="A27" s="316"/>
      <c r="B27" s="316" t="s">
        <v>1020</v>
      </c>
      <c r="C27" s="319" t="s">
        <v>1022</v>
      </c>
      <c r="D27" s="309"/>
    </row>
    <row r="28" spans="1:4" ht="31.2" x14ac:dyDescent="0.3">
      <c r="A28" s="316"/>
      <c r="B28" s="316" t="s">
        <v>1019</v>
      </c>
      <c r="C28" s="319" t="s">
        <v>1028</v>
      </c>
      <c r="D28" s="309"/>
    </row>
    <row r="29" spans="1:4" ht="15.6" x14ac:dyDescent="0.3">
      <c r="A29" s="314" t="s">
        <v>527</v>
      </c>
      <c r="B29" s="309"/>
      <c r="C29" s="309"/>
      <c r="D29" s="309"/>
    </row>
    <row r="30" spans="1:4" ht="15.6" x14ac:dyDescent="0.3">
      <c r="A30" s="314"/>
      <c r="B30" s="316" t="s">
        <v>521</v>
      </c>
      <c r="C30" s="309"/>
      <c r="D30" s="309"/>
    </row>
    <row r="31" spans="1:4" ht="15.6" x14ac:dyDescent="0.3">
      <c r="A31" s="309"/>
      <c r="B31" s="309"/>
      <c r="C31" s="315" t="s">
        <v>528</v>
      </c>
      <c r="D31" s="309"/>
    </row>
    <row r="32" spans="1:4" ht="15.6" x14ac:dyDescent="0.3">
      <c r="A32" s="309"/>
      <c r="B32" s="309"/>
      <c r="C32" s="315" t="s">
        <v>529</v>
      </c>
      <c r="D32" s="309"/>
    </row>
    <row r="33" spans="1:4" ht="15.6" x14ac:dyDescent="0.3">
      <c r="A33" s="309"/>
      <c r="B33" s="309"/>
      <c r="C33" s="315" t="s">
        <v>530</v>
      </c>
      <c r="D33" s="309"/>
    </row>
    <row r="34" spans="1:4" ht="15.6" x14ac:dyDescent="0.3">
      <c r="A34" s="309"/>
      <c r="B34" s="309"/>
      <c r="C34" s="315" t="s">
        <v>531</v>
      </c>
      <c r="D34" s="309"/>
    </row>
    <row r="35" spans="1:4" ht="15.6" x14ac:dyDescent="0.3">
      <c r="A35" s="309"/>
      <c r="B35" s="309"/>
      <c r="C35" s="315" t="s">
        <v>532</v>
      </c>
      <c r="D35" s="309"/>
    </row>
    <row r="36" spans="1:4" ht="15.6" x14ac:dyDescent="0.3">
      <c r="A36" s="309"/>
      <c r="B36" s="309"/>
      <c r="C36" s="315" t="s">
        <v>533</v>
      </c>
      <c r="D36" s="309"/>
    </row>
    <row r="37" spans="1:4" ht="15.6" x14ac:dyDescent="0.3">
      <c r="A37" s="309"/>
      <c r="B37" s="309"/>
      <c r="C37" s="315" t="s">
        <v>509</v>
      </c>
      <c r="D37" s="309"/>
    </row>
    <row r="38" spans="1:4" ht="15.6" x14ac:dyDescent="0.3">
      <c r="A38" s="309"/>
      <c r="B38" s="309"/>
      <c r="C38" s="315" t="s">
        <v>1026</v>
      </c>
      <c r="D38" s="309"/>
    </row>
    <row r="39" spans="1:4" ht="15.6" x14ac:dyDescent="0.3">
      <c r="A39" s="309"/>
      <c r="B39" s="309"/>
      <c r="C39" s="315" t="s">
        <v>1027</v>
      </c>
      <c r="D39" s="309"/>
    </row>
    <row r="40" spans="1:4" ht="15.6" x14ac:dyDescent="0.3">
      <c r="A40" s="321"/>
      <c r="B40" s="315" t="s">
        <v>534</v>
      </c>
      <c r="C40" s="309"/>
      <c r="D40" s="309"/>
    </row>
    <row r="41" spans="1:4" ht="15.6" x14ac:dyDescent="0.3">
      <c r="A41" s="321"/>
      <c r="B41" s="315" t="s">
        <v>535</v>
      </c>
      <c r="C41" s="309"/>
      <c r="D41" s="309"/>
    </row>
    <row r="42" spans="1:4" ht="15.6" x14ac:dyDescent="0.3">
      <c r="A42" s="321"/>
      <c r="B42" s="315" t="s">
        <v>536</v>
      </c>
      <c r="C42" s="309"/>
      <c r="D42" s="309"/>
    </row>
    <row r="43" spans="1:4" ht="15.6" x14ac:dyDescent="0.3">
      <c r="A43" s="314" t="s">
        <v>537</v>
      </c>
      <c r="B43" s="309"/>
      <c r="C43" s="309"/>
      <c r="D43" s="309"/>
    </row>
    <row r="44" spans="1:4" ht="15.6" x14ac:dyDescent="0.3">
      <c r="A44" s="309"/>
      <c r="B44" s="316" t="s">
        <v>538</v>
      </c>
      <c r="C44" s="309"/>
      <c r="D44" s="309"/>
    </row>
    <row r="45" spans="1:4" ht="15.6" x14ac:dyDescent="0.3">
      <c r="A45" s="309"/>
      <c r="B45" s="316" t="s">
        <v>539</v>
      </c>
      <c r="C45" s="309"/>
      <c r="D45" s="309"/>
    </row>
    <row r="46" spans="1:4" ht="43.5" customHeight="1" x14ac:dyDescent="0.3">
      <c r="A46" s="322" t="s">
        <v>1024</v>
      </c>
      <c r="B46" s="309"/>
      <c r="C46" s="309"/>
      <c r="D46" s="309"/>
    </row>
    <row r="47" spans="1:4" ht="15.6" x14ac:dyDescent="0.3">
      <c r="A47" s="309"/>
      <c r="B47" s="309"/>
      <c r="C47" s="316" t="s">
        <v>540</v>
      </c>
      <c r="D47" s="309"/>
    </row>
    <row r="48" spans="1:4" ht="15.6" x14ac:dyDescent="0.3">
      <c r="A48" s="309"/>
      <c r="B48" s="309"/>
      <c r="C48" s="316" t="s">
        <v>541</v>
      </c>
      <c r="D48" s="309"/>
    </row>
    <row r="49" spans="1:4" ht="15.6" x14ac:dyDescent="0.3">
      <c r="A49" s="309"/>
      <c r="B49" s="309"/>
      <c r="C49" s="316" t="s">
        <v>542</v>
      </c>
      <c r="D49" s="309"/>
    </row>
    <row r="50" spans="1:4" ht="15.6" x14ac:dyDescent="0.3">
      <c r="A50" s="309"/>
      <c r="B50" s="309"/>
      <c r="C50" s="316" t="s">
        <v>543</v>
      </c>
      <c r="D50" s="309"/>
    </row>
    <row r="51" spans="1:4" ht="15.6" x14ac:dyDescent="0.3">
      <c r="A51" s="309"/>
      <c r="B51" s="309"/>
      <c r="C51" s="316" t="s">
        <v>544</v>
      </c>
      <c r="D51" s="309"/>
    </row>
    <row r="52" spans="1:4" ht="15.6" x14ac:dyDescent="0.3">
      <c r="A52" s="309"/>
      <c r="B52" s="309"/>
      <c r="C52" s="316" t="s">
        <v>545</v>
      </c>
      <c r="D52" s="309"/>
    </row>
    <row r="53" spans="1:4" ht="15.6" x14ac:dyDescent="0.3">
      <c r="A53" s="309"/>
      <c r="B53" s="309"/>
      <c r="C53" s="316" t="s">
        <v>546</v>
      </c>
      <c r="D53" s="309"/>
    </row>
    <row r="54" spans="1:4" ht="15.6" x14ac:dyDescent="0.3">
      <c r="A54" s="309"/>
      <c r="B54" s="309"/>
      <c r="C54" s="316" t="s">
        <v>1025</v>
      </c>
      <c r="D54" s="309"/>
    </row>
    <row r="55" spans="1:4" ht="15.6" x14ac:dyDescent="0.3">
      <c r="A55" s="309"/>
      <c r="B55" s="309"/>
      <c r="C55" s="316" t="s">
        <v>505</v>
      </c>
    </row>
  </sheetData>
  <printOptions horizontalCentered="1" gridLines="1"/>
  <pageMargins left="0.39" right="0.34" top="0.83" bottom="0.77" header="0.32" footer="0.5"/>
  <pageSetup scale="85" orientation="portrait" r:id="rId1"/>
  <headerFooter alignWithMargins="0">
    <oddHeader xml:space="preserve">&amp;C&amp;"Arial,Bold"&amp;14&amp;A&amp;RDec 7, 2019
</oddHeader>
    <oddFooter>&amp;L&amp;F&amp;R&amp;P of &amp;N</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A273A-FDC6-4F1E-BF5C-48D11711EFBD}">
  <sheetPr codeName="Sheet33"/>
  <dimension ref="A1:D14"/>
  <sheetViews>
    <sheetView workbookViewId="0">
      <selection activeCell="G22" sqref="G22"/>
    </sheetView>
  </sheetViews>
  <sheetFormatPr defaultRowHeight="13.2" x14ac:dyDescent="0.25"/>
  <cols>
    <col min="1" max="1" width="3" style="291" bestFit="1" customWidth="1"/>
    <col min="2" max="2" width="19.88671875" style="328" customWidth="1"/>
    <col min="3" max="3" width="52.44140625" style="329" customWidth="1"/>
    <col min="4" max="4" width="49.6640625" style="330" customWidth="1"/>
    <col min="5" max="256" width="9.109375" style="291"/>
    <col min="257" max="257" width="3" style="291" bestFit="1" customWidth="1"/>
    <col min="258" max="258" width="19.88671875" style="291" customWidth="1"/>
    <col min="259" max="259" width="52.44140625" style="291" customWidth="1"/>
    <col min="260" max="260" width="49.6640625" style="291" customWidth="1"/>
    <col min="261" max="512" width="9.109375" style="291"/>
    <col min="513" max="513" width="3" style="291" bestFit="1" customWidth="1"/>
    <col min="514" max="514" width="19.88671875" style="291" customWidth="1"/>
    <col min="515" max="515" width="52.44140625" style="291" customWidth="1"/>
    <col min="516" max="516" width="49.6640625" style="291" customWidth="1"/>
    <col min="517" max="768" width="9.109375" style="291"/>
    <col min="769" max="769" width="3" style="291" bestFit="1" customWidth="1"/>
    <col min="770" max="770" width="19.88671875" style="291" customWidth="1"/>
    <col min="771" max="771" width="52.44140625" style="291" customWidth="1"/>
    <col min="772" max="772" width="49.6640625" style="291" customWidth="1"/>
    <col min="773" max="1024" width="9.109375" style="291"/>
    <col min="1025" max="1025" width="3" style="291" bestFit="1" customWidth="1"/>
    <col min="1026" max="1026" width="19.88671875" style="291" customWidth="1"/>
    <col min="1027" max="1027" width="52.44140625" style="291" customWidth="1"/>
    <col min="1028" max="1028" width="49.6640625" style="291" customWidth="1"/>
    <col min="1029" max="1280" width="9.109375" style="291"/>
    <col min="1281" max="1281" width="3" style="291" bestFit="1" customWidth="1"/>
    <col min="1282" max="1282" width="19.88671875" style="291" customWidth="1"/>
    <col min="1283" max="1283" width="52.44140625" style="291" customWidth="1"/>
    <col min="1284" max="1284" width="49.6640625" style="291" customWidth="1"/>
    <col min="1285" max="1536" width="9.109375" style="291"/>
    <col min="1537" max="1537" width="3" style="291" bestFit="1" customWidth="1"/>
    <col min="1538" max="1538" width="19.88671875" style="291" customWidth="1"/>
    <col min="1539" max="1539" width="52.44140625" style="291" customWidth="1"/>
    <col min="1540" max="1540" width="49.6640625" style="291" customWidth="1"/>
    <col min="1541" max="1792" width="9.109375" style="291"/>
    <col min="1793" max="1793" width="3" style="291" bestFit="1" customWidth="1"/>
    <col min="1794" max="1794" width="19.88671875" style="291" customWidth="1"/>
    <col min="1795" max="1795" width="52.44140625" style="291" customWidth="1"/>
    <col min="1796" max="1796" width="49.6640625" style="291" customWidth="1"/>
    <col min="1797" max="2048" width="9.109375" style="291"/>
    <col min="2049" max="2049" width="3" style="291" bestFit="1" customWidth="1"/>
    <col min="2050" max="2050" width="19.88671875" style="291" customWidth="1"/>
    <col min="2051" max="2051" width="52.44140625" style="291" customWidth="1"/>
    <col min="2052" max="2052" width="49.6640625" style="291" customWidth="1"/>
    <col min="2053" max="2304" width="9.109375" style="291"/>
    <col min="2305" max="2305" width="3" style="291" bestFit="1" customWidth="1"/>
    <col min="2306" max="2306" width="19.88671875" style="291" customWidth="1"/>
    <col min="2307" max="2307" width="52.44140625" style="291" customWidth="1"/>
    <col min="2308" max="2308" width="49.6640625" style="291" customWidth="1"/>
    <col min="2309" max="2560" width="9.109375" style="291"/>
    <col min="2561" max="2561" width="3" style="291" bestFit="1" customWidth="1"/>
    <col min="2562" max="2562" width="19.88671875" style="291" customWidth="1"/>
    <col min="2563" max="2563" width="52.44140625" style="291" customWidth="1"/>
    <col min="2564" max="2564" width="49.6640625" style="291" customWidth="1"/>
    <col min="2565" max="2816" width="9.109375" style="291"/>
    <col min="2817" max="2817" width="3" style="291" bestFit="1" customWidth="1"/>
    <col min="2818" max="2818" width="19.88671875" style="291" customWidth="1"/>
    <col min="2819" max="2819" width="52.44140625" style="291" customWidth="1"/>
    <col min="2820" max="2820" width="49.6640625" style="291" customWidth="1"/>
    <col min="2821" max="3072" width="9.109375" style="291"/>
    <col min="3073" max="3073" width="3" style="291" bestFit="1" customWidth="1"/>
    <col min="3074" max="3074" width="19.88671875" style="291" customWidth="1"/>
    <col min="3075" max="3075" width="52.44140625" style="291" customWidth="1"/>
    <col min="3076" max="3076" width="49.6640625" style="291" customWidth="1"/>
    <col min="3077" max="3328" width="9.109375" style="291"/>
    <col min="3329" max="3329" width="3" style="291" bestFit="1" customWidth="1"/>
    <col min="3330" max="3330" width="19.88671875" style="291" customWidth="1"/>
    <col min="3331" max="3331" width="52.44140625" style="291" customWidth="1"/>
    <col min="3332" max="3332" width="49.6640625" style="291" customWidth="1"/>
    <col min="3333" max="3584" width="9.109375" style="291"/>
    <col min="3585" max="3585" width="3" style="291" bestFit="1" customWidth="1"/>
    <col min="3586" max="3586" width="19.88671875" style="291" customWidth="1"/>
    <col min="3587" max="3587" width="52.44140625" style="291" customWidth="1"/>
    <col min="3588" max="3588" width="49.6640625" style="291" customWidth="1"/>
    <col min="3589" max="3840" width="9.109375" style="291"/>
    <col min="3841" max="3841" width="3" style="291" bestFit="1" customWidth="1"/>
    <col min="3842" max="3842" width="19.88671875" style="291" customWidth="1"/>
    <col min="3843" max="3843" width="52.44140625" style="291" customWidth="1"/>
    <col min="3844" max="3844" width="49.6640625" style="291" customWidth="1"/>
    <col min="3845" max="4096" width="9.109375" style="291"/>
    <col min="4097" max="4097" width="3" style="291" bestFit="1" customWidth="1"/>
    <col min="4098" max="4098" width="19.88671875" style="291" customWidth="1"/>
    <col min="4099" max="4099" width="52.44140625" style="291" customWidth="1"/>
    <col min="4100" max="4100" width="49.6640625" style="291" customWidth="1"/>
    <col min="4101" max="4352" width="9.109375" style="291"/>
    <col min="4353" max="4353" width="3" style="291" bestFit="1" customWidth="1"/>
    <col min="4354" max="4354" width="19.88671875" style="291" customWidth="1"/>
    <col min="4355" max="4355" width="52.44140625" style="291" customWidth="1"/>
    <col min="4356" max="4356" width="49.6640625" style="291" customWidth="1"/>
    <col min="4357" max="4608" width="9.109375" style="291"/>
    <col min="4609" max="4609" width="3" style="291" bestFit="1" customWidth="1"/>
    <col min="4610" max="4610" width="19.88671875" style="291" customWidth="1"/>
    <col min="4611" max="4611" width="52.44140625" style="291" customWidth="1"/>
    <col min="4612" max="4612" width="49.6640625" style="291" customWidth="1"/>
    <col min="4613" max="4864" width="9.109375" style="291"/>
    <col min="4865" max="4865" width="3" style="291" bestFit="1" customWidth="1"/>
    <col min="4866" max="4866" width="19.88671875" style="291" customWidth="1"/>
    <col min="4867" max="4867" width="52.44140625" style="291" customWidth="1"/>
    <col min="4868" max="4868" width="49.6640625" style="291" customWidth="1"/>
    <col min="4869" max="5120" width="9.109375" style="291"/>
    <col min="5121" max="5121" width="3" style="291" bestFit="1" customWidth="1"/>
    <col min="5122" max="5122" width="19.88671875" style="291" customWidth="1"/>
    <col min="5123" max="5123" width="52.44140625" style="291" customWidth="1"/>
    <col min="5124" max="5124" width="49.6640625" style="291" customWidth="1"/>
    <col min="5125" max="5376" width="9.109375" style="291"/>
    <col min="5377" max="5377" width="3" style="291" bestFit="1" customWidth="1"/>
    <col min="5378" max="5378" width="19.88671875" style="291" customWidth="1"/>
    <col min="5379" max="5379" width="52.44140625" style="291" customWidth="1"/>
    <col min="5380" max="5380" width="49.6640625" style="291" customWidth="1"/>
    <col min="5381" max="5632" width="9.109375" style="291"/>
    <col min="5633" max="5633" width="3" style="291" bestFit="1" customWidth="1"/>
    <col min="5634" max="5634" width="19.88671875" style="291" customWidth="1"/>
    <col min="5635" max="5635" width="52.44140625" style="291" customWidth="1"/>
    <col min="5636" max="5636" width="49.6640625" style="291" customWidth="1"/>
    <col min="5637" max="5888" width="9.109375" style="291"/>
    <col min="5889" max="5889" width="3" style="291" bestFit="1" customWidth="1"/>
    <col min="5890" max="5890" width="19.88671875" style="291" customWidth="1"/>
    <col min="5891" max="5891" width="52.44140625" style="291" customWidth="1"/>
    <col min="5892" max="5892" width="49.6640625" style="291" customWidth="1"/>
    <col min="5893" max="6144" width="9.109375" style="291"/>
    <col min="6145" max="6145" width="3" style="291" bestFit="1" customWidth="1"/>
    <col min="6146" max="6146" width="19.88671875" style="291" customWidth="1"/>
    <col min="6147" max="6147" width="52.44140625" style="291" customWidth="1"/>
    <col min="6148" max="6148" width="49.6640625" style="291" customWidth="1"/>
    <col min="6149" max="6400" width="9.109375" style="291"/>
    <col min="6401" max="6401" width="3" style="291" bestFit="1" customWidth="1"/>
    <col min="6402" max="6402" width="19.88671875" style="291" customWidth="1"/>
    <col min="6403" max="6403" width="52.44140625" style="291" customWidth="1"/>
    <col min="6404" max="6404" width="49.6640625" style="291" customWidth="1"/>
    <col min="6405" max="6656" width="9.109375" style="291"/>
    <col min="6657" max="6657" width="3" style="291" bestFit="1" customWidth="1"/>
    <col min="6658" max="6658" width="19.88671875" style="291" customWidth="1"/>
    <col min="6659" max="6659" width="52.44140625" style="291" customWidth="1"/>
    <col min="6660" max="6660" width="49.6640625" style="291" customWidth="1"/>
    <col min="6661" max="6912" width="9.109375" style="291"/>
    <col min="6913" max="6913" width="3" style="291" bestFit="1" customWidth="1"/>
    <col min="6914" max="6914" width="19.88671875" style="291" customWidth="1"/>
    <col min="6915" max="6915" width="52.44140625" style="291" customWidth="1"/>
    <col min="6916" max="6916" width="49.6640625" style="291" customWidth="1"/>
    <col min="6917" max="7168" width="9.109375" style="291"/>
    <col min="7169" max="7169" width="3" style="291" bestFit="1" customWidth="1"/>
    <col min="7170" max="7170" width="19.88671875" style="291" customWidth="1"/>
    <col min="7171" max="7171" width="52.44140625" style="291" customWidth="1"/>
    <col min="7172" max="7172" width="49.6640625" style="291" customWidth="1"/>
    <col min="7173" max="7424" width="9.109375" style="291"/>
    <col min="7425" max="7425" width="3" style="291" bestFit="1" customWidth="1"/>
    <col min="7426" max="7426" width="19.88671875" style="291" customWidth="1"/>
    <col min="7427" max="7427" width="52.44140625" style="291" customWidth="1"/>
    <col min="7428" max="7428" width="49.6640625" style="291" customWidth="1"/>
    <col min="7429" max="7680" width="9.109375" style="291"/>
    <col min="7681" max="7681" width="3" style="291" bestFit="1" customWidth="1"/>
    <col min="7682" max="7682" width="19.88671875" style="291" customWidth="1"/>
    <col min="7683" max="7683" width="52.44140625" style="291" customWidth="1"/>
    <col min="7684" max="7684" width="49.6640625" style="291" customWidth="1"/>
    <col min="7685" max="7936" width="9.109375" style="291"/>
    <col min="7937" max="7937" width="3" style="291" bestFit="1" customWidth="1"/>
    <col min="7938" max="7938" width="19.88671875" style="291" customWidth="1"/>
    <col min="7939" max="7939" width="52.44140625" style="291" customWidth="1"/>
    <col min="7940" max="7940" width="49.6640625" style="291" customWidth="1"/>
    <col min="7941" max="8192" width="9.109375" style="291"/>
    <col min="8193" max="8193" width="3" style="291" bestFit="1" customWidth="1"/>
    <col min="8194" max="8194" width="19.88671875" style="291" customWidth="1"/>
    <col min="8195" max="8195" width="52.44140625" style="291" customWidth="1"/>
    <col min="8196" max="8196" width="49.6640625" style="291" customWidth="1"/>
    <col min="8197" max="8448" width="9.109375" style="291"/>
    <col min="8449" max="8449" width="3" style="291" bestFit="1" customWidth="1"/>
    <col min="8450" max="8450" width="19.88671875" style="291" customWidth="1"/>
    <col min="8451" max="8451" width="52.44140625" style="291" customWidth="1"/>
    <col min="8452" max="8452" width="49.6640625" style="291" customWidth="1"/>
    <col min="8453" max="8704" width="9.109375" style="291"/>
    <col min="8705" max="8705" width="3" style="291" bestFit="1" customWidth="1"/>
    <col min="8706" max="8706" width="19.88671875" style="291" customWidth="1"/>
    <col min="8707" max="8707" width="52.44140625" style="291" customWidth="1"/>
    <col min="8708" max="8708" width="49.6640625" style="291" customWidth="1"/>
    <col min="8709" max="8960" width="9.109375" style="291"/>
    <col min="8961" max="8961" width="3" style="291" bestFit="1" customWidth="1"/>
    <col min="8962" max="8962" width="19.88671875" style="291" customWidth="1"/>
    <col min="8963" max="8963" width="52.44140625" style="291" customWidth="1"/>
    <col min="8964" max="8964" width="49.6640625" style="291" customWidth="1"/>
    <col min="8965" max="9216" width="9.109375" style="291"/>
    <col min="9217" max="9217" width="3" style="291" bestFit="1" customWidth="1"/>
    <col min="9218" max="9218" width="19.88671875" style="291" customWidth="1"/>
    <col min="9219" max="9219" width="52.44140625" style="291" customWidth="1"/>
    <col min="9220" max="9220" width="49.6640625" style="291" customWidth="1"/>
    <col min="9221" max="9472" width="9.109375" style="291"/>
    <col min="9473" max="9473" width="3" style="291" bestFit="1" customWidth="1"/>
    <col min="9474" max="9474" width="19.88671875" style="291" customWidth="1"/>
    <col min="9475" max="9475" width="52.44140625" style="291" customWidth="1"/>
    <col min="9476" max="9476" width="49.6640625" style="291" customWidth="1"/>
    <col min="9477" max="9728" width="9.109375" style="291"/>
    <col min="9729" max="9729" width="3" style="291" bestFit="1" customWidth="1"/>
    <col min="9730" max="9730" width="19.88671875" style="291" customWidth="1"/>
    <col min="9731" max="9731" width="52.44140625" style="291" customWidth="1"/>
    <col min="9732" max="9732" width="49.6640625" style="291" customWidth="1"/>
    <col min="9733" max="9984" width="9.109375" style="291"/>
    <col min="9985" max="9985" width="3" style="291" bestFit="1" customWidth="1"/>
    <col min="9986" max="9986" width="19.88671875" style="291" customWidth="1"/>
    <col min="9987" max="9987" width="52.44140625" style="291" customWidth="1"/>
    <col min="9988" max="9988" width="49.6640625" style="291" customWidth="1"/>
    <col min="9989" max="10240" width="9.109375" style="291"/>
    <col min="10241" max="10241" width="3" style="291" bestFit="1" customWidth="1"/>
    <col min="10242" max="10242" width="19.88671875" style="291" customWidth="1"/>
    <col min="10243" max="10243" width="52.44140625" style="291" customWidth="1"/>
    <col min="10244" max="10244" width="49.6640625" style="291" customWidth="1"/>
    <col min="10245" max="10496" width="9.109375" style="291"/>
    <col min="10497" max="10497" width="3" style="291" bestFit="1" customWidth="1"/>
    <col min="10498" max="10498" width="19.88671875" style="291" customWidth="1"/>
    <col min="10499" max="10499" width="52.44140625" style="291" customWidth="1"/>
    <col min="10500" max="10500" width="49.6640625" style="291" customWidth="1"/>
    <col min="10501" max="10752" width="9.109375" style="291"/>
    <col min="10753" max="10753" width="3" style="291" bestFit="1" customWidth="1"/>
    <col min="10754" max="10754" width="19.88671875" style="291" customWidth="1"/>
    <col min="10755" max="10755" width="52.44140625" style="291" customWidth="1"/>
    <col min="10756" max="10756" width="49.6640625" style="291" customWidth="1"/>
    <col min="10757" max="11008" width="9.109375" style="291"/>
    <col min="11009" max="11009" width="3" style="291" bestFit="1" customWidth="1"/>
    <col min="11010" max="11010" width="19.88671875" style="291" customWidth="1"/>
    <col min="11011" max="11011" width="52.44140625" style="291" customWidth="1"/>
    <col min="11012" max="11012" width="49.6640625" style="291" customWidth="1"/>
    <col min="11013" max="11264" width="9.109375" style="291"/>
    <col min="11265" max="11265" width="3" style="291" bestFit="1" customWidth="1"/>
    <col min="11266" max="11266" width="19.88671875" style="291" customWidth="1"/>
    <col min="11267" max="11267" width="52.44140625" style="291" customWidth="1"/>
    <col min="11268" max="11268" width="49.6640625" style="291" customWidth="1"/>
    <col min="11269" max="11520" width="9.109375" style="291"/>
    <col min="11521" max="11521" width="3" style="291" bestFit="1" customWidth="1"/>
    <col min="11522" max="11522" width="19.88671875" style="291" customWidth="1"/>
    <col min="11523" max="11523" width="52.44140625" style="291" customWidth="1"/>
    <col min="11524" max="11524" width="49.6640625" style="291" customWidth="1"/>
    <col min="11525" max="11776" width="9.109375" style="291"/>
    <col min="11777" max="11777" width="3" style="291" bestFit="1" customWidth="1"/>
    <col min="11778" max="11778" width="19.88671875" style="291" customWidth="1"/>
    <col min="11779" max="11779" width="52.44140625" style="291" customWidth="1"/>
    <col min="11780" max="11780" width="49.6640625" style="291" customWidth="1"/>
    <col min="11781" max="12032" width="9.109375" style="291"/>
    <col min="12033" max="12033" width="3" style="291" bestFit="1" customWidth="1"/>
    <col min="12034" max="12034" width="19.88671875" style="291" customWidth="1"/>
    <col min="12035" max="12035" width="52.44140625" style="291" customWidth="1"/>
    <col min="12036" max="12036" width="49.6640625" style="291" customWidth="1"/>
    <col min="12037" max="12288" width="9.109375" style="291"/>
    <col min="12289" max="12289" width="3" style="291" bestFit="1" customWidth="1"/>
    <col min="12290" max="12290" width="19.88671875" style="291" customWidth="1"/>
    <col min="12291" max="12291" width="52.44140625" style="291" customWidth="1"/>
    <col min="12292" max="12292" width="49.6640625" style="291" customWidth="1"/>
    <col min="12293" max="12544" width="9.109375" style="291"/>
    <col min="12545" max="12545" width="3" style="291" bestFit="1" customWidth="1"/>
    <col min="12546" max="12546" width="19.88671875" style="291" customWidth="1"/>
    <col min="12547" max="12547" width="52.44140625" style="291" customWidth="1"/>
    <col min="12548" max="12548" width="49.6640625" style="291" customWidth="1"/>
    <col min="12549" max="12800" width="9.109375" style="291"/>
    <col min="12801" max="12801" width="3" style="291" bestFit="1" customWidth="1"/>
    <col min="12802" max="12802" width="19.88671875" style="291" customWidth="1"/>
    <col min="12803" max="12803" width="52.44140625" style="291" customWidth="1"/>
    <col min="12804" max="12804" width="49.6640625" style="291" customWidth="1"/>
    <col min="12805" max="13056" width="9.109375" style="291"/>
    <col min="13057" max="13057" width="3" style="291" bestFit="1" customWidth="1"/>
    <col min="13058" max="13058" width="19.88671875" style="291" customWidth="1"/>
    <col min="13059" max="13059" width="52.44140625" style="291" customWidth="1"/>
    <col min="13060" max="13060" width="49.6640625" style="291" customWidth="1"/>
    <col min="13061" max="13312" width="9.109375" style="291"/>
    <col min="13313" max="13313" width="3" style="291" bestFit="1" customWidth="1"/>
    <col min="13314" max="13314" width="19.88671875" style="291" customWidth="1"/>
    <col min="13315" max="13315" width="52.44140625" style="291" customWidth="1"/>
    <col min="13316" max="13316" width="49.6640625" style="291" customWidth="1"/>
    <col min="13317" max="13568" width="9.109375" style="291"/>
    <col min="13569" max="13569" width="3" style="291" bestFit="1" customWidth="1"/>
    <col min="13570" max="13570" width="19.88671875" style="291" customWidth="1"/>
    <col min="13571" max="13571" width="52.44140625" style="291" customWidth="1"/>
    <col min="13572" max="13572" width="49.6640625" style="291" customWidth="1"/>
    <col min="13573" max="13824" width="9.109375" style="291"/>
    <col min="13825" max="13825" width="3" style="291" bestFit="1" customWidth="1"/>
    <col min="13826" max="13826" width="19.88671875" style="291" customWidth="1"/>
    <col min="13827" max="13827" width="52.44140625" style="291" customWidth="1"/>
    <col min="13828" max="13828" width="49.6640625" style="291" customWidth="1"/>
    <col min="13829" max="14080" width="9.109375" style="291"/>
    <col min="14081" max="14081" width="3" style="291" bestFit="1" customWidth="1"/>
    <col min="14082" max="14082" width="19.88671875" style="291" customWidth="1"/>
    <col min="14083" max="14083" width="52.44140625" style="291" customWidth="1"/>
    <col min="14084" max="14084" width="49.6640625" style="291" customWidth="1"/>
    <col min="14085" max="14336" width="9.109375" style="291"/>
    <col min="14337" max="14337" width="3" style="291" bestFit="1" customWidth="1"/>
    <col min="14338" max="14338" width="19.88671875" style="291" customWidth="1"/>
    <col min="14339" max="14339" width="52.44140625" style="291" customWidth="1"/>
    <col min="14340" max="14340" width="49.6640625" style="291" customWidth="1"/>
    <col min="14341" max="14592" width="9.109375" style="291"/>
    <col min="14593" max="14593" width="3" style="291" bestFit="1" customWidth="1"/>
    <col min="14594" max="14594" width="19.88671875" style="291" customWidth="1"/>
    <col min="14595" max="14595" width="52.44140625" style="291" customWidth="1"/>
    <col min="14596" max="14596" width="49.6640625" style="291" customWidth="1"/>
    <col min="14597" max="14848" width="9.109375" style="291"/>
    <col min="14849" max="14849" width="3" style="291" bestFit="1" customWidth="1"/>
    <col min="14850" max="14850" width="19.88671875" style="291" customWidth="1"/>
    <col min="14851" max="14851" width="52.44140625" style="291" customWidth="1"/>
    <col min="14852" max="14852" width="49.6640625" style="291" customWidth="1"/>
    <col min="14853" max="15104" width="9.109375" style="291"/>
    <col min="15105" max="15105" width="3" style="291" bestFit="1" customWidth="1"/>
    <col min="15106" max="15106" width="19.88671875" style="291" customWidth="1"/>
    <col min="15107" max="15107" width="52.44140625" style="291" customWidth="1"/>
    <col min="15108" max="15108" width="49.6640625" style="291" customWidth="1"/>
    <col min="15109" max="15360" width="9.109375" style="291"/>
    <col min="15361" max="15361" width="3" style="291" bestFit="1" customWidth="1"/>
    <col min="15362" max="15362" width="19.88671875" style="291" customWidth="1"/>
    <col min="15363" max="15363" width="52.44140625" style="291" customWidth="1"/>
    <col min="15364" max="15364" width="49.6640625" style="291" customWidth="1"/>
    <col min="15365" max="15616" width="9.109375" style="291"/>
    <col min="15617" max="15617" width="3" style="291" bestFit="1" customWidth="1"/>
    <col min="15618" max="15618" width="19.88671875" style="291" customWidth="1"/>
    <col min="15619" max="15619" width="52.44140625" style="291" customWidth="1"/>
    <col min="15620" max="15620" width="49.6640625" style="291" customWidth="1"/>
    <col min="15621" max="15872" width="9.109375" style="291"/>
    <col min="15873" max="15873" width="3" style="291" bestFit="1" customWidth="1"/>
    <col min="15874" max="15874" width="19.88671875" style="291" customWidth="1"/>
    <col min="15875" max="15875" width="52.44140625" style="291" customWidth="1"/>
    <col min="15876" max="15876" width="49.6640625" style="291" customWidth="1"/>
    <col min="15877" max="16128" width="9.109375" style="291"/>
    <col min="16129" max="16129" width="3" style="291" bestFit="1" customWidth="1"/>
    <col min="16130" max="16130" width="19.88671875" style="291" customWidth="1"/>
    <col min="16131" max="16131" width="52.44140625" style="291" customWidth="1"/>
    <col min="16132" max="16132" width="49.6640625" style="291" customWidth="1"/>
    <col min="16133" max="16384" width="9.109375" style="291"/>
  </cols>
  <sheetData>
    <row r="1" spans="1:4" ht="33.75" customHeight="1" x14ac:dyDescent="0.25">
      <c r="B1" s="323" t="s">
        <v>547</v>
      </c>
      <c r="C1" s="324" t="s">
        <v>548</v>
      </c>
      <c r="D1" s="325" t="s">
        <v>549</v>
      </c>
    </row>
    <row r="2" spans="1:4" ht="34.5" customHeight="1" x14ac:dyDescent="0.25">
      <c r="A2" s="291">
        <v>1</v>
      </c>
      <c r="B2" s="326" t="s">
        <v>550</v>
      </c>
      <c r="C2" s="327" t="s">
        <v>551</v>
      </c>
      <c r="D2" s="513" t="s">
        <v>552</v>
      </c>
    </row>
    <row r="3" spans="1:4" ht="34.5" customHeight="1" x14ac:dyDescent="0.25">
      <c r="A3" s="291">
        <v>2</v>
      </c>
      <c r="B3" s="326" t="s">
        <v>553</v>
      </c>
      <c r="C3" s="327" t="s">
        <v>554</v>
      </c>
      <c r="D3" s="513" t="s">
        <v>555</v>
      </c>
    </row>
    <row r="4" spans="1:4" ht="34.5" customHeight="1" x14ac:dyDescent="0.25">
      <c r="A4" s="291">
        <v>3</v>
      </c>
      <c r="B4" s="326" t="s">
        <v>556</v>
      </c>
      <c r="C4" s="327" t="s">
        <v>557</v>
      </c>
      <c r="D4" s="513" t="s">
        <v>558</v>
      </c>
    </row>
    <row r="5" spans="1:4" ht="34.5" customHeight="1" x14ac:dyDescent="0.25">
      <c r="A5" s="291">
        <v>4</v>
      </c>
      <c r="B5" s="326" t="s">
        <v>559</v>
      </c>
      <c r="C5" s="327" t="s">
        <v>560</v>
      </c>
      <c r="D5" s="513" t="s">
        <v>561</v>
      </c>
    </row>
    <row r="6" spans="1:4" ht="34.5" customHeight="1" x14ac:dyDescent="0.25">
      <c r="A6" s="291">
        <v>5</v>
      </c>
      <c r="B6" s="326" t="s">
        <v>562</v>
      </c>
      <c r="C6" s="327" t="s">
        <v>563</v>
      </c>
      <c r="D6" s="514" t="s">
        <v>564</v>
      </c>
    </row>
    <row r="7" spans="1:4" ht="34.5" customHeight="1" x14ac:dyDescent="0.25">
      <c r="A7" s="291">
        <v>6</v>
      </c>
      <c r="B7" s="326" t="s">
        <v>565</v>
      </c>
      <c r="C7" s="327" t="s">
        <v>566</v>
      </c>
      <c r="D7" s="513" t="s">
        <v>567</v>
      </c>
    </row>
    <row r="8" spans="1:4" ht="34.5" customHeight="1" x14ac:dyDescent="0.25">
      <c r="A8" s="291">
        <v>7</v>
      </c>
      <c r="B8" s="326" t="s">
        <v>568</v>
      </c>
      <c r="C8" s="327" t="s">
        <v>569</v>
      </c>
      <c r="D8" s="513" t="s">
        <v>570</v>
      </c>
    </row>
    <row r="9" spans="1:4" ht="34.5" customHeight="1" x14ac:dyDescent="0.25">
      <c r="A9" s="291">
        <v>8</v>
      </c>
      <c r="B9" s="326" t="s">
        <v>571</v>
      </c>
      <c r="C9" s="327" t="s">
        <v>572</v>
      </c>
      <c r="D9" s="513" t="s">
        <v>573</v>
      </c>
    </row>
    <row r="10" spans="1:4" ht="34.5" customHeight="1" x14ac:dyDescent="0.25">
      <c r="A10" s="291">
        <v>9</v>
      </c>
      <c r="B10" s="326" t="s">
        <v>574</v>
      </c>
      <c r="C10" s="327" t="s">
        <v>575</v>
      </c>
      <c r="D10" s="513" t="s">
        <v>576</v>
      </c>
    </row>
    <row r="11" spans="1:4" ht="34.5" customHeight="1" x14ac:dyDescent="0.25">
      <c r="A11" s="291">
        <v>10</v>
      </c>
      <c r="B11" s="326" t="s">
        <v>577</v>
      </c>
      <c r="C11" s="327" t="s">
        <v>1012</v>
      </c>
      <c r="D11" s="513" t="s">
        <v>578</v>
      </c>
    </row>
    <row r="12" spans="1:4" ht="34.5" customHeight="1" x14ac:dyDescent="0.25">
      <c r="A12" s="291">
        <v>11</v>
      </c>
      <c r="B12" s="326" t="s">
        <v>579</v>
      </c>
      <c r="C12" s="327" t="s">
        <v>580</v>
      </c>
      <c r="D12" s="513" t="s">
        <v>581</v>
      </c>
    </row>
    <row r="13" spans="1:4" ht="34.5" customHeight="1" x14ac:dyDescent="0.25">
      <c r="A13" s="291">
        <v>12</v>
      </c>
      <c r="B13" s="326" t="s">
        <v>582</v>
      </c>
      <c r="C13" s="327" t="s">
        <v>583</v>
      </c>
      <c r="D13" s="513" t="s">
        <v>1013</v>
      </c>
    </row>
    <row r="14" spans="1:4" ht="34.5" customHeight="1" x14ac:dyDescent="0.25"/>
  </sheetData>
  <printOptions horizontalCentered="1" gridLines="1"/>
  <pageMargins left="0.7" right="0.7" top="1.25" bottom="0.75" header="0.8" footer="0.3"/>
  <pageSetup orientation="landscape" r:id="rId1"/>
  <headerFooter>
    <oddHeader>&amp;C&amp;"Arial,Bold"&amp;16&amp;A&amp;R2021</oddHead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554B8-CC46-48DF-9564-0E0B2888D411}">
  <sheetPr codeName="Sheet36"/>
  <dimension ref="A1:G21"/>
  <sheetViews>
    <sheetView workbookViewId="0">
      <selection activeCell="G22" sqref="G22"/>
    </sheetView>
  </sheetViews>
  <sheetFormatPr defaultRowHeight="13.2" x14ac:dyDescent="0.25"/>
  <cols>
    <col min="1" max="1" width="148.6640625" style="291" customWidth="1"/>
    <col min="2" max="2" width="46.44140625" style="291" customWidth="1"/>
    <col min="3" max="3" width="9.109375" style="291"/>
    <col min="4" max="4" width="11.33203125" style="291" bestFit="1" customWidth="1"/>
    <col min="5" max="5" width="9.109375" style="291"/>
    <col min="6" max="6" width="12.33203125" style="291" customWidth="1"/>
    <col min="7" max="7" width="13.88671875" style="291" customWidth="1"/>
    <col min="8" max="256" width="9.109375" style="291"/>
    <col min="257" max="257" width="148.6640625" style="291" customWidth="1"/>
    <col min="258" max="258" width="46.44140625" style="291" customWidth="1"/>
    <col min="259" max="259" width="9.109375" style="291"/>
    <col min="260" max="260" width="11.33203125" style="291" bestFit="1" customWidth="1"/>
    <col min="261" max="261" width="9.109375" style="291"/>
    <col min="262" max="262" width="12.33203125" style="291" customWidth="1"/>
    <col min="263" max="263" width="13.88671875" style="291" customWidth="1"/>
    <col min="264" max="512" width="9.109375" style="291"/>
    <col min="513" max="513" width="148.6640625" style="291" customWidth="1"/>
    <col min="514" max="514" width="46.44140625" style="291" customWidth="1"/>
    <col min="515" max="515" width="9.109375" style="291"/>
    <col min="516" max="516" width="11.33203125" style="291" bestFit="1" customWidth="1"/>
    <col min="517" max="517" width="9.109375" style="291"/>
    <col min="518" max="518" width="12.33203125" style="291" customWidth="1"/>
    <col min="519" max="519" width="13.88671875" style="291" customWidth="1"/>
    <col min="520" max="768" width="9.109375" style="291"/>
    <col min="769" max="769" width="148.6640625" style="291" customWidth="1"/>
    <col min="770" max="770" width="46.44140625" style="291" customWidth="1"/>
    <col min="771" max="771" width="9.109375" style="291"/>
    <col min="772" max="772" width="11.33203125" style="291" bestFit="1" customWidth="1"/>
    <col min="773" max="773" width="9.109375" style="291"/>
    <col min="774" max="774" width="12.33203125" style="291" customWidth="1"/>
    <col min="775" max="775" width="13.88671875" style="291" customWidth="1"/>
    <col min="776" max="1024" width="9.109375" style="291"/>
    <col min="1025" max="1025" width="148.6640625" style="291" customWidth="1"/>
    <col min="1026" max="1026" width="46.44140625" style="291" customWidth="1"/>
    <col min="1027" max="1027" width="9.109375" style="291"/>
    <col min="1028" max="1028" width="11.33203125" style="291" bestFit="1" customWidth="1"/>
    <col min="1029" max="1029" width="9.109375" style="291"/>
    <col min="1030" max="1030" width="12.33203125" style="291" customWidth="1"/>
    <col min="1031" max="1031" width="13.88671875" style="291" customWidth="1"/>
    <col min="1032" max="1280" width="9.109375" style="291"/>
    <col min="1281" max="1281" width="148.6640625" style="291" customWidth="1"/>
    <col min="1282" max="1282" width="46.44140625" style="291" customWidth="1"/>
    <col min="1283" max="1283" width="9.109375" style="291"/>
    <col min="1284" max="1284" width="11.33203125" style="291" bestFit="1" customWidth="1"/>
    <col min="1285" max="1285" width="9.109375" style="291"/>
    <col min="1286" max="1286" width="12.33203125" style="291" customWidth="1"/>
    <col min="1287" max="1287" width="13.88671875" style="291" customWidth="1"/>
    <col min="1288" max="1536" width="9.109375" style="291"/>
    <col min="1537" max="1537" width="148.6640625" style="291" customWidth="1"/>
    <col min="1538" max="1538" width="46.44140625" style="291" customWidth="1"/>
    <col min="1539" max="1539" width="9.109375" style="291"/>
    <col min="1540" max="1540" width="11.33203125" style="291" bestFit="1" customWidth="1"/>
    <col min="1541" max="1541" width="9.109375" style="291"/>
    <col min="1542" max="1542" width="12.33203125" style="291" customWidth="1"/>
    <col min="1543" max="1543" width="13.88671875" style="291" customWidth="1"/>
    <col min="1544" max="1792" width="9.109375" style="291"/>
    <col min="1793" max="1793" width="148.6640625" style="291" customWidth="1"/>
    <col min="1794" max="1794" width="46.44140625" style="291" customWidth="1"/>
    <col min="1795" max="1795" width="9.109375" style="291"/>
    <col min="1796" max="1796" width="11.33203125" style="291" bestFit="1" customWidth="1"/>
    <col min="1797" max="1797" width="9.109375" style="291"/>
    <col min="1798" max="1798" width="12.33203125" style="291" customWidth="1"/>
    <col min="1799" max="1799" width="13.88671875" style="291" customWidth="1"/>
    <col min="1800" max="2048" width="9.109375" style="291"/>
    <col min="2049" max="2049" width="148.6640625" style="291" customWidth="1"/>
    <col min="2050" max="2050" width="46.44140625" style="291" customWidth="1"/>
    <col min="2051" max="2051" width="9.109375" style="291"/>
    <col min="2052" max="2052" width="11.33203125" style="291" bestFit="1" customWidth="1"/>
    <col min="2053" max="2053" width="9.109375" style="291"/>
    <col min="2054" max="2054" width="12.33203125" style="291" customWidth="1"/>
    <col min="2055" max="2055" width="13.88671875" style="291" customWidth="1"/>
    <col min="2056" max="2304" width="9.109375" style="291"/>
    <col min="2305" max="2305" width="148.6640625" style="291" customWidth="1"/>
    <col min="2306" max="2306" width="46.44140625" style="291" customWidth="1"/>
    <col min="2307" max="2307" width="9.109375" style="291"/>
    <col min="2308" max="2308" width="11.33203125" style="291" bestFit="1" customWidth="1"/>
    <col min="2309" max="2309" width="9.109375" style="291"/>
    <col min="2310" max="2310" width="12.33203125" style="291" customWidth="1"/>
    <col min="2311" max="2311" width="13.88671875" style="291" customWidth="1"/>
    <col min="2312" max="2560" width="9.109375" style="291"/>
    <col min="2561" max="2561" width="148.6640625" style="291" customWidth="1"/>
    <col min="2562" max="2562" width="46.44140625" style="291" customWidth="1"/>
    <col min="2563" max="2563" width="9.109375" style="291"/>
    <col min="2564" max="2564" width="11.33203125" style="291" bestFit="1" customWidth="1"/>
    <col min="2565" max="2565" width="9.109375" style="291"/>
    <col min="2566" max="2566" width="12.33203125" style="291" customWidth="1"/>
    <col min="2567" max="2567" width="13.88671875" style="291" customWidth="1"/>
    <col min="2568" max="2816" width="9.109375" style="291"/>
    <col min="2817" max="2817" width="148.6640625" style="291" customWidth="1"/>
    <col min="2818" max="2818" width="46.44140625" style="291" customWidth="1"/>
    <col min="2819" max="2819" width="9.109375" style="291"/>
    <col min="2820" max="2820" width="11.33203125" style="291" bestFit="1" customWidth="1"/>
    <col min="2821" max="2821" width="9.109375" style="291"/>
    <col min="2822" max="2822" width="12.33203125" style="291" customWidth="1"/>
    <col min="2823" max="2823" width="13.88671875" style="291" customWidth="1"/>
    <col min="2824" max="3072" width="9.109375" style="291"/>
    <col min="3073" max="3073" width="148.6640625" style="291" customWidth="1"/>
    <col min="3074" max="3074" width="46.44140625" style="291" customWidth="1"/>
    <col min="3075" max="3075" width="9.109375" style="291"/>
    <col min="3076" max="3076" width="11.33203125" style="291" bestFit="1" customWidth="1"/>
    <col min="3077" max="3077" width="9.109375" style="291"/>
    <col min="3078" max="3078" width="12.33203125" style="291" customWidth="1"/>
    <col min="3079" max="3079" width="13.88671875" style="291" customWidth="1"/>
    <col min="3080" max="3328" width="9.109375" style="291"/>
    <col min="3329" max="3329" width="148.6640625" style="291" customWidth="1"/>
    <col min="3330" max="3330" width="46.44140625" style="291" customWidth="1"/>
    <col min="3331" max="3331" width="9.109375" style="291"/>
    <col min="3332" max="3332" width="11.33203125" style="291" bestFit="1" customWidth="1"/>
    <col min="3333" max="3333" width="9.109375" style="291"/>
    <col min="3334" max="3334" width="12.33203125" style="291" customWidth="1"/>
    <col min="3335" max="3335" width="13.88671875" style="291" customWidth="1"/>
    <col min="3336" max="3584" width="9.109375" style="291"/>
    <col min="3585" max="3585" width="148.6640625" style="291" customWidth="1"/>
    <col min="3586" max="3586" width="46.44140625" style="291" customWidth="1"/>
    <col min="3587" max="3587" width="9.109375" style="291"/>
    <col min="3588" max="3588" width="11.33203125" style="291" bestFit="1" customWidth="1"/>
    <col min="3589" max="3589" width="9.109375" style="291"/>
    <col min="3590" max="3590" width="12.33203125" style="291" customWidth="1"/>
    <col min="3591" max="3591" width="13.88671875" style="291" customWidth="1"/>
    <col min="3592" max="3840" width="9.109375" style="291"/>
    <col min="3841" max="3841" width="148.6640625" style="291" customWidth="1"/>
    <col min="3842" max="3842" width="46.44140625" style="291" customWidth="1"/>
    <col min="3843" max="3843" width="9.109375" style="291"/>
    <col min="3844" max="3844" width="11.33203125" style="291" bestFit="1" customWidth="1"/>
    <col min="3845" max="3845" width="9.109375" style="291"/>
    <col min="3846" max="3846" width="12.33203125" style="291" customWidth="1"/>
    <col min="3847" max="3847" width="13.88671875" style="291" customWidth="1"/>
    <col min="3848" max="4096" width="9.109375" style="291"/>
    <col min="4097" max="4097" width="148.6640625" style="291" customWidth="1"/>
    <col min="4098" max="4098" width="46.44140625" style="291" customWidth="1"/>
    <col min="4099" max="4099" width="9.109375" style="291"/>
    <col min="4100" max="4100" width="11.33203125" style="291" bestFit="1" customWidth="1"/>
    <col min="4101" max="4101" width="9.109375" style="291"/>
    <col min="4102" max="4102" width="12.33203125" style="291" customWidth="1"/>
    <col min="4103" max="4103" width="13.88671875" style="291" customWidth="1"/>
    <col min="4104" max="4352" width="9.109375" style="291"/>
    <col min="4353" max="4353" width="148.6640625" style="291" customWidth="1"/>
    <col min="4354" max="4354" width="46.44140625" style="291" customWidth="1"/>
    <col min="4355" max="4355" width="9.109375" style="291"/>
    <col min="4356" max="4356" width="11.33203125" style="291" bestFit="1" customWidth="1"/>
    <col min="4357" max="4357" width="9.109375" style="291"/>
    <col min="4358" max="4358" width="12.33203125" style="291" customWidth="1"/>
    <col min="4359" max="4359" width="13.88671875" style="291" customWidth="1"/>
    <col min="4360" max="4608" width="9.109375" style="291"/>
    <col min="4609" max="4609" width="148.6640625" style="291" customWidth="1"/>
    <col min="4610" max="4610" width="46.44140625" style="291" customWidth="1"/>
    <col min="4611" max="4611" width="9.109375" style="291"/>
    <col min="4612" max="4612" width="11.33203125" style="291" bestFit="1" customWidth="1"/>
    <col min="4613" max="4613" width="9.109375" style="291"/>
    <col min="4614" max="4614" width="12.33203125" style="291" customWidth="1"/>
    <col min="4615" max="4615" width="13.88671875" style="291" customWidth="1"/>
    <col min="4616" max="4864" width="9.109375" style="291"/>
    <col min="4865" max="4865" width="148.6640625" style="291" customWidth="1"/>
    <col min="4866" max="4866" width="46.44140625" style="291" customWidth="1"/>
    <col min="4867" max="4867" width="9.109375" style="291"/>
    <col min="4868" max="4868" width="11.33203125" style="291" bestFit="1" customWidth="1"/>
    <col min="4869" max="4869" width="9.109375" style="291"/>
    <col min="4870" max="4870" width="12.33203125" style="291" customWidth="1"/>
    <col min="4871" max="4871" width="13.88671875" style="291" customWidth="1"/>
    <col min="4872" max="5120" width="9.109375" style="291"/>
    <col min="5121" max="5121" width="148.6640625" style="291" customWidth="1"/>
    <col min="5122" max="5122" width="46.44140625" style="291" customWidth="1"/>
    <col min="5123" max="5123" width="9.109375" style="291"/>
    <col min="5124" max="5124" width="11.33203125" style="291" bestFit="1" customWidth="1"/>
    <col min="5125" max="5125" width="9.109375" style="291"/>
    <col min="5126" max="5126" width="12.33203125" style="291" customWidth="1"/>
    <col min="5127" max="5127" width="13.88671875" style="291" customWidth="1"/>
    <col min="5128" max="5376" width="9.109375" style="291"/>
    <col min="5377" max="5377" width="148.6640625" style="291" customWidth="1"/>
    <col min="5378" max="5378" width="46.44140625" style="291" customWidth="1"/>
    <col min="5379" max="5379" width="9.109375" style="291"/>
    <col min="5380" max="5380" width="11.33203125" style="291" bestFit="1" customWidth="1"/>
    <col min="5381" max="5381" width="9.109375" style="291"/>
    <col min="5382" max="5382" width="12.33203125" style="291" customWidth="1"/>
    <col min="5383" max="5383" width="13.88671875" style="291" customWidth="1"/>
    <col min="5384" max="5632" width="9.109375" style="291"/>
    <col min="5633" max="5633" width="148.6640625" style="291" customWidth="1"/>
    <col min="5634" max="5634" width="46.44140625" style="291" customWidth="1"/>
    <col min="5635" max="5635" width="9.109375" style="291"/>
    <col min="5636" max="5636" width="11.33203125" style="291" bestFit="1" customWidth="1"/>
    <col min="5637" max="5637" width="9.109375" style="291"/>
    <col min="5638" max="5638" width="12.33203125" style="291" customWidth="1"/>
    <col min="5639" max="5639" width="13.88671875" style="291" customWidth="1"/>
    <col min="5640" max="5888" width="9.109375" style="291"/>
    <col min="5889" max="5889" width="148.6640625" style="291" customWidth="1"/>
    <col min="5890" max="5890" width="46.44140625" style="291" customWidth="1"/>
    <col min="5891" max="5891" width="9.109375" style="291"/>
    <col min="5892" max="5892" width="11.33203125" style="291" bestFit="1" customWidth="1"/>
    <col min="5893" max="5893" width="9.109375" style="291"/>
    <col min="5894" max="5894" width="12.33203125" style="291" customWidth="1"/>
    <col min="5895" max="5895" width="13.88671875" style="291" customWidth="1"/>
    <col min="5896" max="6144" width="9.109375" style="291"/>
    <col min="6145" max="6145" width="148.6640625" style="291" customWidth="1"/>
    <col min="6146" max="6146" width="46.44140625" style="291" customWidth="1"/>
    <col min="6147" max="6147" width="9.109375" style="291"/>
    <col min="6148" max="6148" width="11.33203125" style="291" bestFit="1" customWidth="1"/>
    <col min="6149" max="6149" width="9.109375" style="291"/>
    <col min="6150" max="6150" width="12.33203125" style="291" customWidth="1"/>
    <col min="6151" max="6151" width="13.88671875" style="291" customWidth="1"/>
    <col min="6152" max="6400" width="9.109375" style="291"/>
    <col min="6401" max="6401" width="148.6640625" style="291" customWidth="1"/>
    <col min="6402" max="6402" width="46.44140625" style="291" customWidth="1"/>
    <col min="6403" max="6403" width="9.109375" style="291"/>
    <col min="6404" max="6404" width="11.33203125" style="291" bestFit="1" customWidth="1"/>
    <col min="6405" max="6405" width="9.109375" style="291"/>
    <col min="6406" max="6406" width="12.33203125" style="291" customWidth="1"/>
    <col min="6407" max="6407" width="13.88671875" style="291" customWidth="1"/>
    <col min="6408" max="6656" width="9.109375" style="291"/>
    <col min="6657" max="6657" width="148.6640625" style="291" customWidth="1"/>
    <col min="6658" max="6658" width="46.44140625" style="291" customWidth="1"/>
    <col min="6659" max="6659" width="9.109375" style="291"/>
    <col min="6660" max="6660" width="11.33203125" style="291" bestFit="1" customWidth="1"/>
    <col min="6661" max="6661" width="9.109375" style="291"/>
    <col min="6662" max="6662" width="12.33203125" style="291" customWidth="1"/>
    <col min="6663" max="6663" width="13.88671875" style="291" customWidth="1"/>
    <col min="6664" max="6912" width="9.109375" style="291"/>
    <col min="6913" max="6913" width="148.6640625" style="291" customWidth="1"/>
    <col min="6914" max="6914" width="46.44140625" style="291" customWidth="1"/>
    <col min="6915" max="6915" width="9.109375" style="291"/>
    <col min="6916" max="6916" width="11.33203125" style="291" bestFit="1" customWidth="1"/>
    <col min="6917" max="6917" width="9.109375" style="291"/>
    <col min="6918" max="6918" width="12.33203125" style="291" customWidth="1"/>
    <col min="6919" max="6919" width="13.88671875" style="291" customWidth="1"/>
    <col min="6920" max="7168" width="9.109375" style="291"/>
    <col min="7169" max="7169" width="148.6640625" style="291" customWidth="1"/>
    <col min="7170" max="7170" width="46.44140625" style="291" customWidth="1"/>
    <col min="7171" max="7171" width="9.109375" style="291"/>
    <col min="7172" max="7172" width="11.33203125" style="291" bestFit="1" customWidth="1"/>
    <col min="7173" max="7173" width="9.109375" style="291"/>
    <col min="7174" max="7174" width="12.33203125" style="291" customWidth="1"/>
    <col min="7175" max="7175" width="13.88671875" style="291" customWidth="1"/>
    <col min="7176" max="7424" width="9.109375" style="291"/>
    <col min="7425" max="7425" width="148.6640625" style="291" customWidth="1"/>
    <col min="7426" max="7426" width="46.44140625" style="291" customWidth="1"/>
    <col min="7427" max="7427" width="9.109375" style="291"/>
    <col min="7428" max="7428" width="11.33203125" style="291" bestFit="1" customWidth="1"/>
    <col min="7429" max="7429" width="9.109375" style="291"/>
    <col min="7430" max="7430" width="12.33203125" style="291" customWidth="1"/>
    <col min="7431" max="7431" width="13.88671875" style="291" customWidth="1"/>
    <col min="7432" max="7680" width="9.109375" style="291"/>
    <col min="7681" max="7681" width="148.6640625" style="291" customWidth="1"/>
    <col min="7682" max="7682" width="46.44140625" style="291" customWidth="1"/>
    <col min="7683" max="7683" width="9.109375" style="291"/>
    <col min="7684" max="7684" width="11.33203125" style="291" bestFit="1" customWidth="1"/>
    <col min="7685" max="7685" width="9.109375" style="291"/>
    <col min="7686" max="7686" width="12.33203125" style="291" customWidth="1"/>
    <col min="7687" max="7687" width="13.88671875" style="291" customWidth="1"/>
    <col min="7688" max="7936" width="9.109375" style="291"/>
    <col min="7937" max="7937" width="148.6640625" style="291" customWidth="1"/>
    <col min="7938" max="7938" width="46.44140625" style="291" customWidth="1"/>
    <col min="7939" max="7939" width="9.109375" style="291"/>
    <col min="7940" max="7940" width="11.33203125" style="291" bestFit="1" customWidth="1"/>
    <col min="7941" max="7941" width="9.109375" style="291"/>
    <col min="7942" max="7942" width="12.33203125" style="291" customWidth="1"/>
    <col min="7943" max="7943" width="13.88671875" style="291" customWidth="1"/>
    <col min="7944" max="8192" width="9.109375" style="291"/>
    <col min="8193" max="8193" width="148.6640625" style="291" customWidth="1"/>
    <col min="8194" max="8194" width="46.44140625" style="291" customWidth="1"/>
    <col min="8195" max="8195" width="9.109375" style="291"/>
    <col min="8196" max="8196" width="11.33203125" style="291" bestFit="1" customWidth="1"/>
    <col min="8197" max="8197" width="9.109375" style="291"/>
    <col min="8198" max="8198" width="12.33203125" style="291" customWidth="1"/>
    <col min="8199" max="8199" width="13.88671875" style="291" customWidth="1"/>
    <col min="8200" max="8448" width="9.109375" style="291"/>
    <col min="8449" max="8449" width="148.6640625" style="291" customWidth="1"/>
    <col min="8450" max="8450" width="46.44140625" style="291" customWidth="1"/>
    <col min="8451" max="8451" width="9.109375" style="291"/>
    <col min="8452" max="8452" width="11.33203125" style="291" bestFit="1" customWidth="1"/>
    <col min="8453" max="8453" width="9.109375" style="291"/>
    <col min="8454" max="8454" width="12.33203125" style="291" customWidth="1"/>
    <col min="8455" max="8455" width="13.88671875" style="291" customWidth="1"/>
    <col min="8456" max="8704" width="9.109375" style="291"/>
    <col min="8705" max="8705" width="148.6640625" style="291" customWidth="1"/>
    <col min="8706" max="8706" width="46.44140625" style="291" customWidth="1"/>
    <col min="8707" max="8707" width="9.109375" style="291"/>
    <col min="8708" max="8708" width="11.33203125" style="291" bestFit="1" customWidth="1"/>
    <col min="8709" max="8709" width="9.109375" style="291"/>
    <col min="8710" max="8710" width="12.33203125" style="291" customWidth="1"/>
    <col min="8711" max="8711" width="13.88671875" style="291" customWidth="1"/>
    <col min="8712" max="8960" width="9.109375" style="291"/>
    <col min="8961" max="8961" width="148.6640625" style="291" customWidth="1"/>
    <col min="8962" max="8962" width="46.44140625" style="291" customWidth="1"/>
    <col min="8963" max="8963" width="9.109375" style="291"/>
    <col min="8964" max="8964" width="11.33203125" style="291" bestFit="1" customWidth="1"/>
    <col min="8965" max="8965" width="9.109375" style="291"/>
    <col min="8966" max="8966" width="12.33203125" style="291" customWidth="1"/>
    <col min="8967" max="8967" width="13.88671875" style="291" customWidth="1"/>
    <col min="8968" max="9216" width="9.109375" style="291"/>
    <col min="9217" max="9217" width="148.6640625" style="291" customWidth="1"/>
    <col min="9218" max="9218" width="46.44140625" style="291" customWidth="1"/>
    <col min="9219" max="9219" width="9.109375" style="291"/>
    <col min="9220" max="9220" width="11.33203125" style="291" bestFit="1" customWidth="1"/>
    <col min="9221" max="9221" width="9.109375" style="291"/>
    <col min="9222" max="9222" width="12.33203125" style="291" customWidth="1"/>
    <col min="9223" max="9223" width="13.88671875" style="291" customWidth="1"/>
    <col min="9224" max="9472" width="9.109375" style="291"/>
    <col min="9473" max="9473" width="148.6640625" style="291" customWidth="1"/>
    <col min="9474" max="9474" width="46.44140625" style="291" customWidth="1"/>
    <col min="9475" max="9475" width="9.109375" style="291"/>
    <col min="9476" max="9476" width="11.33203125" style="291" bestFit="1" customWidth="1"/>
    <col min="9477" max="9477" width="9.109375" style="291"/>
    <col min="9478" max="9478" width="12.33203125" style="291" customWidth="1"/>
    <col min="9479" max="9479" width="13.88671875" style="291" customWidth="1"/>
    <col min="9480" max="9728" width="9.109375" style="291"/>
    <col min="9729" max="9729" width="148.6640625" style="291" customWidth="1"/>
    <col min="9730" max="9730" width="46.44140625" style="291" customWidth="1"/>
    <col min="9731" max="9731" width="9.109375" style="291"/>
    <col min="9732" max="9732" width="11.33203125" style="291" bestFit="1" customWidth="1"/>
    <col min="9733" max="9733" width="9.109375" style="291"/>
    <col min="9734" max="9734" width="12.33203125" style="291" customWidth="1"/>
    <col min="9735" max="9735" width="13.88671875" style="291" customWidth="1"/>
    <col min="9736" max="9984" width="9.109375" style="291"/>
    <col min="9985" max="9985" width="148.6640625" style="291" customWidth="1"/>
    <col min="9986" max="9986" width="46.44140625" style="291" customWidth="1"/>
    <col min="9987" max="9987" width="9.109375" style="291"/>
    <col min="9988" max="9988" width="11.33203125" style="291" bestFit="1" customWidth="1"/>
    <col min="9989" max="9989" width="9.109375" style="291"/>
    <col min="9990" max="9990" width="12.33203125" style="291" customWidth="1"/>
    <col min="9991" max="9991" width="13.88671875" style="291" customWidth="1"/>
    <col min="9992" max="10240" width="9.109375" style="291"/>
    <col min="10241" max="10241" width="148.6640625" style="291" customWidth="1"/>
    <col min="10242" max="10242" width="46.44140625" style="291" customWidth="1"/>
    <col min="10243" max="10243" width="9.109375" style="291"/>
    <col min="10244" max="10244" width="11.33203125" style="291" bestFit="1" customWidth="1"/>
    <col min="10245" max="10245" width="9.109375" style="291"/>
    <col min="10246" max="10246" width="12.33203125" style="291" customWidth="1"/>
    <col min="10247" max="10247" width="13.88671875" style="291" customWidth="1"/>
    <col min="10248" max="10496" width="9.109375" style="291"/>
    <col min="10497" max="10497" width="148.6640625" style="291" customWidth="1"/>
    <col min="10498" max="10498" width="46.44140625" style="291" customWidth="1"/>
    <col min="10499" max="10499" width="9.109375" style="291"/>
    <col min="10500" max="10500" width="11.33203125" style="291" bestFit="1" customWidth="1"/>
    <col min="10501" max="10501" width="9.109375" style="291"/>
    <col min="10502" max="10502" width="12.33203125" style="291" customWidth="1"/>
    <col min="10503" max="10503" width="13.88671875" style="291" customWidth="1"/>
    <col min="10504" max="10752" width="9.109375" style="291"/>
    <col min="10753" max="10753" width="148.6640625" style="291" customWidth="1"/>
    <col min="10754" max="10754" width="46.44140625" style="291" customWidth="1"/>
    <col min="10755" max="10755" width="9.109375" style="291"/>
    <col min="10756" max="10756" width="11.33203125" style="291" bestFit="1" customWidth="1"/>
    <col min="10757" max="10757" width="9.109375" style="291"/>
    <col min="10758" max="10758" width="12.33203125" style="291" customWidth="1"/>
    <col min="10759" max="10759" width="13.88671875" style="291" customWidth="1"/>
    <col min="10760" max="11008" width="9.109375" style="291"/>
    <col min="11009" max="11009" width="148.6640625" style="291" customWidth="1"/>
    <col min="11010" max="11010" width="46.44140625" style="291" customWidth="1"/>
    <col min="11011" max="11011" width="9.109375" style="291"/>
    <col min="11012" max="11012" width="11.33203125" style="291" bestFit="1" customWidth="1"/>
    <col min="11013" max="11013" width="9.109375" style="291"/>
    <col min="11014" max="11014" width="12.33203125" style="291" customWidth="1"/>
    <col min="11015" max="11015" width="13.88671875" style="291" customWidth="1"/>
    <col min="11016" max="11264" width="9.109375" style="291"/>
    <col min="11265" max="11265" width="148.6640625" style="291" customWidth="1"/>
    <col min="11266" max="11266" width="46.44140625" style="291" customWidth="1"/>
    <col min="11267" max="11267" width="9.109375" style="291"/>
    <col min="11268" max="11268" width="11.33203125" style="291" bestFit="1" customWidth="1"/>
    <col min="11269" max="11269" width="9.109375" style="291"/>
    <col min="11270" max="11270" width="12.33203125" style="291" customWidth="1"/>
    <col min="11271" max="11271" width="13.88671875" style="291" customWidth="1"/>
    <col min="11272" max="11520" width="9.109375" style="291"/>
    <col min="11521" max="11521" width="148.6640625" style="291" customWidth="1"/>
    <col min="11522" max="11522" width="46.44140625" style="291" customWidth="1"/>
    <col min="11523" max="11523" width="9.109375" style="291"/>
    <col min="11524" max="11524" width="11.33203125" style="291" bestFit="1" customWidth="1"/>
    <col min="11525" max="11525" width="9.109375" style="291"/>
    <col min="11526" max="11526" width="12.33203125" style="291" customWidth="1"/>
    <col min="11527" max="11527" width="13.88671875" style="291" customWidth="1"/>
    <col min="11528" max="11776" width="9.109375" style="291"/>
    <col min="11777" max="11777" width="148.6640625" style="291" customWidth="1"/>
    <col min="11778" max="11778" width="46.44140625" style="291" customWidth="1"/>
    <col min="11779" max="11779" width="9.109375" style="291"/>
    <col min="11780" max="11780" width="11.33203125" style="291" bestFit="1" customWidth="1"/>
    <col min="11781" max="11781" width="9.109375" style="291"/>
    <col min="11782" max="11782" width="12.33203125" style="291" customWidth="1"/>
    <col min="11783" max="11783" width="13.88671875" style="291" customWidth="1"/>
    <col min="11784" max="12032" width="9.109375" style="291"/>
    <col min="12033" max="12033" width="148.6640625" style="291" customWidth="1"/>
    <col min="12034" max="12034" width="46.44140625" style="291" customWidth="1"/>
    <col min="12035" max="12035" width="9.109375" style="291"/>
    <col min="12036" max="12036" width="11.33203125" style="291" bestFit="1" customWidth="1"/>
    <col min="12037" max="12037" width="9.109375" style="291"/>
    <col min="12038" max="12038" width="12.33203125" style="291" customWidth="1"/>
    <col min="12039" max="12039" width="13.88671875" style="291" customWidth="1"/>
    <col min="12040" max="12288" width="9.109375" style="291"/>
    <col min="12289" max="12289" width="148.6640625" style="291" customWidth="1"/>
    <col min="12290" max="12290" width="46.44140625" style="291" customWidth="1"/>
    <col min="12291" max="12291" width="9.109375" style="291"/>
    <col min="12292" max="12292" width="11.33203125" style="291" bestFit="1" customWidth="1"/>
    <col min="12293" max="12293" width="9.109375" style="291"/>
    <col min="12294" max="12294" width="12.33203125" style="291" customWidth="1"/>
    <col min="12295" max="12295" width="13.88671875" style="291" customWidth="1"/>
    <col min="12296" max="12544" width="9.109375" style="291"/>
    <col min="12545" max="12545" width="148.6640625" style="291" customWidth="1"/>
    <col min="12546" max="12546" width="46.44140625" style="291" customWidth="1"/>
    <col min="12547" max="12547" width="9.109375" style="291"/>
    <col min="12548" max="12548" width="11.33203125" style="291" bestFit="1" customWidth="1"/>
    <col min="12549" max="12549" width="9.109375" style="291"/>
    <col min="12550" max="12550" width="12.33203125" style="291" customWidth="1"/>
    <col min="12551" max="12551" width="13.88671875" style="291" customWidth="1"/>
    <col min="12552" max="12800" width="9.109375" style="291"/>
    <col min="12801" max="12801" width="148.6640625" style="291" customWidth="1"/>
    <col min="12802" max="12802" width="46.44140625" style="291" customWidth="1"/>
    <col min="12803" max="12803" width="9.109375" style="291"/>
    <col min="12804" max="12804" width="11.33203125" style="291" bestFit="1" customWidth="1"/>
    <col min="12805" max="12805" width="9.109375" style="291"/>
    <col min="12806" max="12806" width="12.33203125" style="291" customWidth="1"/>
    <col min="12807" max="12807" width="13.88671875" style="291" customWidth="1"/>
    <col min="12808" max="13056" width="9.109375" style="291"/>
    <col min="13057" max="13057" width="148.6640625" style="291" customWidth="1"/>
    <col min="13058" max="13058" width="46.44140625" style="291" customWidth="1"/>
    <col min="13059" max="13059" width="9.109375" style="291"/>
    <col min="13060" max="13060" width="11.33203125" style="291" bestFit="1" customWidth="1"/>
    <col min="13061" max="13061" width="9.109375" style="291"/>
    <col min="13062" max="13062" width="12.33203125" style="291" customWidth="1"/>
    <col min="13063" max="13063" width="13.88671875" style="291" customWidth="1"/>
    <col min="13064" max="13312" width="9.109375" style="291"/>
    <col min="13313" max="13313" width="148.6640625" style="291" customWidth="1"/>
    <col min="13314" max="13314" width="46.44140625" style="291" customWidth="1"/>
    <col min="13315" max="13315" width="9.109375" style="291"/>
    <col min="13316" max="13316" width="11.33203125" style="291" bestFit="1" customWidth="1"/>
    <col min="13317" max="13317" width="9.109375" style="291"/>
    <col min="13318" max="13318" width="12.33203125" style="291" customWidth="1"/>
    <col min="13319" max="13319" width="13.88671875" style="291" customWidth="1"/>
    <col min="13320" max="13568" width="9.109375" style="291"/>
    <col min="13569" max="13569" width="148.6640625" style="291" customWidth="1"/>
    <col min="13570" max="13570" width="46.44140625" style="291" customWidth="1"/>
    <col min="13571" max="13571" width="9.109375" style="291"/>
    <col min="13572" max="13572" width="11.33203125" style="291" bestFit="1" customWidth="1"/>
    <col min="13573" max="13573" width="9.109375" style="291"/>
    <col min="13574" max="13574" width="12.33203125" style="291" customWidth="1"/>
    <col min="13575" max="13575" width="13.88671875" style="291" customWidth="1"/>
    <col min="13576" max="13824" width="9.109375" style="291"/>
    <col min="13825" max="13825" width="148.6640625" style="291" customWidth="1"/>
    <col min="13826" max="13826" width="46.44140625" style="291" customWidth="1"/>
    <col min="13827" max="13827" width="9.109375" style="291"/>
    <col min="13828" max="13828" width="11.33203125" style="291" bestFit="1" customWidth="1"/>
    <col min="13829" max="13829" width="9.109375" style="291"/>
    <col min="13830" max="13830" width="12.33203125" style="291" customWidth="1"/>
    <col min="13831" max="13831" width="13.88671875" style="291" customWidth="1"/>
    <col min="13832" max="14080" width="9.109375" style="291"/>
    <col min="14081" max="14081" width="148.6640625" style="291" customWidth="1"/>
    <col min="14082" max="14082" width="46.44140625" style="291" customWidth="1"/>
    <col min="14083" max="14083" width="9.109375" style="291"/>
    <col min="14084" max="14084" width="11.33203125" style="291" bestFit="1" customWidth="1"/>
    <col min="14085" max="14085" width="9.109375" style="291"/>
    <col min="14086" max="14086" width="12.33203125" style="291" customWidth="1"/>
    <col min="14087" max="14087" width="13.88671875" style="291" customWidth="1"/>
    <col min="14088" max="14336" width="9.109375" style="291"/>
    <col min="14337" max="14337" width="148.6640625" style="291" customWidth="1"/>
    <col min="14338" max="14338" width="46.44140625" style="291" customWidth="1"/>
    <col min="14339" max="14339" width="9.109375" style="291"/>
    <col min="14340" max="14340" width="11.33203125" style="291" bestFit="1" customWidth="1"/>
    <col min="14341" max="14341" width="9.109375" style="291"/>
    <col min="14342" max="14342" width="12.33203125" style="291" customWidth="1"/>
    <col min="14343" max="14343" width="13.88671875" style="291" customWidth="1"/>
    <col min="14344" max="14592" width="9.109375" style="291"/>
    <col min="14593" max="14593" width="148.6640625" style="291" customWidth="1"/>
    <col min="14594" max="14594" width="46.44140625" style="291" customWidth="1"/>
    <col min="14595" max="14595" width="9.109375" style="291"/>
    <col min="14596" max="14596" width="11.33203125" style="291" bestFit="1" customWidth="1"/>
    <col min="14597" max="14597" width="9.109375" style="291"/>
    <col min="14598" max="14598" width="12.33203125" style="291" customWidth="1"/>
    <col min="14599" max="14599" width="13.88671875" style="291" customWidth="1"/>
    <col min="14600" max="14848" width="9.109375" style="291"/>
    <col min="14849" max="14849" width="148.6640625" style="291" customWidth="1"/>
    <col min="14850" max="14850" width="46.44140625" style="291" customWidth="1"/>
    <col min="14851" max="14851" width="9.109375" style="291"/>
    <col min="14852" max="14852" width="11.33203125" style="291" bestFit="1" customWidth="1"/>
    <col min="14853" max="14853" width="9.109375" style="291"/>
    <col min="14854" max="14854" width="12.33203125" style="291" customWidth="1"/>
    <col min="14855" max="14855" width="13.88671875" style="291" customWidth="1"/>
    <col min="14856" max="15104" width="9.109375" style="291"/>
    <col min="15105" max="15105" width="148.6640625" style="291" customWidth="1"/>
    <col min="15106" max="15106" width="46.44140625" style="291" customWidth="1"/>
    <col min="15107" max="15107" width="9.109375" style="291"/>
    <col min="15108" max="15108" width="11.33203125" style="291" bestFit="1" customWidth="1"/>
    <col min="15109" max="15109" width="9.109375" style="291"/>
    <col min="15110" max="15110" width="12.33203125" style="291" customWidth="1"/>
    <col min="15111" max="15111" width="13.88671875" style="291" customWidth="1"/>
    <col min="15112" max="15360" width="9.109375" style="291"/>
    <col min="15361" max="15361" width="148.6640625" style="291" customWidth="1"/>
    <col min="15362" max="15362" width="46.44140625" style="291" customWidth="1"/>
    <col min="15363" max="15363" width="9.109375" style="291"/>
    <col min="15364" max="15364" width="11.33203125" style="291" bestFit="1" customWidth="1"/>
    <col min="15365" max="15365" width="9.109375" style="291"/>
    <col min="15366" max="15366" width="12.33203125" style="291" customWidth="1"/>
    <col min="15367" max="15367" width="13.88671875" style="291" customWidth="1"/>
    <col min="15368" max="15616" width="9.109375" style="291"/>
    <col min="15617" max="15617" width="148.6640625" style="291" customWidth="1"/>
    <col min="15618" max="15618" width="46.44140625" style="291" customWidth="1"/>
    <col min="15619" max="15619" width="9.109375" style="291"/>
    <col min="15620" max="15620" width="11.33203125" style="291" bestFit="1" customWidth="1"/>
    <col min="15621" max="15621" width="9.109375" style="291"/>
    <col min="15622" max="15622" width="12.33203125" style="291" customWidth="1"/>
    <col min="15623" max="15623" width="13.88671875" style="291" customWidth="1"/>
    <col min="15624" max="15872" width="9.109375" style="291"/>
    <col min="15873" max="15873" width="148.6640625" style="291" customWidth="1"/>
    <col min="15874" max="15874" width="46.44140625" style="291" customWidth="1"/>
    <col min="15875" max="15875" width="9.109375" style="291"/>
    <col min="15876" max="15876" width="11.33203125" style="291" bestFit="1" customWidth="1"/>
    <col min="15877" max="15877" width="9.109375" style="291"/>
    <col min="15878" max="15878" width="12.33203125" style="291" customWidth="1"/>
    <col min="15879" max="15879" width="13.88671875" style="291" customWidth="1"/>
    <col min="15880" max="16128" width="9.109375" style="291"/>
    <col min="16129" max="16129" width="148.6640625" style="291" customWidth="1"/>
    <col min="16130" max="16130" width="46.44140625" style="291" customWidth="1"/>
    <col min="16131" max="16131" width="9.109375" style="291"/>
    <col min="16132" max="16132" width="11.33203125" style="291" bestFit="1" customWidth="1"/>
    <col min="16133" max="16133" width="9.109375" style="291"/>
    <col min="16134" max="16134" width="12.33203125" style="291" customWidth="1"/>
    <col min="16135" max="16135" width="13.88671875" style="291" customWidth="1"/>
    <col min="16136" max="16384" width="9.109375" style="291"/>
  </cols>
  <sheetData>
    <row r="1" spans="1:7" ht="84.75" customHeight="1" x14ac:dyDescent="0.45">
      <c r="A1" s="360" t="s">
        <v>606</v>
      </c>
      <c r="F1" s="291" t="s">
        <v>607</v>
      </c>
    </row>
    <row r="2" spans="1:7" ht="27.75" customHeight="1" x14ac:dyDescent="0.4">
      <c r="A2" s="361" t="s">
        <v>608</v>
      </c>
      <c r="B2" s="361" t="s">
        <v>609</v>
      </c>
      <c r="F2" s="362" t="s">
        <v>610</v>
      </c>
      <c r="G2" s="362" t="s">
        <v>611</v>
      </c>
    </row>
    <row r="3" spans="1:7" ht="51.75" customHeight="1" x14ac:dyDescent="0.4">
      <c r="A3" s="363" t="s">
        <v>612</v>
      </c>
      <c r="B3" s="363" t="s">
        <v>613</v>
      </c>
      <c r="F3" s="307">
        <v>2008</v>
      </c>
      <c r="G3" s="364">
        <v>400</v>
      </c>
    </row>
    <row r="4" spans="1:7" ht="26.25" customHeight="1" x14ac:dyDescent="0.4">
      <c r="A4" s="363" t="s">
        <v>614</v>
      </c>
      <c r="B4" s="363" t="s">
        <v>615</v>
      </c>
      <c r="F4" s="307">
        <v>2009</v>
      </c>
      <c r="G4" s="364">
        <v>1260</v>
      </c>
    </row>
    <row r="5" spans="1:7" ht="24.6" x14ac:dyDescent="0.4">
      <c r="A5" s="363" t="s">
        <v>471</v>
      </c>
      <c r="B5" s="363" t="s">
        <v>616</v>
      </c>
      <c r="F5" s="307">
        <v>2010</v>
      </c>
      <c r="G5" s="364">
        <v>1430</v>
      </c>
    </row>
    <row r="6" spans="1:7" ht="24.6" x14ac:dyDescent="0.4">
      <c r="A6" s="363" t="s">
        <v>314</v>
      </c>
      <c r="B6" s="363" t="s">
        <v>617</v>
      </c>
      <c r="F6" s="307">
        <v>2011</v>
      </c>
      <c r="G6" s="364">
        <v>1620</v>
      </c>
    </row>
    <row r="7" spans="1:7" ht="24.6" x14ac:dyDescent="0.4">
      <c r="A7" s="363" t="s">
        <v>618</v>
      </c>
      <c r="B7" s="363" t="s">
        <v>616</v>
      </c>
      <c r="F7" s="307">
        <v>2012</v>
      </c>
      <c r="G7" s="364">
        <v>2001</v>
      </c>
    </row>
    <row r="8" spans="1:7" ht="24.6" x14ac:dyDescent="0.4">
      <c r="A8" s="363" t="s">
        <v>319</v>
      </c>
      <c r="B8" s="363" t="s">
        <v>616</v>
      </c>
      <c r="F8" s="307">
        <v>2013</v>
      </c>
      <c r="G8" s="364">
        <v>2316</v>
      </c>
    </row>
    <row r="9" spans="1:7" ht="22.5" customHeight="1" x14ac:dyDescent="0.4">
      <c r="A9" s="363" t="s">
        <v>619</v>
      </c>
      <c r="B9" s="363" t="s">
        <v>620</v>
      </c>
      <c r="F9" s="307">
        <v>2014</v>
      </c>
      <c r="G9" s="364">
        <v>2519</v>
      </c>
    </row>
    <row r="10" spans="1:7" ht="24.6" x14ac:dyDescent="0.4">
      <c r="A10" s="363" t="s">
        <v>621</v>
      </c>
      <c r="B10" s="363" t="s">
        <v>616</v>
      </c>
      <c r="F10" s="307">
        <v>2015</v>
      </c>
      <c r="G10" s="364">
        <v>2804</v>
      </c>
    </row>
    <row r="11" spans="1:7" ht="24.6" x14ac:dyDescent="0.4">
      <c r="A11" s="363" t="s">
        <v>622</v>
      </c>
      <c r="B11" s="363" t="s">
        <v>616</v>
      </c>
      <c r="F11" s="307">
        <v>2016</v>
      </c>
      <c r="G11" s="364">
        <v>3144</v>
      </c>
    </row>
    <row r="12" spans="1:7" ht="24.6" x14ac:dyDescent="0.4">
      <c r="A12" s="363" t="s">
        <v>623</v>
      </c>
      <c r="B12" s="363" t="s">
        <v>616</v>
      </c>
      <c r="F12" s="307">
        <v>2017</v>
      </c>
      <c r="G12" s="364">
        <v>3397</v>
      </c>
    </row>
    <row r="13" spans="1:7" ht="24.6" x14ac:dyDescent="0.4">
      <c r="A13" s="363" t="s">
        <v>624</v>
      </c>
      <c r="B13" s="363" t="s">
        <v>625</v>
      </c>
      <c r="F13" s="307">
        <v>2018</v>
      </c>
      <c r="G13" s="364">
        <v>4053</v>
      </c>
    </row>
    <row r="14" spans="1:7" ht="24.6" x14ac:dyDescent="0.4">
      <c r="A14" s="363" t="s">
        <v>315</v>
      </c>
      <c r="B14" s="363" t="s">
        <v>617</v>
      </c>
      <c r="F14" s="307">
        <v>2019</v>
      </c>
      <c r="G14" s="364">
        <v>4427</v>
      </c>
    </row>
    <row r="15" spans="1:7" ht="24" customHeight="1" x14ac:dyDescent="0.4">
      <c r="A15" s="363" t="s">
        <v>626</v>
      </c>
      <c r="B15" s="363" t="s">
        <v>627</v>
      </c>
      <c r="F15" s="307">
        <v>2020</v>
      </c>
      <c r="G15" s="364">
        <v>2942</v>
      </c>
    </row>
    <row r="16" spans="1:7" ht="24" customHeight="1" x14ac:dyDescent="0.4">
      <c r="A16" s="363" t="s">
        <v>628</v>
      </c>
      <c r="B16" s="363" t="s">
        <v>615</v>
      </c>
      <c r="F16" s="309"/>
      <c r="G16" s="364">
        <v>32313</v>
      </c>
    </row>
    <row r="17" spans="1:2" ht="24" customHeight="1" x14ac:dyDescent="0.4">
      <c r="A17" s="363" t="s">
        <v>327</v>
      </c>
      <c r="B17" s="363" t="s">
        <v>629</v>
      </c>
    </row>
    <row r="18" spans="1:2" ht="24" customHeight="1" x14ac:dyDescent="0.4">
      <c r="A18" s="363" t="s">
        <v>630</v>
      </c>
      <c r="B18" s="363" t="s">
        <v>616</v>
      </c>
    </row>
    <row r="19" spans="1:2" ht="24" customHeight="1" x14ac:dyDescent="0.4">
      <c r="A19" s="363"/>
    </row>
    <row r="20" spans="1:2" ht="24" customHeight="1" x14ac:dyDescent="0.4">
      <c r="A20" s="363"/>
    </row>
    <row r="21" spans="1:2" ht="36" x14ac:dyDescent="0.35">
      <c r="A21" s="365" t="s">
        <v>631</v>
      </c>
    </row>
  </sheetData>
  <printOptions horizontalCentered="1"/>
  <pageMargins left="0.75" right="0.75" top="0.68" bottom="1" header="0.5" footer="0.5"/>
  <pageSetup scale="70" orientation="landscape" horizontalDpi="300" verticalDpi="30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61BC4-5495-4D9E-89CE-009BF463728F}">
  <sheetPr codeName="Sheet32"/>
  <dimension ref="A1:C21"/>
  <sheetViews>
    <sheetView workbookViewId="0">
      <selection activeCell="G22" sqref="G22"/>
    </sheetView>
  </sheetViews>
  <sheetFormatPr defaultRowHeight="13.2" x14ac:dyDescent="0.25"/>
  <cols>
    <col min="1" max="1" width="9.109375" style="290"/>
    <col min="2" max="2" width="79" style="291" customWidth="1"/>
    <col min="3" max="3" width="3.88671875" style="291" hidden="1" customWidth="1"/>
    <col min="4" max="257" width="9.109375" style="291"/>
    <col min="258" max="258" width="68.109375" style="291" customWidth="1"/>
    <col min="259" max="259" width="1.5546875" style="291" customWidth="1"/>
    <col min="260" max="513" width="9.109375" style="291"/>
    <col min="514" max="514" width="68.109375" style="291" customWidth="1"/>
    <col min="515" max="515" width="1.5546875" style="291" customWidth="1"/>
    <col min="516" max="769" width="9.109375" style="291"/>
    <col min="770" max="770" width="68.109375" style="291" customWidth="1"/>
    <col min="771" max="771" width="1.5546875" style="291" customWidth="1"/>
    <col min="772" max="1025" width="9.109375" style="291"/>
    <col min="1026" max="1026" width="68.109375" style="291" customWidth="1"/>
    <col min="1027" max="1027" width="1.5546875" style="291" customWidth="1"/>
    <col min="1028" max="1281" width="9.109375" style="291"/>
    <col min="1282" max="1282" width="68.109375" style="291" customWidth="1"/>
    <col min="1283" max="1283" width="1.5546875" style="291" customWidth="1"/>
    <col min="1284" max="1537" width="9.109375" style="291"/>
    <col min="1538" max="1538" width="68.109375" style="291" customWidth="1"/>
    <col min="1539" max="1539" width="1.5546875" style="291" customWidth="1"/>
    <col min="1540" max="1793" width="9.109375" style="291"/>
    <col min="1794" max="1794" width="68.109375" style="291" customWidth="1"/>
    <col min="1795" max="1795" width="1.5546875" style="291" customWidth="1"/>
    <col min="1796" max="2049" width="9.109375" style="291"/>
    <col min="2050" max="2050" width="68.109375" style="291" customWidth="1"/>
    <col min="2051" max="2051" width="1.5546875" style="291" customWidth="1"/>
    <col min="2052" max="2305" width="9.109375" style="291"/>
    <col min="2306" max="2306" width="68.109375" style="291" customWidth="1"/>
    <col min="2307" max="2307" width="1.5546875" style="291" customWidth="1"/>
    <col min="2308" max="2561" width="9.109375" style="291"/>
    <col min="2562" max="2562" width="68.109375" style="291" customWidth="1"/>
    <col min="2563" max="2563" width="1.5546875" style="291" customWidth="1"/>
    <col min="2564" max="2817" width="9.109375" style="291"/>
    <col min="2818" max="2818" width="68.109375" style="291" customWidth="1"/>
    <col min="2819" max="2819" width="1.5546875" style="291" customWidth="1"/>
    <col min="2820" max="3073" width="9.109375" style="291"/>
    <col min="3074" max="3074" width="68.109375" style="291" customWidth="1"/>
    <col min="3075" max="3075" width="1.5546875" style="291" customWidth="1"/>
    <col min="3076" max="3329" width="9.109375" style="291"/>
    <col min="3330" max="3330" width="68.109375" style="291" customWidth="1"/>
    <col min="3331" max="3331" width="1.5546875" style="291" customWidth="1"/>
    <col min="3332" max="3585" width="9.109375" style="291"/>
    <col min="3586" max="3586" width="68.109375" style="291" customWidth="1"/>
    <col min="3587" max="3587" width="1.5546875" style="291" customWidth="1"/>
    <col min="3588" max="3841" width="9.109375" style="291"/>
    <col min="3842" max="3842" width="68.109375" style="291" customWidth="1"/>
    <col min="3843" max="3843" width="1.5546875" style="291" customWidth="1"/>
    <col min="3844" max="4097" width="9.109375" style="291"/>
    <col min="4098" max="4098" width="68.109375" style="291" customWidth="1"/>
    <col min="4099" max="4099" width="1.5546875" style="291" customWidth="1"/>
    <col min="4100" max="4353" width="9.109375" style="291"/>
    <col min="4354" max="4354" width="68.109375" style="291" customWidth="1"/>
    <col min="4355" max="4355" width="1.5546875" style="291" customWidth="1"/>
    <col min="4356" max="4609" width="9.109375" style="291"/>
    <col min="4610" max="4610" width="68.109375" style="291" customWidth="1"/>
    <col min="4611" max="4611" width="1.5546875" style="291" customWidth="1"/>
    <col min="4612" max="4865" width="9.109375" style="291"/>
    <col min="4866" max="4866" width="68.109375" style="291" customWidth="1"/>
    <col min="4867" max="4867" width="1.5546875" style="291" customWidth="1"/>
    <col min="4868" max="5121" width="9.109375" style="291"/>
    <col min="5122" max="5122" width="68.109375" style="291" customWidth="1"/>
    <col min="5123" max="5123" width="1.5546875" style="291" customWidth="1"/>
    <col min="5124" max="5377" width="9.109375" style="291"/>
    <col min="5378" max="5378" width="68.109375" style="291" customWidth="1"/>
    <col min="5379" max="5379" width="1.5546875" style="291" customWidth="1"/>
    <col min="5380" max="5633" width="9.109375" style="291"/>
    <col min="5634" max="5634" width="68.109375" style="291" customWidth="1"/>
    <col min="5635" max="5635" width="1.5546875" style="291" customWidth="1"/>
    <col min="5636" max="5889" width="9.109375" style="291"/>
    <col min="5890" max="5890" width="68.109375" style="291" customWidth="1"/>
    <col min="5891" max="5891" width="1.5546875" style="291" customWidth="1"/>
    <col min="5892" max="6145" width="9.109375" style="291"/>
    <col min="6146" max="6146" width="68.109375" style="291" customWidth="1"/>
    <col min="6147" max="6147" width="1.5546875" style="291" customWidth="1"/>
    <col min="6148" max="6401" width="9.109375" style="291"/>
    <col min="6402" max="6402" width="68.109375" style="291" customWidth="1"/>
    <col min="6403" max="6403" width="1.5546875" style="291" customWidth="1"/>
    <col min="6404" max="6657" width="9.109375" style="291"/>
    <col min="6658" max="6658" width="68.109375" style="291" customWidth="1"/>
    <col min="6659" max="6659" width="1.5546875" style="291" customWidth="1"/>
    <col min="6660" max="6913" width="9.109375" style="291"/>
    <col min="6914" max="6914" width="68.109375" style="291" customWidth="1"/>
    <col min="6915" max="6915" width="1.5546875" style="291" customWidth="1"/>
    <col min="6916" max="7169" width="9.109375" style="291"/>
    <col min="7170" max="7170" width="68.109375" style="291" customWidth="1"/>
    <col min="7171" max="7171" width="1.5546875" style="291" customWidth="1"/>
    <col min="7172" max="7425" width="9.109375" style="291"/>
    <col min="7426" max="7426" width="68.109375" style="291" customWidth="1"/>
    <col min="7427" max="7427" width="1.5546875" style="291" customWidth="1"/>
    <col min="7428" max="7681" width="9.109375" style="291"/>
    <col min="7682" max="7682" width="68.109375" style="291" customWidth="1"/>
    <col min="7683" max="7683" width="1.5546875" style="291" customWidth="1"/>
    <col min="7684" max="7937" width="9.109375" style="291"/>
    <col min="7938" max="7938" width="68.109375" style="291" customWidth="1"/>
    <col min="7939" max="7939" width="1.5546875" style="291" customWidth="1"/>
    <col min="7940" max="8193" width="9.109375" style="291"/>
    <col min="8194" max="8194" width="68.109375" style="291" customWidth="1"/>
    <col min="8195" max="8195" width="1.5546875" style="291" customWidth="1"/>
    <col min="8196" max="8449" width="9.109375" style="291"/>
    <col min="8450" max="8450" width="68.109375" style="291" customWidth="1"/>
    <col min="8451" max="8451" width="1.5546875" style="291" customWidth="1"/>
    <col min="8452" max="8705" width="9.109375" style="291"/>
    <col min="8706" max="8706" width="68.109375" style="291" customWidth="1"/>
    <col min="8707" max="8707" width="1.5546875" style="291" customWidth="1"/>
    <col min="8708" max="8961" width="9.109375" style="291"/>
    <col min="8962" max="8962" width="68.109375" style="291" customWidth="1"/>
    <col min="8963" max="8963" width="1.5546875" style="291" customWidth="1"/>
    <col min="8964" max="9217" width="9.109375" style="291"/>
    <col min="9218" max="9218" width="68.109375" style="291" customWidth="1"/>
    <col min="9219" max="9219" width="1.5546875" style="291" customWidth="1"/>
    <col min="9220" max="9473" width="9.109375" style="291"/>
    <col min="9474" max="9474" width="68.109375" style="291" customWidth="1"/>
    <col min="9475" max="9475" width="1.5546875" style="291" customWidth="1"/>
    <col min="9476" max="9729" width="9.109375" style="291"/>
    <col min="9730" max="9730" width="68.109375" style="291" customWidth="1"/>
    <col min="9731" max="9731" width="1.5546875" style="291" customWidth="1"/>
    <col min="9732" max="9985" width="9.109375" style="291"/>
    <col min="9986" max="9986" width="68.109375" style="291" customWidth="1"/>
    <col min="9987" max="9987" width="1.5546875" style="291" customWidth="1"/>
    <col min="9988" max="10241" width="9.109375" style="291"/>
    <col min="10242" max="10242" width="68.109375" style="291" customWidth="1"/>
    <col min="10243" max="10243" width="1.5546875" style="291" customWidth="1"/>
    <col min="10244" max="10497" width="9.109375" style="291"/>
    <col min="10498" max="10498" width="68.109375" style="291" customWidth="1"/>
    <col min="10499" max="10499" width="1.5546875" style="291" customWidth="1"/>
    <col min="10500" max="10753" width="9.109375" style="291"/>
    <col min="10754" max="10754" width="68.109375" style="291" customWidth="1"/>
    <col min="10755" max="10755" width="1.5546875" style="291" customWidth="1"/>
    <col min="10756" max="11009" width="9.109375" style="291"/>
    <col min="11010" max="11010" width="68.109375" style="291" customWidth="1"/>
    <col min="11011" max="11011" width="1.5546875" style="291" customWidth="1"/>
    <col min="11012" max="11265" width="9.109375" style="291"/>
    <col min="11266" max="11266" width="68.109375" style="291" customWidth="1"/>
    <col min="11267" max="11267" width="1.5546875" style="291" customWidth="1"/>
    <col min="11268" max="11521" width="9.109375" style="291"/>
    <col min="11522" max="11522" width="68.109375" style="291" customWidth="1"/>
    <col min="11523" max="11523" width="1.5546875" style="291" customWidth="1"/>
    <col min="11524" max="11777" width="9.109375" style="291"/>
    <col min="11778" max="11778" width="68.109375" style="291" customWidth="1"/>
    <col min="11779" max="11779" width="1.5546875" style="291" customWidth="1"/>
    <col min="11780" max="12033" width="9.109375" style="291"/>
    <col min="12034" max="12034" width="68.109375" style="291" customWidth="1"/>
    <col min="12035" max="12035" width="1.5546875" style="291" customWidth="1"/>
    <col min="12036" max="12289" width="9.109375" style="291"/>
    <col min="12290" max="12290" width="68.109375" style="291" customWidth="1"/>
    <col min="12291" max="12291" width="1.5546875" style="291" customWidth="1"/>
    <col min="12292" max="12545" width="9.109375" style="291"/>
    <col min="12546" max="12546" width="68.109375" style="291" customWidth="1"/>
    <col min="12547" max="12547" width="1.5546875" style="291" customWidth="1"/>
    <col min="12548" max="12801" width="9.109375" style="291"/>
    <col min="12802" max="12802" width="68.109375" style="291" customWidth="1"/>
    <col min="12803" max="12803" width="1.5546875" style="291" customWidth="1"/>
    <col min="12804" max="13057" width="9.109375" style="291"/>
    <col min="13058" max="13058" width="68.109375" style="291" customWidth="1"/>
    <col min="13059" max="13059" width="1.5546875" style="291" customWidth="1"/>
    <col min="13060" max="13313" width="9.109375" style="291"/>
    <col min="13314" max="13314" width="68.109375" style="291" customWidth="1"/>
    <col min="13315" max="13315" width="1.5546875" style="291" customWidth="1"/>
    <col min="13316" max="13569" width="9.109375" style="291"/>
    <col min="13570" max="13570" width="68.109375" style="291" customWidth="1"/>
    <col min="13571" max="13571" width="1.5546875" style="291" customWidth="1"/>
    <col min="13572" max="13825" width="9.109375" style="291"/>
    <col min="13826" max="13826" width="68.109375" style="291" customWidth="1"/>
    <col min="13827" max="13827" width="1.5546875" style="291" customWidth="1"/>
    <col min="13828" max="14081" width="9.109375" style="291"/>
    <col min="14082" max="14082" width="68.109375" style="291" customWidth="1"/>
    <col min="14083" max="14083" width="1.5546875" style="291" customWidth="1"/>
    <col min="14084" max="14337" width="9.109375" style="291"/>
    <col min="14338" max="14338" width="68.109375" style="291" customWidth="1"/>
    <col min="14339" max="14339" width="1.5546875" style="291" customWidth="1"/>
    <col min="14340" max="14593" width="9.109375" style="291"/>
    <col min="14594" max="14594" width="68.109375" style="291" customWidth="1"/>
    <col min="14595" max="14595" width="1.5546875" style="291" customWidth="1"/>
    <col min="14596" max="14849" width="9.109375" style="291"/>
    <col min="14850" max="14850" width="68.109375" style="291" customWidth="1"/>
    <col min="14851" max="14851" width="1.5546875" style="291" customWidth="1"/>
    <col min="14852" max="15105" width="9.109375" style="291"/>
    <col min="15106" max="15106" width="68.109375" style="291" customWidth="1"/>
    <col min="15107" max="15107" width="1.5546875" style="291" customWidth="1"/>
    <col min="15108" max="15361" width="9.109375" style="291"/>
    <col min="15362" max="15362" width="68.109375" style="291" customWidth="1"/>
    <col min="15363" max="15363" width="1.5546875" style="291" customWidth="1"/>
    <col min="15364" max="15617" width="9.109375" style="291"/>
    <col min="15618" max="15618" width="68.109375" style="291" customWidth="1"/>
    <col min="15619" max="15619" width="1.5546875" style="291" customWidth="1"/>
    <col min="15620" max="15873" width="9.109375" style="291"/>
    <col min="15874" max="15874" width="68.109375" style="291" customWidth="1"/>
    <col min="15875" max="15875" width="1.5546875" style="291" customWidth="1"/>
    <col min="15876" max="16129" width="9.109375" style="291"/>
    <col min="16130" max="16130" width="68.109375" style="291" customWidth="1"/>
    <col min="16131" max="16131" width="1.5546875" style="291" customWidth="1"/>
    <col min="16132" max="16384" width="9.109375" style="291"/>
  </cols>
  <sheetData>
    <row r="1" spans="1:3" ht="27" customHeight="1" x14ac:dyDescent="0.35">
      <c r="A1" s="307"/>
      <c r="B1" s="308" t="s">
        <v>504</v>
      </c>
      <c r="C1" s="309"/>
    </row>
    <row r="2" spans="1:3" ht="27.75" customHeight="1" x14ac:dyDescent="0.25">
      <c r="A2" s="310">
        <v>1</v>
      </c>
      <c r="B2" s="311" t="s">
        <v>996</v>
      </c>
      <c r="C2" s="309"/>
    </row>
    <row r="3" spans="1:3" ht="57" customHeight="1" x14ac:dyDescent="0.25">
      <c r="A3" s="310">
        <v>2</v>
      </c>
      <c r="B3" s="312" t="s">
        <v>1227</v>
      </c>
      <c r="C3" s="309"/>
    </row>
    <row r="4" spans="1:3" ht="38.25" customHeight="1" x14ac:dyDescent="0.25">
      <c r="A4" s="310">
        <v>3</v>
      </c>
      <c r="B4" s="312" t="s">
        <v>997</v>
      </c>
      <c r="C4" s="309"/>
    </row>
    <row r="5" spans="1:3" ht="26.25" customHeight="1" x14ac:dyDescent="0.25">
      <c r="A5" s="310">
        <v>4</v>
      </c>
      <c r="B5" s="311" t="s">
        <v>1228</v>
      </c>
      <c r="C5" s="309"/>
    </row>
    <row r="6" spans="1:3" ht="15" x14ac:dyDescent="0.25">
      <c r="A6" s="310">
        <v>5</v>
      </c>
      <c r="B6" s="311"/>
      <c r="C6" s="309"/>
    </row>
    <row r="7" spans="1:3" ht="25.5" customHeight="1" x14ac:dyDescent="0.25">
      <c r="A7" s="310">
        <v>6</v>
      </c>
      <c r="B7" s="311" t="s">
        <v>1029</v>
      </c>
      <c r="C7" s="309"/>
    </row>
    <row r="8" spans="1:3" ht="15" x14ac:dyDescent="0.25">
      <c r="A8" s="310">
        <v>7</v>
      </c>
      <c r="B8" s="311"/>
      <c r="C8" s="309"/>
    </row>
    <row r="9" spans="1:3" ht="21" customHeight="1" x14ac:dyDescent="0.25">
      <c r="A9" s="310">
        <v>8</v>
      </c>
      <c r="B9" s="311" t="s">
        <v>505</v>
      </c>
      <c r="C9" s="309"/>
    </row>
    <row r="10" spans="1:3" ht="15" x14ac:dyDescent="0.25">
      <c r="A10" s="310">
        <v>9</v>
      </c>
      <c r="B10" s="311"/>
      <c r="C10" s="309"/>
    </row>
    <row r="11" spans="1:3" ht="15" x14ac:dyDescent="0.25">
      <c r="A11" s="310"/>
      <c r="B11" s="309"/>
      <c r="C11" s="309"/>
    </row>
    <row r="12" spans="1:3" ht="15" x14ac:dyDescent="0.25">
      <c r="A12" s="310"/>
      <c r="B12" s="309"/>
      <c r="C12" s="309"/>
    </row>
    <row r="13" spans="1:3" x14ac:dyDescent="0.25">
      <c r="A13" s="307"/>
      <c r="B13" s="309"/>
      <c r="C13" s="309"/>
    </row>
    <row r="14" spans="1:3" x14ac:dyDescent="0.25">
      <c r="A14" s="307"/>
      <c r="B14" s="309"/>
      <c r="C14" s="309"/>
    </row>
    <row r="15" spans="1:3" ht="20.399999999999999" x14ac:dyDescent="0.35">
      <c r="A15" s="307"/>
      <c r="B15" s="308" t="s">
        <v>483</v>
      </c>
      <c r="C15" s="309"/>
    </row>
    <row r="16" spans="1:3" x14ac:dyDescent="0.25">
      <c r="A16" s="307"/>
      <c r="B16" s="309"/>
      <c r="C16" s="309"/>
    </row>
    <row r="17" spans="1:3" ht="21.75" customHeight="1" x14ac:dyDescent="0.25">
      <c r="A17" s="307">
        <v>1</v>
      </c>
      <c r="B17" s="313" t="s">
        <v>484</v>
      </c>
      <c r="C17" s="309"/>
    </row>
    <row r="18" spans="1:3" ht="21.75" customHeight="1" x14ac:dyDescent="0.25">
      <c r="A18" s="307">
        <v>2</v>
      </c>
      <c r="B18" s="313" t="s">
        <v>485</v>
      </c>
      <c r="C18" s="309"/>
    </row>
    <row r="19" spans="1:3" ht="21.75" customHeight="1" x14ac:dyDescent="0.25">
      <c r="A19" s="307">
        <v>3</v>
      </c>
      <c r="B19" s="313" t="s">
        <v>486</v>
      </c>
      <c r="C19" s="309"/>
    </row>
    <row r="20" spans="1:3" ht="21.75" customHeight="1" x14ac:dyDescent="0.25">
      <c r="A20" s="307">
        <v>4</v>
      </c>
      <c r="B20" s="313" t="s">
        <v>1226</v>
      </c>
      <c r="C20" s="309"/>
    </row>
    <row r="21" spans="1:3" ht="21.75" customHeight="1" x14ac:dyDescent="0.25">
      <c r="A21" s="307"/>
      <c r="B21" s="309"/>
      <c r="C21" s="309"/>
    </row>
  </sheetData>
  <pageMargins left="1.45" right="0.7" top="0.75" bottom="0.75" header="0.3" footer="0.3"/>
  <pageSetup scale="90" orientation="portrait" r:id="rId1"/>
  <headerFooter>
    <oddHeader>&amp;C&amp;"Arial,Bold"&amp;12&amp;A</oddHead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E45A0-65E8-4B73-972D-1FE4A68CDC06}">
  <sheetPr codeName="Sheet28"/>
  <dimension ref="A1:W195"/>
  <sheetViews>
    <sheetView zoomScaleNormal="100" zoomScaleSheetLayoutView="100" workbookViewId="0">
      <selection activeCell="G22" sqref="G22"/>
    </sheetView>
  </sheetViews>
  <sheetFormatPr defaultRowHeight="15.6" x14ac:dyDescent="0.3"/>
  <cols>
    <col min="1" max="1" width="9.109375" style="1"/>
    <col min="2" max="2" width="3.5546875" style="2" customWidth="1"/>
    <col min="3" max="3" width="14.33203125" style="3" customWidth="1"/>
    <col min="4" max="4" width="5.6640625" style="2" customWidth="1"/>
    <col min="5" max="5" width="6.5546875" style="2" customWidth="1"/>
    <col min="6" max="6" width="10.5546875" customWidth="1"/>
    <col min="7" max="7" width="11.5546875" style="1" customWidth="1"/>
    <col min="8" max="8" width="28.109375" style="11" customWidth="1"/>
    <col min="9" max="9" width="7.109375" customWidth="1"/>
    <col min="10" max="10" width="7.88671875" style="1" customWidth="1"/>
    <col min="11" max="11" width="8.109375" style="1" customWidth="1"/>
    <col min="12" max="12" width="6.6640625" style="1" hidden="1" customWidth="1"/>
    <col min="13" max="13" width="7.88671875" style="1" hidden="1" customWidth="1"/>
    <col min="14" max="14" width="6.6640625" style="1" hidden="1" customWidth="1"/>
    <col min="15" max="15" width="8.109375" style="142" hidden="1" customWidth="1"/>
    <col min="16" max="17" width="7" hidden="1" customWidth="1"/>
    <col min="18" max="18" width="9.33203125" style="1" hidden="1" customWidth="1"/>
    <col min="19" max="19" width="9.109375" style="1" hidden="1" customWidth="1"/>
    <col min="20" max="20" width="0" hidden="1" customWidth="1"/>
    <col min="230" max="230" width="3.5546875" customWidth="1"/>
    <col min="231" max="231" width="31.6640625" customWidth="1"/>
    <col min="232" max="232" width="10" bestFit="1" customWidth="1"/>
    <col min="234" max="234" width="21.5546875" customWidth="1"/>
    <col min="235" max="235" width="17" bestFit="1" customWidth="1"/>
    <col min="236" max="236" width="46.33203125" bestFit="1" customWidth="1"/>
    <col min="237" max="237" width="11.88671875" customWidth="1"/>
    <col min="238" max="238" width="10.88671875" customWidth="1"/>
    <col min="239" max="239" width="9.33203125" customWidth="1"/>
    <col min="240" max="240" width="8.109375" customWidth="1"/>
    <col min="241" max="250" width="0" hidden="1" customWidth="1"/>
    <col min="251" max="251" width="8.5546875" customWidth="1"/>
    <col min="252" max="252" width="7.109375" customWidth="1"/>
    <col min="253" max="266" width="6.44140625" customWidth="1"/>
    <col min="267" max="267" width="6" customWidth="1"/>
    <col min="268" max="268" width="5.6640625" customWidth="1"/>
    <col min="269" max="269" width="6.109375" customWidth="1"/>
    <col min="270" max="270" width="5.109375" customWidth="1"/>
    <col min="271" max="271" width="6.109375" customWidth="1"/>
    <col min="272" max="272" width="5.5546875" customWidth="1"/>
    <col min="273" max="273" width="8.44140625" customWidth="1"/>
    <col min="274" max="274" width="8" customWidth="1"/>
    <col min="275" max="275" width="24.6640625" customWidth="1"/>
    <col min="276" max="276" width="19.33203125" customWidth="1"/>
    <col min="486" max="486" width="3.5546875" customWidth="1"/>
    <col min="487" max="487" width="31.6640625" customWidth="1"/>
    <col min="488" max="488" width="10" bestFit="1" customWidth="1"/>
    <col min="490" max="490" width="21.5546875" customWidth="1"/>
    <col min="491" max="491" width="17" bestFit="1" customWidth="1"/>
    <col min="492" max="492" width="46.33203125" bestFit="1" customWidth="1"/>
    <col min="493" max="493" width="11.88671875" customWidth="1"/>
    <col min="494" max="494" width="10.88671875" customWidth="1"/>
    <col min="495" max="495" width="9.33203125" customWidth="1"/>
    <col min="496" max="496" width="8.109375" customWidth="1"/>
    <col min="497" max="506" width="0" hidden="1" customWidth="1"/>
    <col min="507" max="507" width="8.5546875" customWidth="1"/>
    <col min="508" max="508" width="7.109375" customWidth="1"/>
    <col min="509" max="522" width="6.44140625" customWidth="1"/>
    <col min="523" max="523" width="6" customWidth="1"/>
    <col min="524" max="524" width="5.6640625" customWidth="1"/>
    <col min="525" max="525" width="6.109375" customWidth="1"/>
    <col min="526" max="526" width="5.109375" customWidth="1"/>
    <col min="527" max="527" width="6.109375" customWidth="1"/>
    <col min="528" max="528" width="5.5546875" customWidth="1"/>
    <col min="529" max="529" width="8.44140625" customWidth="1"/>
    <col min="530" max="530" width="8" customWidth="1"/>
    <col min="531" max="531" width="24.6640625" customWidth="1"/>
    <col min="532" max="532" width="19.33203125" customWidth="1"/>
    <col min="742" max="742" width="3.5546875" customWidth="1"/>
    <col min="743" max="743" width="31.6640625" customWidth="1"/>
    <col min="744" max="744" width="10" bestFit="1" customWidth="1"/>
    <col min="746" max="746" width="21.5546875" customWidth="1"/>
    <col min="747" max="747" width="17" bestFit="1" customWidth="1"/>
    <col min="748" max="748" width="46.33203125" bestFit="1" customWidth="1"/>
    <col min="749" max="749" width="11.88671875" customWidth="1"/>
    <col min="750" max="750" width="10.88671875" customWidth="1"/>
    <col min="751" max="751" width="9.33203125" customWidth="1"/>
    <col min="752" max="752" width="8.109375" customWidth="1"/>
    <col min="753" max="762" width="0" hidden="1" customWidth="1"/>
    <col min="763" max="763" width="8.5546875" customWidth="1"/>
    <col min="764" max="764" width="7.109375" customWidth="1"/>
    <col min="765" max="778" width="6.44140625" customWidth="1"/>
    <col min="779" max="779" width="6" customWidth="1"/>
    <col min="780" max="780" width="5.6640625" customWidth="1"/>
    <col min="781" max="781" width="6.109375" customWidth="1"/>
    <col min="782" max="782" width="5.109375" customWidth="1"/>
    <col min="783" max="783" width="6.109375" customWidth="1"/>
    <col min="784" max="784" width="5.5546875" customWidth="1"/>
    <col min="785" max="785" width="8.44140625" customWidth="1"/>
    <col min="786" max="786" width="8" customWidth="1"/>
    <col min="787" max="787" width="24.6640625" customWidth="1"/>
    <col min="788" max="788" width="19.33203125" customWidth="1"/>
    <col min="998" max="998" width="3.5546875" customWidth="1"/>
    <col min="999" max="999" width="31.6640625" customWidth="1"/>
    <col min="1000" max="1000" width="10" bestFit="1" customWidth="1"/>
    <col min="1002" max="1002" width="21.5546875" customWidth="1"/>
    <col min="1003" max="1003" width="17" bestFit="1" customWidth="1"/>
    <col min="1004" max="1004" width="46.33203125" bestFit="1" customWidth="1"/>
    <col min="1005" max="1005" width="11.88671875" customWidth="1"/>
    <col min="1006" max="1006" width="10.88671875" customWidth="1"/>
    <col min="1007" max="1007" width="9.33203125" customWidth="1"/>
    <col min="1008" max="1008" width="8.109375" customWidth="1"/>
    <col min="1009" max="1018" width="0" hidden="1" customWidth="1"/>
    <col min="1019" max="1019" width="8.5546875" customWidth="1"/>
    <col min="1020" max="1020" width="7.109375" customWidth="1"/>
    <col min="1021" max="1034" width="6.44140625" customWidth="1"/>
    <col min="1035" max="1035" width="6" customWidth="1"/>
    <col min="1036" max="1036" width="5.6640625" customWidth="1"/>
    <col min="1037" max="1037" width="6.109375" customWidth="1"/>
    <col min="1038" max="1038" width="5.109375" customWidth="1"/>
    <col min="1039" max="1039" width="6.109375" customWidth="1"/>
    <col min="1040" max="1040" width="5.5546875" customWidth="1"/>
    <col min="1041" max="1041" width="8.44140625" customWidth="1"/>
    <col min="1042" max="1042" width="8" customWidth="1"/>
    <col min="1043" max="1043" width="24.6640625" customWidth="1"/>
    <col min="1044" max="1044" width="19.33203125" customWidth="1"/>
    <col min="1254" max="1254" width="3.5546875" customWidth="1"/>
    <col min="1255" max="1255" width="31.6640625" customWidth="1"/>
    <col min="1256" max="1256" width="10" bestFit="1" customWidth="1"/>
    <col min="1258" max="1258" width="21.5546875" customWidth="1"/>
    <col min="1259" max="1259" width="17" bestFit="1" customWidth="1"/>
    <col min="1260" max="1260" width="46.33203125" bestFit="1" customWidth="1"/>
    <col min="1261" max="1261" width="11.88671875" customWidth="1"/>
    <col min="1262" max="1262" width="10.88671875" customWidth="1"/>
    <col min="1263" max="1263" width="9.33203125" customWidth="1"/>
    <col min="1264" max="1264" width="8.109375" customWidth="1"/>
    <col min="1265" max="1274" width="0" hidden="1" customWidth="1"/>
    <col min="1275" max="1275" width="8.5546875" customWidth="1"/>
    <col min="1276" max="1276" width="7.109375" customWidth="1"/>
    <col min="1277" max="1290" width="6.44140625" customWidth="1"/>
    <col min="1291" max="1291" width="6" customWidth="1"/>
    <col min="1292" max="1292" width="5.6640625" customWidth="1"/>
    <col min="1293" max="1293" width="6.109375" customWidth="1"/>
    <col min="1294" max="1294" width="5.109375" customWidth="1"/>
    <col min="1295" max="1295" width="6.109375" customWidth="1"/>
    <col min="1296" max="1296" width="5.5546875" customWidth="1"/>
    <col min="1297" max="1297" width="8.44140625" customWidth="1"/>
    <col min="1298" max="1298" width="8" customWidth="1"/>
    <col min="1299" max="1299" width="24.6640625" customWidth="1"/>
    <col min="1300" max="1300" width="19.33203125" customWidth="1"/>
    <col min="1510" max="1510" width="3.5546875" customWidth="1"/>
    <col min="1511" max="1511" width="31.6640625" customWidth="1"/>
    <col min="1512" max="1512" width="10" bestFit="1" customWidth="1"/>
    <col min="1514" max="1514" width="21.5546875" customWidth="1"/>
    <col min="1515" max="1515" width="17" bestFit="1" customWidth="1"/>
    <col min="1516" max="1516" width="46.33203125" bestFit="1" customWidth="1"/>
    <col min="1517" max="1517" width="11.88671875" customWidth="1"/>
    <col min="1518" max="1518" width="10.88671875" customWidth="1"/>
    <col min="1519" max="1519" width="9.33203125" customWidth="1"/>
    <col min="1520" max="1520" width="8.109375" customWidth="1"/>
    <col min="1521" max="1530" width="0" hidden="1" customWidth="1"/>
    <col min="1531" max="1531" width="8.5546875" customWidth="1"/>
    <col min="1532" max="1532" width="7.109375" customWidth="1"/>
    <col min="1533" max="1546" width="6.44140625" customWidth="1"/>
    <col min="1547" max="1547" width="6" customWidth="1"/>
    <col min="1548" max="1548" width="5.6640625" customWidth="1"/>
    <col min="1549" max="1549" width="6.109375" customWidth="1"/>
    <col min="1550" max="1550" width="5.109375" customWidth="1"/>
    <col min="1551" max="1551" width="6.109375" customWidth="1"/>
    <col min="1552" max="1552" width="5.5546875" customWidth="1"/>
    <col min="1553" max="1553" width="8.44140625" customWidth="1"/>
    <col min="1554" max="1554" width="8" customWidth="1"/>
    <col min="1555" max="1555" width="24.6640625" customWidth="1"/>
    <col min="1556" max="1556" width="19.33203125" customWidth="1"/>
    <col min="1766" max="1766" width="3.5546875" customWidth="1"/>
    <col min="1767" max="1767" width="31.6640625" customWidth="1"/>
    <col min="1768" max="1768" width="10" bestFit="1" customWidth="1"/>
    <col min="1770" max="1770" width="21.5546875" customWidth="1"/>
    <col min="1771" max="1771" width="17" bestFit="1" customWidth="1"/>
    <col min="1772" max="1772" width="46.33203125" bestFit="1" customWidth="1"/>
    <col min="1773" max="1773" width="11.88671875" customWidth="1"/>
    <col min="1774" max="1774" width="10.88671875" customWidth="1"/>
    <col min="1775" max="1775" width="9.33203125" customWidth="1"/>
    <col min="1776" max="1776" width="8.109375" customWidth="1"/>
    <col min="1777" max="1786" width="0" hidden="1" customWidth="1"/>
    <col min="1787" max="1787" width="8.5546875" customWidth="1"/>
    <col min="1788" max="1788" width="7.109375" customWidth="1"/>
    <col min="1789" max="1802" width="6.44140625" customWidth="1"/>
    <col min="1803" max="1803" width="6" customWidth="1"/>
    <col min="1804" max="1804" width="5.6640625" customWidth="1"/>
    <col min="1805" max="1805" width="6.109375" customWidth="1"/>
    <col min="1806" max="1806" width="5.109375" customWidth="1"/>
    <col min="1807" max="1807" width="6.109375" customWidth="1"/>
    <col min="1808" max="1808" width="5.5546875" customWidth="1"/>
    <col min="1809" max="1809" width="8.44140625" customWidth="1"/>
    <col min="1810" max="1810" width="8" customWidth="1"/>
    <col min="1811" max="1811" width="24.6640625" customWidth="1"/>
    <col min="1812" max="1812" width="19.33203125" customWidth="1"/>
    <col min="2022" max="2022" width="3.5546875" customWidth="1"/>
    <col min="2023" max="2023" width="31.6640625" customWidth="1"/>
    <col min="2024" max="2024" width="10" bestFit="1" customWidth="1"/>
    <col min="2026" max="2026" width="21.5546875" customWidth="1"/>
    <col min="2027" max="2027" width="17" bestFit="1" customWidth="1"/>
    <col min="2028" max="2028" width="46.33203125" bestFit="1" customWidth="1"/>
    <col min="2029" max="2029" width="11.88671875" customWidth="1"/>
    <col min="2030" max="2030" width="10.88671875" customWidth="1"/>
    <col min="2031" max="2031" width="9.33203125" customWidth="1"/>
    <col min="2032" max="2032" width="8.109375" customWidth="1"/>
    <col min="2033" max="2042" width="0" hidden="1" customWidth="1"/>
    <col min="2043" max="2043" width="8.5546875" customWidth="1"/>
    <col min="2044" max="2044" width="7.109375" customWidth="1"/>
    <col min="2045" max="2058" width="6.44140625" customWidth="1"/>
    <col min="2059" max="2059" width="6" customWidth="1"/>
    <col min="2060" max="2060" width="5.6640625" customWidth="1"/>
    <col min="2061" max="2061" width="6.109375" customWidth="1"/>
    <col min="2062" max="2062" width="5.109375" customWidth="1"/>
    <col min="2063" max="2063" width="6.109375" customWidth="1"/>
    <col min="2064" max="2064" width="5.5546875" customWidth="1"/>
    <col min="2065" max="2065" width="8.44140625" customWidth="1"/>
    <col min="2066" max="2066" width="8" customWidth="1"/>
    <col min="2067" max="2067" width="24.6640625" customWidth="1"/>
    <col min="2068" max="2068" width="19.33203125" customWidth="1"/>
    <col min="2278" max="2278" width="3.5546875" customWidth="1"/>
    <col min="2279" max="2279" width="31.6640625" customWidth="1"/>
    <col min="2280" max="2280" width="10" bestFit="1" customWidth="1"/>
    <col min="2282" max="2282" width="21.5546875" customWidth="1"/>
    <col min="2283" max="2283" width="17" bestFit="1" customWidth="1"/>
    <col min="2284" max="2284" width="46.33203125" bestFit="1" customWidth="1"/>
    <col min="2285" max="2285" width="11.88671875" customWidth="1"/>
    <col min="2286" max="2286" width="10.88671875" customWidth="1"/>
    <col min="2287" max="2287" width="9.33203125" customWidth="1"/>
    <col min="2288" max="2288" width="8.109375" customWidth="1"/>
    <col min="2289" max="2298" width="0" hidden="1" customWidth="1"/>
    <col min="2299" max="2299" width="8.5546875" customWidth="1"/>
    <col min="2300" max="2300" width="7.109375" customWidth="1"/>
    <col min="2301" max="2314" width="6.44140625" customWidth="1"/>
    <col min="2315" max="2315" width="6" customWidth="1"/>
    <col min="2316" max="2316" width="5.6640625" customWidth="1"/>
    <col min="2317" max="2317" width="6.109375" customWidth="1"/>
    <col min="2318" max="2318" width="5.109375" customWidth="1"/>
    <col min="2319" max="2319" width="6.109375" customWidth="1"/>
    <col min="2320" max="2320" width="5.5546875" customWidth="1"/>
    <col min="2321" max="2321" width="8.44140625" customWidth="1"/>
    <col min="2322" max="2322" width="8" customWidth="1"/>
    <col min="2323" max="2323" width="24.6640625" customWidth="1"/>
    <col min="2324" max="2324" width="19.33203125" customWidth="1"/>
    <col min="2534" max="2534" width="3.5546875" customWidth="1"/>
    <col min="2535" max="2535" width="31.6640625" customWidth="1"/>
    <col min="2536" max="2536" width="10" bestFit="1" customWidth="1"/>
    <col min="2538" max="2538" width="21.5546875" customWidth="1"/>
    <col min="2539" max="2539" width="17" bestFit="1" customWidth="1"/>
    <col min="2540" max="2540" width="46.33203125" bestFit="1" customWidth="1"/>
    <col min="2541" max="2541" width="11.88671875" customWidth="1"/>
    <col min="2542" max="2542" width="10.88671875" customWidth="1"/>
    <col min="2543" max="2543" width="9.33203125" customWidth="1"/>
    <col min="2544" max="2544" width="8.109375" customWidth="1"/>
    <col min="2545" max="2554" width="0" hidden="1" customWidth="1"/>
    <col min="2555" max="2555" width="8.5546875" customWidth="1"/>
    <col min="2556" max="2556" width="7.109375" customWidth="1"/>
    <col min="2557" max="2570" width="6.44140625" customWidth="1"/>
    <col min="2571" max="2571" width="6" customWidth="1"/>
    <col min="2572" max="2572" width="5.6640625" customWidth="1"/>
    <col min="2573" max="2573" width="6.109375" customWidth="1"/>
    <col min="2574" max="2574" width="5.109375" customWidth="1"/>
    <col min="2575" max="2575" width="6.109375" customWidth="1"/>
    <col min="2576" max="2576" width="5.5546875" customWidth="1"/>
    <col min="2577" max="2577" width="8.44140625" customWidth="1"/>
    <col min="2578" max="2578" width="8" customWidth="1"/>
    <col min="2579" max="2579" width="24.6640625" customWidth="1"/>
    <col min="2580" max="2580" width="19.33203125" customWidth="1"/>
    <col min="2790" max="2790" width="3.5546875" customWidth="1"/>
    <col min="2791" max="2791" width="31.6640625" customWidth="1"/>
    <col min="2792" max="2792" width="10" bestFit="1" customWidth="1"/>
    <col min="2794" max="2794" width="21.5546875" customWidth="1"/>
    <col min="2795" max="2795" width="17" bestFit="1" customWidth="1"/>
    <col min="2796" max="2796" width="46.33203125" bestFit="1" customWidth="1"/>
    <col min="2797" max="2797" width="11.88671875" customWidth="1"/>
    <col min="2798" max="2798" width="10.88671875" customWidth="1"/>
    <col min="2799" max="2799" width="9.33203125" customWidth="1"/>
    <col min="2800" max="2800" width="8.109375" customWidth="1"/>
    <col min="2801" max="2810" width="0" hidden="1" customWidth="1"/>
    <col min="2811" max="2811" width="8.5546875" customWidth="1"/>
    <col min="2812" max="2812" width="7.109375" customWidth="1"/>
    <col min="2813" max="2826" width="6.44140625" customWidth="1"/>
    <col min="2827" max="2827" width="6" customWidth="1"/>
    <col min="2828" max="2828" width="5.6640625" customWidth="1"/>
    <col min="2829" max="2829" width="6.109375" customWidth="1"/>
    <col min="2830" max="2830" width="5.109375" customWidth="1"/>
    <col min="2831" max="2831" width="6.109375" customWidth="1"/>
    <col min="2832" max="2832" width="5.5546875" customWidth="1"/>
    <col min="2833" max="2833" width="8.44140625" customWidth="1"/>
    <col min="2834" max="2834" width="8" customWidth="1"/>
    <col min="2835" max="2835" width="24.6640625" customWidth="1"/>
    <col min="2836" max="2836" width="19.33203125" customWidth="1"/>
    <col min="3046" max="3046" width="3.5546875" customWidth="1"/>
    <col min="3047" max="3047" width="31.6640625" customWidth="1"/>
    <col min="3048" max="3048" width="10" bestFit="1" customWidth="1"/>
    <col min="3050" max="3050" width="21.5546875" customWidth="1"/>
    <col min="3051" max="3051" width="17" bestFit="1" customWidth="1"/>
    <col min="3052" max="3052" width="46.33203125" bestFit="1" customWidth="1"/>
    <col min="3053" max="3053" width="11.88671875" customWidth="1"/>
    <col min="3054" max="3054" width="10.88671875" customWidth="1"/>
    <col min="3055" max="3055" width="9.33203125" customWidth="1"/>
    <col min="3056" max="3056" width="8.109375" customWidth="1"/>
    <col min="3057" max="3066" width="0" hidden="1" customWidth="1"/>
    <col min="3067" max="3067" width="8.5546875" customWidth="1"/>
    <col min="3068" max="3068" width="7.109375" customWidth="1"/>
    <col min="3069" max="3082" width="6.44140625" customWidth="1"/>
    <col min="3083" max="3083" width="6" customWidth="1"/>
    <col min="3084" max="3084" width="5.6640625" customWidth="1"/>
    <col min="3085" max="3085" width="6.109375" customWidth="1"/>
    <col min="3086" max="3086" width="5.109375" customWidth="1"/>
    <col min="3087" max="3087" width="6.109375" customWidth="1"/>
    <col min="3088" max="3088" width="5.5546875" customWidth="1"/>
    <col min="3089" max="3089" width="8.44140625" customWidth="1"/>
    <col min="3090" max="3090" width="8" customWidth="1"/>
    <col min="3091" max="3091" width="24.6640625" customWidth="1"/>
    <col min="3092" max="3092" width="19.33203125" customWidth="1"/>
    <col min="3302" max="3302" width="3.5546875" customWidth="1"/>
    <col min="3303" max="3303" width="31.6640625" customWidth="1"/>
    <col min="3304" max="3304" width="10" bestFit="1" customWidth="1"/>
    <col min="3306" max="3306" width="21.5546875" customWidth="1"/>
    <col min="3307" max="3307" width="17" bestFit="1" customWidth="1"/>
    <col min="3308" max="3308" width="46.33203125" bestFit="1" customWidth="1"/>
    <col min="3309" max="3309" width="11.88671875" customWidth="1"/>
    <col min="3310" max="3310" width="10.88671875" customWidth="1"/>
    <col min="3311" max="3311" width="9.33203125" customWidth="1"/>
    <col min="3312" max="3312" width="8.109375" customWidth="1"/>
    <col min="3313" max="3322" width="0" hidden="1" customWidth="1"/>
    <col min="3323" max="3323" width="8.5546875" customWidth="1"/>
    <col min="3324" max="3324" width="7.109375" customWidth="1"/>
    <col min="3325" max="3338" width="6.44140625" customWidth="1"/>
    <col min="3339" max="3339" width="6" customWidth="1"/>
    <col min="3340" max="3340" width="5.6640625" customWidth="1"/>
    <col min="3341" max="3341" width="6.109375" customWidth="1"/>
    <col min="3342" max="3342" width="5.109375" customWidth="1"/>
    <col min="3343" max="3343" width="6.109375" customWidth="1"/>
    <col min="3344" max="3344" width="5.5546875" customWidth="1"/>
    <col min="3345" max="3345" width="8.44140625" customWidth="1"/>
    <col min="3346" max="3346" width="8" customWidth="1"/>
    <col min="3347" max="3347" width="24.6640625" customWidth="1"/>
    <col min="3348" max="3348" width="19.33203125" customWidth="1"/>
    <col min="3558" max="3558" width="3.5546875" customWidth="1"/>
    <col min="3559" max="3559" width="31.6640625" customWidth="1"/>
    <col min="3560" max="3560" width="10" bestFit="1" customWidth="1"/>
    <col min="3562" max="3562" width="21.5546875" customWidth="1"/>
    <col min="3563" max="3563" width="17" bestFit="1" customWidth="1"/>
    <col min="3564" max="3564" width="46.33203125" bestFit="1" customWidth="1"/>
    <col min="3565" max="3565" width="11.88671875" customWidth="1"/>
    <col min="3566" max="3566" width="10.88671875" customWidth="1"/>
    <col min="3567" max="3567" width="9.33203125" customWidth="1"/>
    <col min="3568" max="3568" width="8.109375" customWidth="1"/>
    <col min="3569" max="3578" width="0" hidden="1" customWidth="1"/>
    <col min="3579" max="3579" width="8.5546875" customWidth="1"/>
    <col min="3580" max="3580" width="7.109375" customWidth="1"/>
    <col min="3581" max="3594" width="6.44140625" customWidth="1"/>
    <col min="3595" max="3595" width="6" customWidth="1"/>
    <col min="3596" max="3596" width="5.6640625" customWidth="1"/>
    <col min="3597" max="3597" width="6.109375" customWidth="1"/>
    <col min="3598" max="3598" width="5.109375" customWidth="1"/>
    <col min="3599" max="3599" width="6.109375" customWidth="1"/>
    <col min="3600" max="3600" width="5.5546875" customWidth="1"/>
    <col min="3601" max="3601" width="8.44140625" customWidth="1"/>
    <col min="3602" max="3602" width="8" customWidth="1"/>
    <col min="3603" max="3603" width="24.6640625" customWidth="1"/>
    <col min="3604" max="3604" width="19.33203125" customWidth="1"/>
    <col min="3814" max="3814" width="3.5546875" customWidth="1"/>
    <col min="3815" max="3815" width="31.6640625" customWidth="1"/>
    <col min="3816" max="3816" width="10" bestFit="1" customWidth="1"/>
    <col min="3818" max="3818" width="21.5546875" customWidth="1"/>
    <col min="3819" max="3819" width="17" bestFit="1" customWidth="1"/>
    <col min="3820" max="3820" width="46.33203125" bestFit="1" customWidth="1"/>
    <col min="3821" max="3821" width="11.88671875" customWidth="1"/>
    <col min="3822" max="3822" width="10.88671875" customWidth="1"/>
    <col min="3823" max="3823" width="9.33203125" customWidth="1"/>
    <col min="3824" max="3824" width="8.109375" customWidth="1"/>
    <col min="3825" max="3834" width="0" hidden="1" customWidth="1"/>
    <col min="3835" max="3835" width="8.5546875" customWidth="1"/>
    <col min="3836" max="3836" width="7.109375" customWidth="1"/>
    <col min="3837" max="3850" width="6.44140625" customWidth="1"/>
    <col min="3851" max="3851" width="6" customWidth="1"/>
    <col min="3852" max="3852" width="5.6640625" customWidth="1"/>
    <col min="3853" max="3853" width="6.109375" customWidth="1"/>
    <col min="3854" max="3854" width="5.109375" customWidth="1"/>
    <col min="3855" max="3855" width="6.109375" customWidth="1"/>
    <col min="3856" max="3856" width="5.5546875" customWidth="1"/>
    <col min="3857" max="3857" width="8.44140625" customWidth="1"/>
    <col min="3858" max="3858" width="8" customWidth="1"/>
    <col min="3859" max="3859" width="24.6640625" customWidth="1"/>
    <col min="3860" max="3860" width="19.33203125" customWidth="1"/>
    <col min="4070" max="4070" width="3.5546875" customWidth="1"/>
    <col min="4071" max="4071" width="31.6640625" customWidth="1"/>
    <col min="4072" max="4072" width="10" bestFit="1" customWidth="1"/>
    <col min="4074" max="4074" width="21.5546875" customWidth="1"/>
    <col min="4075" max="4075" width="17" bestFit="1" customWidth="1"/>
    <col min="4076" max="4076" width="46.33203125" bestFit="1" customWidth="1"/>
    <col min="4077" max="4077" width="11.88671875" customWidth="1"/>
    <col min="4078" max="4078" width="10.88671875" customWidth="1"/>
    <col min="4079" max="4079" width="9.33203125" customWidth="1"/>
    <col min="4080" max="4080" width="8.109375" customWidth="1"/>
    <col min="4081" max="4090" width="0" hidden="1" customWidth="1"/>
    <col min="4091" max="4091" width="8.5546875" customWidth="1"/>
    <col min="4092" max="4092" width="7.109375" customWidth="1"/>
    <col min="4093" max="4106" width="6.44140625" customWidth="1"/>
    <col min="4107" max="4107" width="6" customWidth="1"/>
    <col min="4108" max="4108" width="5.6640625" customWidth="1"/>
    <col min="4109" max="4109" width="6.109375" customWidth="1"/>
    <col min="4110" max="4110" width="5.109375" customWidth="1"/>
    <col min="4111" max="4111" width="6.109375" customWidth="1"/>
    <col min="4112" max="4112" width="5.5546875" customWidth="1"/>
    <col min="4113" max="4113" width="8.44140625" customWidth="1"/>
    <col min="4114" max="4114" width="8" customWidth="1"/>
    <col min="4115" max="4115" width="24.6640625" customWidth="1"/>
    <col min="4116" max="4116" width="19.33203125" customWidth="1"/>
    <col min="4326" max="4326" width="3.5546875" customWidth="1"/>
    <col min="4327" max="4327" width="31.6640625" customWidth="1"/>
    <col min="4328" max="4328" width="10" bestFit="1" customWidth="1"/>
    <col min="4330" max="4330" width="21.5546875" customWidth="1"/>
    <col min="4331" max="4331" width="17" bestFit="1" customWidth="1"/>
    <col min="4332" max="4332" width="46.33203125" bestFit="1" customWidth="1"/>
    <col min="4333" max="4333" width="11.88671875" customWidth="1"/>
    <col min="4334" max="4334" width="10.88671875" customWidth="1"/>
    <col min="4335" max="4335" width="9.33203125" customWidth="1"/>
    <col min="4336" max="4336" width="8.109375" customWidth="1"/>
    <col min="4337" max="4346" width="0" hidden="1" customWidth="1"/>
    <col min="4347" max="4347" width="8.5546875" customWidth="1"/>
    <col min="4348" max="4348" width="7.109375" customWidth="1"/>
    <col min="4349" max="4362" width="6.44140625" customWidth="1"/>
    <col min="4363" max="4363" width="6" customWidth="1"/>
    <col min="4364" max="4364" width="5.6640625" customWidth="1"/>
    <col min="4365" max="4365" width="6.109375" customWidth="1"/>
    <col min="4366" max="4366" width="5.109375" customWidth="1"/>
    <col min="4367" max="4367" width="6.109375" customWidth="1"/>
    <col min="4368" max="4368" width="5.5546875" customWidth="1"/>
    <col min="4369" max="4369" width="8.44140625" customWidth="1"/>
    <col min="4370" max="4370" width="8" customWidth="1"/>
    <col min="4371" max="4371" width="24.6640625" customWidth="1"/>
    <col min="4372" max="4372" width="19.33203125" customWidth="1"/>
    <col min="4582" max="4582" width="3.5546875" customWidth="1"/>
    <col min="4583" max="4583" width="31.6640625" customWidth="1"/>
    <col min="4584" max="4584" width="10" bestFit="1" customWidth="1"/>
    <col min="4586" max="4586" width="21.5546875" customWidth="1"/>
    <col min="4587" max="4587" width="17" bestFit="1" customWidth="1"/>
    <col min="4588" max="4588" width="46.33203125" bestFit="1" customWidth="1"/>
    <col min="4589" max="4589" width="11.88671875" customWidth="1"/>
    <col min="4590" max="4590" width="10.88671875" customWidth="1"/>
    <col min="4591" max="4591" width="9.33203125" customWidth="1"/>
    <col min="4592" max="4592" width="8.109375" customWidth="1"/>
    <col min="4593" max="4602" width="0" hidden="1" customWidth="1"/>
    <col min="4603" max="4603" width="8.5546875" customWidth="1"/>
    <col min="4604" max="4604" width="7.109375" customWidth="1"/>
    <col min="4605" max="4618" width="6.44140625" customWidth="1"/>
    <col min="4619" max="4619" width="6" customWidth="1"/>
    <col min="4620" max="4620" width="5.6640625" customWidth="1"/>
    <col min="4621" max="4621" width="6.109375" customWidth="1"/>
    <col min="4622" max="4622" width="5.109375" customWidth="1"/>
    <col min="4623" max="4623" width="6.109375" customWidth="1"/>
    <col min="4624" max="4624" width="5.5546875" customWidth="1"/>
    <col min="4625" max="4625" width="8.44140625" customWidth="1"/>
    <col min="4626" max="4626" width="8" customWidth="1"/>
    <col min="4627" max="4627" width="24.6640625" customWidth="1"/>
    <col min="4628" max="4628" width="19.33203125" customWidth="1"/>
    <col min="4838" max="4838" width="3.5546875" customWidth="1"/>
    <col min="4839" max="4839" width="31.6640625" customWidth="1"/>
    <col min="4840" max="4840" width="10" bestFit="1" customWidth="1"/>
    <col min="4842" max="4842" width="21.5546875" customWidth="1"/>
    <col min="4843" max="4843" width="17" bestFit="1" customWidth="1"/>
    <col min="4844" max="4844" width="46.33203125" bestFit="1" customWidth="1"/>
    <col min="4845" max="4845" width="11.88671875" customWidth="1"/>
    <col min="4846" max="4846" width="10.88671875" customWidth="1"/>
    <col min="4847" max="4847" width="9.33203125" customWidth="1"/>
    <col min="4848" max="4848" width="8.109375" customWidth="1"/>
    <col min="4849" max="4858" width="0" hidden="1" customWidth="1"/>
    <col min="4859" max="4859" width="8.5546875" customWidth="1"/>
    <col min="4860" max="4860" width="7.109375" customWidth="1"/>
    <col min="4861" max="4874" width="6.44140625" customWidth="1"/>
    <col min="4875" max="4875" width="6" customWidth="1"/>
    <col min="4876" max="4876" width="5.6640625" customWidth="1"/>
    <col min="4877" max="4877" width="6.109375" customWidth="1"/>
    <col min="4878" max="4878" width="5.109375" customWidth="1"/>
    <col min="4879" max="4879" width="6.109375" customWidth="1"/>
    <col min="4880" max="4880" width="5.5546875" customWidth="1"/>
    <col min="4881" max="4881" width="8.44140625" customWidth="1"/>
    <col min="4882" max="4882" width="8" customWidth="1"/>
    <col min="4883" max="4883" width="24.6640625" customWidth="1"/>
    <col min="4884" max="4884" width="19.33203125" customWidth="1"/>
    <col min="5094" max="5094" width="3.5546875" customWidth="1"/>
    <col min="5095" max="5095" width="31.6640625" customWidth="1"/>
    <col min="5096" max="5096" width="10" bestFit="1" customWidth="1"/>
    <col min="5098" max="5098" width="21.5546875" customWidth="1"/>
    <col min="5099" max="5099" width="17" bestFit="1" customWidth="1"/>
    <col min="5100" max="5100" width="46.33203125" bestFit="1" customWidth="1"/>
    <col min="5101" max="5101" width="11.88671875" customWidth="1"/>
    <col min="5102" max="5102" width="10.88671875" customWidth="1"/>
    <col min="5103" max="5103" width="9.33203125" customWidth="1"/>
    <col min="5104" max="5104" width="8.109375" customWidth="1"/>
    <col min="5105" max="5114" width="0" hidden="1" customWidth="1"/>
    <col min="5115" max="5115" width="8.5546875" customWidth="1"/>
    <col min="5116" max="5116" width="7.109375" customWidth="1"/>
    <col min="5117" max="5130" width="6.44140625" customWidth="1"/>
    <col min="5131" max="5131" width="6" customWidth="1"/>
    <col min="5132" max="5132" width="5.6640625" customWidth="1"/>
    <col min="5133" max="5133" width="6.109375" customWidth="1"/>
    <col min="5134" max="5134" width="5.109375" customWidth="1"/>
    <col min="5135" max="5135" width="6.109375" customWidth="1"/>
    <col min="5136" max="5136" width="5.5546875" customWidth="1"/>
    <col min="5137" max="5137" width="8.44140625" customWidth="1"/>
    <col min="5138" max="5138" width="8" customWidth="1"/>
    <col min="5139" max="5139" width="24.6640625" customWidth="1"/>
    <col min="5140" max="5140" width="19.33203125" customWidth="1"/>
    <col min="5350" max="5350" width="3.5546875" customWidth="1"/>
    <col min="5351" max="5351" width="31.6640625" customWidth="1"/>
    <col min="5352" max="5352" width="10" bestFit="1" customWidth="1"/>
    <col min="5354" max="5354" width="21.5546875" customWidth="1"/>
    <col min="5355" max="5355" width="17" bestFit="1" customWidth="1"/>
    <col min="5356" max="5356" width="46.33203125" bestFit="1" customWidth="1"/>
    <col min="5357" max="5357" width="11.88671875" customWidth="1"/>
    <col min="5358" max="5358" width="10.88671875" customWidth="1"/>
    <col min="5359" max="5359" width="9.33203125" customWidth="1"/>
    <col min="5360" max="5360" width="8.109375" customWidth="1"/>
    <col min="5361" max="5370" width="0" hidden="1" customWidth="1"/>
    <col min="5371" max="5371" width="8.5546875" customWidth="1"/>
    <col min="5372" max="5372" width="7.109375" customWidth="1"/>
    <col min="5373" max="5386" width="6.44140625" customWidth="1"/>
    <col min="5387" max="5387" width="6" customWidth="1"/>
    <col min="5388" max="5388" width="5.6640625" customWidth="1"/>
    <col min="5389" max="5389" width="6.109375" customWidth="1"/>
    <col min="5390" max="5390" width="5.109375" customWidth="1"/>
    <col min="5391" max="5391" width="6.109375" customWidth="1"/>
    <col min="5392" max="5392" width="5.5546875" customWidth="1"/>
    <col min="5393" max="5393" width="8.44140625" customWidth="1"/>
    <col min="5394" max="5394" width="8" customWidth="1"/>
    <col min="5395" max="5395" width="24.6640625" customWidth="1"/>
    <col min="5396" max="5396" width="19.33203125" customWidth="1"/>
    <col min="5606" max="5606" width="3.5546875" customWidth="1"/>
    <col min="5607" max="5607" width="31.6640625" customWidth="1"/>
    <col min="5608" max="5608" width="10" bestFit="1" customWidth="1"/>
    <col min="5610" max="5610" width="21.5546875" customWidth="1"/>
    <col min="5611" max="5611" width="17" bestFit="1" customWidth="1"/>
    <col min="5612" max="5612" width="46.33203125" bestFit="1" customWidth="1"/>
    <col min="5613" max="5613" width="11.88671875" customWidth="1"/>
    <col min="5614" max="5614" width="10.88671875" customWidth="1"/>
    <col min="5615" max="5615" width="9.33203125" customWidth="1"/>
    <col min="5616" max="5616" width="8.109375" customWidth="1"/>
    <col min="5617" max="5626" width="0" hidden="1" customWidth="1"/>
    <col min="5627" max="5627" width="8.5546875" customWidth="1"/>
    <col min="5628" max="5628" width="7.109375" customWidth="1"/>
    <col min="5629" max="5642" width="6.44140625" customWidth="1"/>
    <col min="5643" max="5643" width="6" customWidth="1"/>
    <col min="5644" max="5644" width="5.6640625" customWidth="1"/>
    <col min="5645" max="5645" width="6.109375" customWidth="1"/>
    <col min="5646" max="5646" width="5.109375" customWidth="1"/>
    <col min="5647" max="5647" width="6.109375" customWidth="1"/>
    <col min="5648" max="5648" width="5.5546875" customWidth="1"/>
    <col min="5649" max="5649" width="8.44140625" customWidth="1"/>
    <col min="5650" max="5650" width="8" customWidth="1"/>
    <col min="5651" max="5651" width="24.6640625" customWidth="1"/>
    <col min="5652" max="5652" width="19.33203125" customWidth="1"/>
    <col min="5862" max="5862" width="3.5546875" customWidth="1"/>
    <col min="5863" max="5863" width="31.6640625" customWidth="1"/>
    <col min="5864" max="5864" width="10" bestFit="1" customWidth="1"/>
    <col min="5866" max="5866" width="21.5546875" customWidth="1"/>
    <col min="5867" max="5867" width="17" bestFit="1" customWidth="1"/>
    <col min="5868" max="5868" width="46.33203125" bestFit="1" customWidth="1"/>
    <col min="5869" max="5869" width="11.88671875" customWidth="1"/>
    <col min="5870" max="5870" width="10.88671875" customWidth="1"/>
    <col min="5871" max="5871" width="9.33203125" customWidth="1"/>
    <col min="5872" max="5872" width="8.109375" customWidth="1"/>
    <col min="5873" max="5882" width="0" hidden="1" customWidth="1"/>
    <col min="5883" max="5883" width="8.5546875" customWidth="1"/>
    <col min="5884" max="5884" width="7.109375" customWidth="1"/>
    <col min="5885" max="5898" width="6.44140625" customWidth="1"/>
    <col min="5899" max="5899" width="6" customWidth="1"/>
    <col min="5900" max="5900" width="5.6640625" customWidth="1"/>
    <col min="5901" max="5901" width="6.109375" customWidth="1"/>
    <col min="5902" max="5902" width="5.109375" customWidth="1"/>
    <col min="5903" max="5903" width="6.109375" customWidth="1"/>
    <col min="5904" max="5904" width="5.5546875" customWidth="1"/>
    <col min="5905" max="5905" width="8.44140625" customWidth="1"/>
    <col min="5906" max="5906" width="8" customWidth="1"/>
    <col min="5907" max="5907" width="24.6640625" customWidth="1"/>
    <col min="5908" max="5908" width="19.33203125" customWidth="1"/>
    <col min="6118" max="6118" width="3.5546875" customWidth="1"/>
    <col min="6119" max="6119" width="31.6640625" customWidth="1"/>
    <col min="6120" max="6120" width="10" bestFit="1" customWidth="1"/>
    <col min="6122" max="6122" width="21.5546875" customWidth="1"/>
    <col min="6123" max="6123" width="17" bestFit="1" customWidth="1"/>
    <col min="6124" max="6124" width="46.33203125" bestFit="1" customWidth="1"/>
    <col min="6125" max="6125" width="11.88671875" customWidth="1"/>
    <col min="6126" max="6126" width="10.88671875" customWidth="1"/>
    <col min="6127" max="6127" width="9.33203125" customWidth="1"/>
    <col min="6128" max="6128" width="8.109375" customWidth="1"/>
    <col min="6129" max="6138" width="0" hidden="1" customWidth="1"/>
    <col min="6139" max="6139" width="8.5546875" customWidth="1"/>
    <col min="6140" max="6140" width="7.109375" customWidth="1"/>
    <col min="6141" max="6154" width="6.44140625" customWidth="1"/>
    <col min="6155" max="6155" width="6" customWidth="1"/>
    <col min="6156" max="6156" width="5.6640625" customWidth="1"/>
    <col min="6157" max="6157" width="6.109375" customWidth="1"/>
    <col min="6158" max="6158" width="5.109375" customWidth="1"/>
    <col min="6159" max="6159" width="6.109375" customWidth="1"/>
    <col min="6160" max="6160" width="5.5546875" customWidth="1"/>
    <col min="6161" max="6161" width="8.44140625" customWidth="1"/>
    <col min="6162" max="6162" width="8" customWidth="1"/>
    <col min="6163" max="6163" width="24.6640625" customWidth="1"/>
    <col min="6164" max="6164" width="19.33203125" customWidth="1"/>
    <col min="6374" max="6374" width="3.5546875" customWidth="1"/>
    <col min="6375" max="6375" width="31.6640625" customWidth="1"/>
    <col min="6376" max="6376" width="10" bestFit="1" customWidth="1"/>
    <col min="6378" max="6378" width="21.5546875" customWidth="1"/>
    <col min="6379" max="6379" width="17" bestFit="1" customWidth="1"/>
    <col min="6380" max="6380" width="46.33203125" bestFit="1" customWidth="1"/>
    <col min="6381" max="6381" width="11.88671875" customWidth="1"/>
    <col min="6382" max="6382" width="10.88671875" customWidth="1"/>
    <col min="6383" max="6383" width="9.33203125" customWidth="1"/>
    <col min="6384" max="6384" width="8.109375" customWidth="1"/>
    <col min="6385" max="6394" width="0" hidden="1" customWidth="1"/>
    <col min="6395" max="6395" width="8.5546875" customWidth="1"/>
    <col min="6396" max="6396" width="7.109375" customWidth="1"/>
    <col min="6397" max="6410" width="6.44140625" customWidth="1"/>
    <col min="6411" max="6411" width="6" customWidth="1"/>
    <col min="6412" max="6412" width="5.6640625" customWidth="1"/>
    <col min="6413" max="6413" width="6.109375" customWidth="1"/>
    <col min="6414" max="6414" width="5.109375" customWidth="1"/>
    <col min="6415" max="6415" width="6.109375" customWidth="1"/>
    <col min="6416" max="6416" width="5.5546875" customWidth="1"/>
    <col min="6417" max="6417" width="8.44140625" customWidth="1"/>
    <col min="6418" max="6418" width="8" customWidth="1"/>
    <col min="6419" max="6419" width="24.6640625" customWidth="1"/>
    <col min="6420" max="6420" width="19.33203125" customWidth="1"/>
    <col min="6630" max="6630" width="3.5546875" customWidth="1"/>
    <col min="6631" max="6631" width="31.6640625" customWidth="1"/>
    <col min="6632" max="6632" width="10" bestFit="1" customWidth="1"/>
    <col min="6634" max="6634" width="21.5546875" customWidth="1"/>
    <col min="6635" max="6635" width="17" bestFit="1" customWidth="1"/>
    <col min="6636" max="6636" width="46.33203125" bestFit="1" customWidth="1"/>
    <col min="6637" max="6637" width="11.88671875" customWidth="1"/>
    <col min="6638" max="6638" width="10.88671875" customWidth="1"/>
    <col min="6639" max="6639" width="9.33203125" customWidth="1"/>
    <col min="6640" max="6640" width="8.109375" customWidth="1"/>
    <col min="6641" max="6650" width="0" hidden="1" customWidth="1"/>
    <col min="6651" max="6651" width="8.5546875" customWidth="1"/>
    <col min="6652" max="6652" width="7.109375" customWidth="1"/>
    <col min="6653" max="6666" width="6.44140625" customWidth="1"/>
    <col min="6667" max="6667" width="6" customWidth="1"/>
    <col min="6668" max="6668" width="5.6640625" customWidth="1"/>
    <col min="6669" max="6669" width="6.109375" customWidth="1"/>
    <col min="6670" max="6670" width="5.109375" customWidth="1"/>
    <col min="6671" max="6671" width="6.109375" customWidth="1"/>
    <col min="6672" max="6672" width="5.5546875" customWidth="1"/>
    <col min="6673" max="6673" width="8.44140625" customWidth="1"/>
    <col min="6674" max="6674" width="8" customWidth="1"/>
    <col min="6675" max="6675" width="24.6640625" customWidth="1"/>
    <col min="6676" max="6676" width="19.33203125" customWidth="1"/>
    <col min="6886" max="6886" width="3.5546875" customWidth="1"/>
    <col min="6887" max="6887" width="31.6640625" customWidth="1"/>
    <col min="6888" max="6888" width="10" bestFit="1" customWidth="1"/>
    <col min="6890" max="6890" width="21.5546875" customWidth="1"/>
    <col min="6891" max="6891" width="17" bestFit="1" customWidth="1"/>
    <col min="6892" max="6892" width="46.33203125" bestFit="1" customWidth="1"/>
    <col min="6893" max="6893" width="11.88671875" customWidth="1"/>
    <col min="6894" max="6894" width="10.88671875" customWidth="1"/>
    <col min="6895" max="6895" width="9.33203125" customWidth="1"/>
    <col min="6896" max="6896" width="8.109375" customWidth="1"/>
    <col min="6897" max="6906" width="0" hidden="1" customWidth="1"/>
    <col min="6907" max="6907" width="8.5546875" customWidth="1"/>
    <col min="6908" max="6908" width="7.109375" customWidth="1"/>
    <col min="6909" max="6922" width="6.44140625" customWidth="1"/>
    <col min="6923" max="6923" width="6" customWidth="1"/>
    <col min="6924" max="6924" width="5.6640625" customWidth="1"/>
    <col min="6925" max="6925" width="6.109375" customWidth="1"/>
    <col min="6926" max="6926" width="5.109375" customWidth="1"/>
    <col min="6927" max="6927" width="6.109375" customWidth="1"/>
    <col min="6928" max="6928" width="5.5546875" customWidth="1"/>
    <col min="6929" max="6929" width="8.44140625" customWidth="1"/>
    <col min="6930" max="6930" width="8" customWidth="1"/>
    <col min="6931" max="6931" width="24.6640625" customWidth="1"/>
    <col min="6932" max="6932" width="19.33203125" customWidth="1"/>
    <col min="7142" max="7142" width="3.5546875" customWidth="1"/>
    <col min="7143" max="7143" width="31.6640625" customWidth="1"/>
    <col min="7144" max="7144" width="10" bestFit="1" customWidth="1"/>
    <col min="7146" max="7146" width="21.5546875" customWidth="1"/>
    <col min="7147" max="7147" width="17" bestFit="1" customWidth="1"/>
    <col min="7148" max="7148" width="46.33203125" bestFit="1" customWidth="1"/>
    <col min="7149" max="7149" width="11.88671875" customWidth="1"/>
    <col min="7150" max="7150" width="10.88671875" customWidth="1"/>
    <col min="7151" max="7151" width="9.33203125" customWidth="1"/>
    <col min="7152" max="7152" width="8.109375" customWidth="1"/>
    <col min="7153" max="7162" width="0" hidden="1" customWidth="1"/>
    <col min="7163" max="7163" width="8.5546875" customWidth="1"/>
    <col min="7164" max="7164" width="7.109375" customWidth="1"/>
    <col min="7165" max="7178" width="6.44140625" customWidth="1"/>
    <col min="7179" max="7179" width="6" customWidth="1"/>
    <col min="7180" max="7180" width="5.6640625" customWidth="1"/>
    <col min="7181" max="7181" width="6.109375" customWidth="1"/>
    <col min="7182" max="7182" width="5.109375" customWidth="1"/>
    <col min="7183" max="7183" width="6.109375" customWidth="1"/>
    <col min="7184" max="7184" width="5.5546875" customWidth="1"/>
    <col min="7185" max="7185" width="8.44140625" customWidth="1"/>
    <col min="7186" max="7186" width="8" customWidth="1"/>
    <col min="7187" max="7187" width="24.6640625" customWidth="1"/>
    <col min="7188" max="7188" width="19.33203125" customWidth="1"/>
    <col min="7398" max="7398" width="3.5546875" customWidth="1"/>
    <col min="7399" max="7399" width="31.6640625" customWidth="1"/>
    <col min="7400" max="7400" width="10" bestFit="1" customWidth="1"/>
    <col min="7402" max="7402" width="21.5546875" customWidth="1"/>
    <col min="7403" max="7403" width="17" bestFit="1" customWidth="1"/>
    <col min="7404" max="7404" width="46.33203125" bestFit="1" customWidth="1"/>
    <col min="7405" max="7405" width="11.88671875" customWidth="1"/>
    <col min="7406" max="7406" width="10.88671875" customWidth="1"/>
    <col min="7407" max="7407" width="9.33203125" customWidth="1"/>
    <col min="7408" max="7408" width="8.109375" customWidth="1"/>
    <col min="7409" max="7418" width="0" hidden="1" customWidth="1"/>
    <col min="7419" max="7419" width="8.5546875" customWidth="1"/>
    <col min="7420" max="7420" width="7.109375" customWidth="1"/>
    <col min="7421" max="7434" width="6.44140625" customWidth="1"/>
    <col min="7435" max="7435" width="6" customWidth="1"/>
    <col min="7436" max="7436" width="5.6640625" customWidth="1"/>
    <col min="7437" max="7437" width="6.109375" customWidth="1"/>
    <col min="7438" max="7438" width="5.109375" customWidth="1"/>
    <col min="7439" max="7439" width="6.109375" customWidth="1"/>
    <col min="7440" max="7440" width="5.5546875" customWidth="1"/>
    <col min="7441" max="7441" width="8.44140625" customWidth="1"/>
    <col min="7442" max="7442" width="8" customWidth="1"/>
    <col min="7443" max="7443" width="24.6640625" customWidth="1"/>
    <col min="7444" max="7444" width="19.33203125" customWidth="1"/>
    <col min="7654" max="7654" width="3.5546875" customWidth="1"/>
    <col min="7655" max="7655" width="31.6640625" customWidth="1"/>
    <col min="7656" max="7656" width="10" bestFit="1" customWidth="1"/>
    <col min="7658" max="7658" width="21.5546875" customWidth="1"/>
    <col min="7659" max="7659" width="17" bestFit="1" customWidth="1"/>
    <col min="7660" max="7660" width="46.33203125" bestFit="1" customWidth="1"/>
    <col min="7661" max="7661" width="11.88671875" customWidth="1"/>
    <col min="7662" max="7662" width="10.88671875" customWidth="1"/>
    <col min="7663" max="7663" width="9.33203125" customWidth="1"/>
    <col min="7664" max="7664" width="8.109375" customWidth="1"/>
    <col min="7665" max="7674" width="0" hidden="1" customWidth="1"/>
    <col min="7675" max="7675" width="8.5546875" customWidth="1"/>
    <col min="7676" max="7676" width="7.109375" customWidth="1"/>
    <col min="7677" max="7690" width="6.44140625" customWidth="1"/>
    <col min="7691" max="7691" width="6" customWidth="1"/>
    <col min="7692" max="7692" width="5.6640625" customWidth="1"/>
    <col min="7693" max="7693" width="6.109375" customWidth="1"/>
    <col min="7694" max="7694" width="5.109375" customWidth="1"/>
    <col min="7695" max="7695" width="6.109375" customWidth="1"/>
    <col min="7696" max="7696" width="5.5546875" customWidth="1"/>
    <col min="7697" max="7697" width="8.44140625" customWidth="1"/>
    <col min="7698" max="7698" width="8" customWidth="1"/>
    <col min="7699" max="7699" width="24.6640625" customWidth="1"/>
    <col min="7700" max="7700" width="19.33203125" customWidth="1"/>
    <col min="7910" max="7910" width="3.5546875" customWidth="1"/>
    <col min="7911" max="7911" width="31.6640625" customWidth="1"/>
    <col min="7912" max="7912" width="10" bestFit="1" customWidth="1"/>
    <col min="7914" max="7914" width="21.5546875" customWidth="1"/>
    <col min="7915" max="7915" width="17" bestFit="1" customWidth="1"/>
    <col min="7916" max="7916" width="46.33203125" bestFit="1" customWidth="1"/>
    <col min="7917" max="7917" width="11.88671875" customWidth="1"/>
    <col min="7918" max="7918" width="10.88671875" customWidth="1"/>
    <col min="7919" max="7919" width="9.33203125" customWidth="1"/>
    <col min="7920" max="7920" width="8.109375" customWidth="1"/>
    <col min="7921" max="7930" width="0" hidden="1" customWidth="1"/>
    <col min="7931" max="7931" width="8.5546875" customWidth="1"/>
    <col min="7932" max="7932" width="7.109375" customWidth="1"/>
    <col min="7933" max="7946" width="6.44140625" customWidth="1"/>
    <col min="7947" max="7947" width="6" customWidth="1"/>
    <col min="7948" max="7948" width="5.6640625" customWidth="1"/>
    <col min="7949" max="7949" width="6.109375" customWidth="1"/>
    <col min="7950" max="7950" width="5.109375" customWidth="1"/>
    <col min="7951" max="7951" width="6.109375" customWidth="1"/>
    <col min="7952" max="7952" width="5.5546875" customWidth="1"/>
    <col min="7953" max="7953" width="8.44140625" customWidth="1"/>
    <col min="7954" max="7954" width="8" customWidth="1"/>
    <col min="7955" max="7955" width="24.6640625" customWidth="1"/>
    <col min="7956" max="7956" width="19.33203125" customWidth="1"/>
    <col min="8166" max="8166" width="3.5546875" customWidth="1"/>
    <col min="8167" max="8167" width="31.6640625" customWidth="1"/>
    <col min="8168" max="8168" width="10" bestFit="1" customWidth="1"/>
    <col min="8170" max="8170" width="21.5546875" customWidth="1"/>
    <col min="8171" max="8171" width="17" bestFit="1" customWidth="1"/>
    <col min="8172" max="8172" width="46.33203125" bestFit="1" customWidth="1"/>
    <col min="8173" max="8173" width="11.88671875" customWidth="1"/>
    <col min="8174" max="8174" width="10.88671875" customWidth="1"/>
    <col min="8175" max="8175" width="9.33203125" customWidth="1"/>
    <col min="8176" max="8176" width="8.109375" customWidth="1"/>
    <col min="8177" max="8186" width="0" hidden="1" customWidth="1"/>
    <col min="8187" max="8187" width="8.5546875" customWidth="1"/>
    <col min="8188" max="8188" width="7.109375" customWidth="1"/>
    <col min="8189" max="8202" width="6.44140625" customWidth="1"/>
    <col min="8203" max="8203" width="6" customWidth="1"/>
    <col min="8204" max="8204" width="5.6640625" customWidth="1"/>
    <col min="8205" max="8205" width="6.109375" customWidth="1"/>
    <col min="8206" max="8206" width="5.109375" customWidth="1"/>
    <col min="8207" max="8207" width="6.109375" customWidth="1"/>
    <col min="8208" max="8208" width="5.5546875" customWidth="1"/>
    <col min="8209" max="8209" width="8.44140625" customWidth="1"/>
    <col min="8210" max="8210" width="8" customWidth="1"/>
    <col min="8211" max="8211" width="24.6640625" customWidth="1"/>
    <col min="8212" max="8212" width="19.33203125" customWidth="1"/>
    <col min="8422" max="8422" width="3.5546875" customWidth="1"/>
    <col min="8423" max="8423" width="31.6640625" customWidth="1"/>
    <col min="8424" max="8424" width="10" bestFit="1" customWidth="1"/>
    <col min="8426" max="8426" width="21.5546875" customWidth="1"/>
    <col min="8427" max="8427" width="17" bestFit="1" customWidth="1"/>
    <col min="8428" max="8428" width="46.33203125" bestFit="1" customWidth="1"/>
    <col min="8429" max="8429" width="11.88671875" customWidth="1"/>
    <col min="8430" max="8430" width="10.88671875" customWidth="1"/>
    <col min="8431" max="8431" width="9.33203125" customWidth="1"/>
    <col min="8432" max="8432" width="8.109375" customWidth="1"/>
    <col min="8433" max="8442" width="0" hidden="1" customWidth="1"/>
    <col min="8443" max="8443" width="8.5546875" customWidth="1"/>
    <col min="8444" max="8444" width="7.109375" customWidth="1"/>
    <col min="8445" max="8458" width="6.44140625" customWidth="1"/>
    <col min="8459" max="8459" width="6" customWidth="1"/>
    <col min="8460" max="8460" width="5.6640625" customWidth="1"/>
    <col min="8461" max="8461" width="6.109375" customWidth="1"/>
    <col min="8462" max="8462" width="5.109375" customWidth="1"/>
    <col min="8463" max="8463" width="6.109375" customWidth="1"/>
    <col min="8464" max="8464" width="5.5546875" customWidth="1"/>
    <col min="8465" max="8465" width="8.44140625" customWidth="1"/>
    <col min="8466" max="8466" width="8" customWidth="1"/>
    <col min="8467" max="8467" width="24.6640625" customWidth="1"/>
    <col min="8468" max="8468" width="19.33203125" customWidth="1"/>
    <col min="8678" max="8678" width="3.5546875" customWidth="1"/>
    <col min="8679" max="8679" width="31.6640625" customWidth="1"/>
    <col min="8680" max="8680" width="10" bestFit="1" customWidth="1"/>
    <col min="8682" max="8682" width="21.5546875" customWidth="1"/>
    <col min="8683" max="8683" width="17" bestFit="1" customWidth="1"/>
    <col min="8684" max="8684" width="46.33203125" bestFit="1" customWidth="1"/>
    <col min="8685" max="8685" width="11.88671875" customWidth="1"/>
    <col min="8686" max="8686" width="10.88671875" customWidth="1"/>
    <col min="8687" max="8687" width="9.33203125" customWidth="1"/>
    <col min="8688" max="8688" width="8.109375" customWidth="1"/>
    <col min="8689" max="8698" width="0" hidden="1" customWidth="1"/>
    <col min="8699" max="8699" width="8.5546875" customWidth="1"/>
    <col min="8700" max="8700" width="7.109375" customWidth="1"/>
    <col min="8701" max="8714" width="6.44140625" customWidth="1"/>
    <col min="8715" max="8715" width="6" customWidth="1"/>
    <col min="8716" max="8716" width="5.6640625" customWidth="1"/>
    <col min="8717" max="8717" width="6.109375" customWidth="1"/>
    <col min="8718" max="8718" width="5.109375" customWidth="1"/>
    <col min="8719" max="8719" width="6.109375" customWidth="1"/>
    <col min="8720" max="8720" width="5.5546875" customWidth="1"/>
    <col min="8721" max="8721" width="8.44140625" customWidth="1"/>
    <col min="8722" max="8722" width="8" customWidth="1"/>
    <col min="8723" max="8723" width="24.6640625" customWidth="1"/>
    <col min="8724" max="8724" width="19.33203125" customWidth="1"/>
    <col min="8934" max="8934" width="3.5546875" customWidth="1"/>
    <col min="8935" max="8935" width="31.6640625" customWidth="1"/>
    <col min="8936" max="8936" width="10" bestFit="1" customWidth="1"/>
    <col min="8938" max="8938" width="21.5546875" customWidth="1"/>
    <col min="8939" max="8939" width="17" bestFit="1" customWidth="1"/>
    <col min="8940" max="8940" width="46.33203125" bestFit="1" customWidth="1"/>
    <col min="8941" max="8941" width="11.88671875" customWidth="1"/>
    <col min="8942" max="8942" width="10.88671875" customWidth="1"/>
    <col min="8943" max="8943" width="9.33203125" customWidth="1"/>
    <col min="8944" max="8944" width="8.109375" customWidth="1"/>
    <col min="8945" max="8954" width="0" hidden="1" customWidth="1"/>
    <col min="8955" max="8955" width="8.5546875" customWidth="1"/>
    <col min="8956" max="8956" width="7.109375" customWidth="1"/>
    <col min="8957" max="8970" width="6.44140625" customWidth="1"/>
    <col min="8971" max="8971" width="6" customWidth="1"/>
    <col min="8972" max="8972" width="5.6640625" customWidth="1"/>
    <col min="8973" max="8973" width="6.109375" customWidth="1"/>
    <col min="8974" max="8974" width="5.109375" customWidth="1"/>
    <col min="8975" max="8975" width="6.109375" customWidth="1"/>
    <col min="8976" max="8976" width="5.5546875" customWidth="1"/>
    <col min="8977" max="8977" width="8.44140625" customWidth="1"/>
    <col min="8978" max="8978" width="8" customWidth="1"/>
    <col min="8979" max="8979" width="24.6640625" customWidth="1"/>
    <col min="8980" max="8980" width="19.33203125" customWidth="1"/>
    <col min="9190" max="9190" width="3.5546875" customWidth="1"/>
    <col min="9191" max="9191" width="31.6640625" customWidth="1"/>
    <col min="9192" max="9192" width="10" bestFit="1" customWidth="1"/>
    <col min="9194" max="9194" width="21.5546875" customWidth="1"/>
    <col min="9195" max="9195" width="17" bestFit="1" customWidth="1"/>
    <col min="9196" max="9196" width="46.33203125" bestFit="1" customWidth="1"/>
    <col min="9197" max="9197" width="11.88671875" customWidth="1"/>
    <col min="9198" max="9198" width="10.88671875" customWidth="1"/>
    <col min="9199" max="9199" width="9.33203125" customWidth="1"/>
    <col min="9200" max="9200" width="8.109375" customWidth="1"/>
    <col min="9201" max="9210" width="0" hidden="1" customWidth="1"/>
    <col min="9211" max="9211" width="8.5546875" customWidth="1"/>
    <col min="9212" max="9212" width="7.109375" customWidth="1"/>
    <col min="9213" max="9226" width="6.44140625" customWidth="1"/>
    <col min="9227" max="9227" width="6" customWidth="1"/>
    <col min="9228" max="9228" width="5.6640625" customWidth="1"/>
    <col min="9229" max="9229" width="6.109375" customWidth="1"/>
    <col min="9230" max="9230" width="5.109375" customWidth="1"/>
    <col min="9231" max="9231" width="6.109375" customWidth="1"/>
    <col min="9232" max="9232" width="5.5546875" customWidth="1"/>
    <col min="9233" max="9233" width="8.44140625" customWidth="1"/>
    <col min="9234" max="9234" width="8" customWidth="1"/>
    <col min="9235" max="9235" width="24.6640625" customWidth="1"/>
    <col min="9236" max="9236" width="19.33203125" customWidth="1"/>
    <col min="9446" max="9446" width="3.5546875" customWidth="1"/>
    <col min="9447" max="9447" width="31.6640625" customWidth="1"/>
    <col min="9448" max="9448" width="10" bestFit="1" customWidth="1"/>
    <col min="9450" max="9450" width="21.5546875" customWidth="1"/>
    <col min="9451" max="9451" width="17" bestFit="1" customWidth="1"/>
    <col min="9452" max="9452" width="46.33203125" bestFit="1" customWidth="1"/>
    <col min="9453" max="9453" width="11.88671875" customWidth="1"/>
    <col min="9454" max="9454" width="10.88671875" customWidth="1"/>
    <col min="9455" max="9455" width="9.33203125" customWidth="1"/>
    <col min="9456" max="9456" width="8.109375" customWidth="1"/>
    <col min="9457" max="9466" width="0" hidden="1" customWidth="1"/>
    <col min="9467" max="9467" width="8.5546875" customWidth="1"/>
    <col min="9468" max="9468" width="7.109375" customWidth="1"/>
    <col min="9469" max="9482" width="6.44140625" customWidth="1"/>
    <col min="9483" max="9483" width="6" customWidth="1"/>
    <col min="9484" max="9484" width="5.6640625" customWidth="1"/>
    <col min="9485" max="9485" width="6.109375" customWidth="1"/>
    <col min="9486" max="9486" width="5.109375" customWidth="1"/>
    <col min="9487" max="9487" width="6.109375" customWidth="1"/>
    <col min="9488" max="9488" width="5.5546875" customWidth="1"/>
    <col min="9489" max="9489" width="8.44140625" customWidth="1"/>
    <col min="9490" max="9490" width="8" customWidth="1"/>
    <col min="9491" max="9491" width="24.6640625" customWidth="1"/>
    <col min="9492" max="9492" width="19.33203125" customWidth="1"/>
    <col min="9702" max="9702" width="3.5546875" customWidth="1"/>
    <col min="9703" max="9703" width="31.6640625" customWidth="1"/>
    <col min="9704" max="9704" width="10" bestFit="1" customWidth="1"/>
    <col min="9706" max="9706" width="21.5546875" customWidth="1"/>
    <col min="9707" max="9707" width="17" bestFit="1" customWidth="1"/>
    <col min="9708" max="9708" width="46.33203125" bestFit="1" customWidth="1"/>
    <col min="9709" max="9709" width="11.88671875" customWidth="1"/>
    <col min="9710" max="9710" width="10.88671875" customWidth="1"/>
    <col min="9711" max="9711" width="9.33203125" customWidth="1"/>
    <col min="9712" max="9712" width="8.109375" customWidth="1"/>
    <col min="9713" max="9722" width="0" hidden="1" customWidth="1"/>
    <col min="9723" max="9723" width="8.5546875" customWidth="1"/>
    <col min="9724" max="9724" width="7.109375" customWidth="1"/>
    <col min="9725" max="9738" width="6.44140625" customWidth="1"/>
    <col min="9739" max="9739" width="6" customWidth="1"/>
    <col min="9740" max="9740" width="5.6640625" customWidth="1"/>
    <col min="9741" max="9741" width="6.109375" customWidth="1"/>
    <col min="9742" max="9742" width="5.109375" customWidth="1"/>
    <col min="9743" max="9743" width="6.109375" customWidth="1"/>
    <col min="9744" max="9744" width="5.5546875" customWidth="1"/>
    <col min="9745" max="9745" width="8.44140625" customWidth="1"/>
    <col min="9746" max="9746" width="8" customWidth="1"/>
    <col min="9747" max="9747" width="24.6640625" customWidth="1"/>
    <col min="9748" max="9748" width="19.33203125" customWidth="1"/>
    <col min="9958" max="9958" width="3.5546875" customWidth="1"/>
    <col min="9959" max="9959" width="31.6640625" customWidth="1"/>
    <col min="9960" max="9960" width="10" bestFit="1" customWidth="1"/>
    <col min="9962" max="9962" width="21.5546875" customWidth="1"/>
    <col min="9963" max="9963" width="17" bestFit="1" customWidth="1"/>
    <col min="9964" max="9964" width="46.33203125" bestFit="1" customWidth="1"/>
    <col min="9965" max="9965" width="11.88671875" customWidth="1"/>
    <col min="9966" max="9966" width="10.88671875" customWidth="1"/>
    <col min="9967" max="9967" width="9.33203125" customWidth="1"/>
    <col min="9968" max="9968" width="8.109375" customWidth="1"/>
    <col min="9969" max="9978" width="0" hidden="1" customWidth="1"/>
    <col min="9979" max="9979" width="8.5546875" customWidth="1"/>
    <col min="9980" max="9980" width="7.109375" customWidth="1"/>
    <col min="9981" max="9994" width="6.44140625" customWidth="1"/>
    <col min="9995" max="9995" width="6" customWidth="1"/>
    <col min="9996" max="9996" width="5.6640625" customWidth="1"/>
    <col min="9997" max="9997" width="6.109375" customWidth="1"/>
    <col min="9998" max="9998" width="5.109375" customWidth="1"/>
    <col min="9999" max="9999" width="6.109375" customWidth="1"/>
    <col min="10000" max="10000" width="5.5546875" customWidth="1"/>
    <col min="10001" max="10001" width="8.44140625" customWidth="1"/>
    <col min="10002" max="10002" width="8" customWidth="1"/>
    <col min="10003" max="10003" width="24.6640625" customWidth="1"/>
    <col min="10004" max="10004" width="19.33203125" customWidth="1"/>
    <col min="10214" max="10214" width="3.5546875" customWidth="1"/>
    <col min="10215" max="10215" width="31.6640625" customWidth="1"/>
    <col min="10216" max="10216" width="10" bestFit="1" customWidth="1"/>
    <col min="10218" max="10218" width="21.5546875" customWidth="1"/>
    <col min="10219" max="10219" width="17" bestFit="1" customWidth="1"/>
    <col min="10220" max="10220" width="46.33203125" bestFit="1" customWidth="1"/>
    <col min="10221" max="10221" width="11.88671875" customWidth="1"/>
    <col min="10222" max="10222" width="10.88671875" customWidth="1"/>
    <col min="10223" max="10223" width="9.33203125" customWidth="1"/>
    <col min="10224" max="10224" width="8.109375" customWidth="1"/>
    <col min="10225" max="10234" width="0" hidden="1" customWidth="1"/>
    <col min="10235" max="10235" width="8.5546875" customWidth="1"/>
    <col min="10236" max="10236" width="7.109375" customWidth="1"/>
    <col min="10237" max="10250" width="6.44140625" customWidth="1"/>
    <col min="10251" max="10251" width="6" customWidth="1"/>
    <col min="10252" max="10252" width="5.6640625" customWidth="1"/>
    <col min="10253" max="10253" width="6.109375" customWidth="1"/>
    <col min="10254" max="10254" width="5.109375" customWidth="1"/>
    <col min="10255" max="10255" width="6.109375" customWidth="1"/>
    <col min="10256" max="10256" width="5.5546875" customWidth="1"/>
    <col min="10257" max="10257" width="8.44140625" customWidth="1"/>
    <col min="10258" max="10258" width="8" customWidth="1"/>
    <col min="10259" max="10259" width="24.6640625" customWidth="1"/>
    <col min="10260" max="10260" width="19.33203125" customWidth="1"/>
    <col min="10470" max="10470" width="3.5546875" customWidth="1"/>
    <col min="10471" max="10471" width="31.6640625" customWidth="1"/>
    <col min="10472" max="10472" width="10" bestFit="1" customWidth="1"/>
    <col min="10474" max="10474" width="21.5546875" customWidth="1"/>
    <col min="10475" max="10475" width="17" bestFit="1" customWidth="1"/>
    <col min="10476" max="10476" width="46.33203125" bestFit="1" customWidth="1"/>
    <col min="10477" max="10477" width="11.88671875" customWidth="1"/>
    <col min="10478" max="10478" width="10.88671875" customWidth="1"/>
    <col min="10479" max="10479" width="9.33203125" customWidth="1"/>
    <col min="10480" max="10480" width="8.109375" customWidth="1"/>
    <col min="10481" max="10490" width="0" hidden="1" customWidth="1"/>
    <col min="10491" max="10491" width="8.5546875" customWidth="1"/>
    <col min="10492" max="10492" width="7.109375" customWidth="1"/>
    <col min="10493" max="10506" width="6.44140625" customWidth="1"/>
    <col min="10507" max="10507" width="6" customWidth="1"/>
    <col min="10508" max="10508" width="5.6640625" customWidth="1"/>
    <col min="10509" max="10509" width="6.109375" customWidth="1"/>
    <col min="10510" max="10510" width="5.109375" customWidth="1"/>
    <col min="10511" max="10511" width="6.109375" customWidth="1"/>
    <col min="10512" max="10512" width="5.5546875" customWidth="1"/>
    <col min="10513" max="10513" width="8.44140625" customWidth="1"/>
    <col min="10514" max="10514" width="8" customWidth="1"/>
    <col min="10515" max="10515" width="24.6640625" customWidth="1"/>
    <col min="10516" max="10516" width="19.33203125" customWidth="1"/>
    <col min="10726" max="10726" width="3.5546875" customWidth="1"/>
    <col min="10727" max="10727" width="31.6640625" customWidth="1"/>
    <col min="10728" max="10728" width="10" bestFit="1" customWidth="1"/>
    <col min="10730" max="10730" width="21.5546875" customWidth="1"/>
    <col min="10731" max="10731" width="17" bestFit="1" customWidth="1"/>
    <col min="10732" max="10732" width="46.33203125" bestFit="1" customWidth="1"/>
    <col min="10733" max="10733" width="11.88671875" customWidth="1"/>
    <col min="10734" max="10734" width="10.88671875" customWidth="1"/>
    <col min="10735" max="10735" width="9.33203125" customWidth="1"/>
    <col min="10736" max="10736" width="8.109375" customWidth="1"/>
    <col min="10737" max="10746" width="0" hidden="1" customWidth="1"/>
    <col min="10747" max="10747" width="8.5546875" customWidth="1"/>
    <col min="10748" max="10748" width="7.109375" customWidth="1"/>
    <col min="10749" max="10762" width="6.44140625" customWidth="1"/>
    <col min="10763" max="10763" width="6" customWidth="1"/>
    <col min="10764" max="10764" width="5.6640625" customWidth="1"/>
    <col min="10765" max="10765" width="6.109375" customWidth="1"/>
    <col min="10766" max="10766" width="5.109375" customWidth="1"/>
    <col min="10767" max="10767" width="6.109375" customWidth="1"/>
    <col min="10768" max="10768" width="5.5546875" customWidth="1"/>
    <col min="10769" max="10769" width="8.44140625" customWidth="1"/>
    <col min="10770" max="10770" width="8" customWidth="1"/>
    <col min="10771" max="10771" width="24.6640625" customWidth="1"/>
    <col min="10772" max="10772" width="19.33203125" customWidth="1"/>
    <col min="10982" max="10982" width="3.5546875" customWidth="1"/>
    <col min="10983" max="10983" width="31.6640625" customWidth="1"/>
    <col min="10984" max="10984" width="10" bestFit="1" customWidth="1"/>
    <col min="10986" max="10986" width="21.5546875" customWidth="1"/>
    <col min="10987" max="10987" width="17" bestFit="1" customWidth="1"/>
    <col min="10988" max="10988" width="46.33203125" bestFit="1" customWidth="1"/>
    <col min="10989" max="10989" width="11.88671875" customWidth="1"/>
    <col min="10990" max="10990" width="10.88671875" customWidth="1"/>
    <col min="10991" max="10991" width="9.33203125" customWidth="1"/>
    <col min="10992" max="10992" width="8.109375" customWidth="1"/>
    <col min="10993" max="11002" width="0" hidden="1" customWidth="1"/>
    <col min="11003" max="11003" width="8.5546875" customWidth="1"/>
    <col min="11004" max="11004" width="7.109375" customWidth="1"/>
    <col min="11005" max="11018" width="6.44140625" customWidth="1"/>
    <col min="11019" max="11019" width="6" customWidth="1"/>
    <col min="11020" max="11020" width="5.6640625" customWidth="1"/>
    <col min="11021" max="11021" width="6.109375" customWidth="1"/>
    <col min="11022" max="11022" width="5.109375" customWidth="1"/>
    <col min="11023" max="11023" width="6.109375" customWidth="1"/>
    <col min="11024" max="11024" width="5.5546875" customWidth="1"/>
    <col min="11025" max="11025" width="8.44140625" customWidth="1"/>
    <col min="11026" max="11026" width="8" customWidth="1"/>
    <col min="11027" max="11027" width="24.6640625" customWidth="1"/>
    <col min="11028" max="11028" width="19.33203125" customWidth="1"/>
    <col min="11238" max="11238" width="3.5546875" customWidth="1"/>
    <col min="11239" max="11239" width="31.6640625" customWidth="1"/>
    <col min="11240" max="11240" width="10" bestFit="1" customWidth="1"/>
    <col min="11242" max="11242" width="21.5546875" customWidth="1"/>
    <col min="11243" max="11243" width="17" bestFit="1" customWidth="1"/>
    <col min="11244" max="11244" width="46.33203125" bestFit="1" customWidth="1"/>
    <col min="11245" max="11245" width="11.88671875" customWidth="1"/>
    <col min="11246" max="11246" width="10.88671875" customWidth="1"/>
    <col min="11247" max="11247" width="9.33203125" customWidth="1"/>
    <col min="11248" max="11248" width="8.109375" customWidth="1"/>
    <col min="11249" max="11258" width="0" hidden="1" customWidth="1"/>
    <col min="11259" max="11259" width="8.5546875" customWidth="1"/>
    <col min="11260" max="11260" width="7.109375" customWidth="1"/>
    <col min="11261" max="11274" width="6.44140625" customWidth="1"/>
    <col min="11275" max="11275" width="6" customWidth="1"/>
    <col min="11276" max="11276" width="5.6640625" customWidth="1"/>
    <col min="11277" max="11277" width="6.109375" customWidth="1"/>
    <col min="11278" max="11278" width="5.109375" customWidth="1"/>
    <col min="11279" max="11279" width="6.109375" customWidth="1"/>
    <col min="11280" max="11280" width="5.5546875" customWidth="1"/>
    <col min="11281" max="11281" width="8.44140625" customWidth="1"/>
    <col min="11282" max="11282" width="8" customWidth="1"/>
    <col min="11283" max="11283" width="24.6640625" customWidth="1"/>
    <col min="11284" max="11284" width="19.33203125" customWidth="1"/>
    <col min="11494" max="11494" width="3.5546875" customWidth="1"/>
    <col min="11495" max="11495" width="31.6640625" customWidth="1"/>
    <col min="11496" max="11496" width="10" bestFit="1" customWidth="1"/>
    <col min="11498" max="11498" width="21.5546875" customWidth="1"/>
    <col min="11499" max="11499" width="17" bestFit="1" customWidth="1"/>
    <col min="11500" max="11500" width="46.33203125" bestFit="1" customWidth="1"/>
    <col min="11501" max="11501" width="11.88671875" customWidth="1"/>
    <col min="11502" max="11502" width="10.88671875" customWidth="1"/>
    <col min="11503" max="11503" width="9.33203125" customWidth="1"/>
    <col min="11504" max="11504" width="8.109375" customWidth="1"/>
    <col min="11505" max="11514" width="0" hidden="1" customWidth="1"/>
    <col min="11515" max="11515" width="8.5546875" customWidth="1"/>
    <col min="11516" max="11516" width="7.109375" customWidth="1"/>
    <col min="11517" max="11530" width="6.44140625" customWidth="1"/>
    <col min="11531" max="11531" width="6" customWidth="1"/>
    <col min="11532" max="11532" width="5.6640625" customWidth="1"/>
    <col min="11533" max="11533" width="6.109375" customWidth="1"/>
    <col min="11534" max="11534" width="5.109375" customWidth="1"/>
    <col min="11535" max="11535" width="6.109375" customWidth="1"/>
    <col min="11536" max="11536" width="5.5546875" customWidth="1"/>
    <col min="11537" max="11537" width="8.44140625" customWidth="1"/>
    <col min="11538" max="11538" width="8" customWidth="1"/>
    <col min="11539" max="11539" width="24.6640625" customWidth="1"/>
    <col min="11540" max="11540" width="19.33203125" customWidth="1"/>
    <col min="11750" max="11750" width="3.5546875" customWidth="1"/>
    <col min="11751" max="11751" width="31.6640625" customWidth="1"/>
    <col min="11752" max="11752" width="10" bestFit="1" customWidth="1"/>
    <col min="11754" max="11754" width="21.5546875" customWidth="1"/>
    <col min="11755" max="11755" width="17" bestFit="1" customWidth="1"/>
    <col min="11756" max="11756" width="46.33203125" bestFit="1" customWidth="1"/>
    <col min="11757" max="11757" width="11.88671875" customWidth="1"/>
    <col min="11758" max="11758" width="10.88671875" customWidth="1"/>
    <col min="11759" max="11759" width="9.33203125" customWidth="1"/>
    <col min="11760" max="11760" width="8.109375" customWidth="1"/>
    <col min="11761" max="11770" width="0" hidden="1" customWidth="1"/>
    <col min="11771" max="11771" width="8.5546875" customWidth="1"/>
    <col min="11772" max="11772" width="7.109375" customWidth="1"/>
    <col min="11773" max="11786" width="6.44140625" customWidth="1"/>
    <col min="11787" max="11787" width="6" customWidth="1"/>
    <col min="11788" max="11788" width="5.6640625" customWidth="1"/>
    <col min="11789" max="11789" width="6.109375" customWidth="1"/>
    <col min="11790" max="11790" width="5.109375" customWidth="1"/>
    <col min="11791" max="11791" width="6.109375" customWidth="1"/>
    <col min="11792" max="11792" width="5.5546875" customWidth="1"/>
    <col min="11793" max="11793" width="8.44140625" customWidth="1"/>
    <col min="11794" max="11794" width="8" customWidth="1"/>
    <col min="11795" max="11795" width="24.6640625" customWidth="1"/>
    <col min="11796" max="11796" width="19.33203125" customWidth="1"/>
    <col min="12006" max="12006" width="3.5546875" customWidth="1"/>
    <col min="12007" max="12007" width="31.6640625" customWidth="1"/>
    <col min="12008" max="12008" width="10" bestFit="1" customWidth="1"/>
    <col min="12010" max="12010" width="21.5546875" customWidth="1"/>
    <col min="12011" max="12011" width="17" bestFit="1" customWidth="1"/>
    <col min="12012" max="12012" width="46.33203125" bestFit="1" customWidth="1"/>
    <col min="12013" max="12013" width="11.88671875" customWidth="1"/>
    <col min="12014" max="12014" width="10.88671875" customWidth="1"/>
    <col min="12015" max="12015" width="9.33203125" customWidth="1"/>
    <col min="12016" max="12016" width="8.109375" customWidth="1"/>
    <col min="12017" max="12026" width="0" hidden="1" customWidth="1"/>
    <col min="12027" max="12027" width="8.5546875" customWidth="1"/>
    <col min="12028" max="12028" width="7.109375" customWidth="1"/>
    <col min="12029" max="12042" width="6.44140625" customWidth="1"/>
    <col min="12043" max="12043" width="6" customWidth="1"/>
    <col min="12044" max="12044" width="5.6640625" customWidth="1"/>
    <col min="12045" max="12045" width="6.109375" customWidth="1"/>
    <col min="12046" max="12046" width="5.109375" customWidth="1"/>
    <col min="12047" max="12047" width="6.109375" customWidth="1"/>
    <col min="12048" max="12048" width="5.5546875" customWidth="1"/>
    <col min="12049" max="12049" width="8.44140625" customWidth="1"/>
    <col min="12050" max="12050" width="8" customWidth="1"/>
    <col min="12051" max="12051" width="24.6640625" customWidth="1"/>
    <col min="12052" max="12052" width="19.33203125" customWidth="1"/>
    <col min="12262" max="12262" width="3.5546875" customWidth="1"/>
    <col min="12263" max="12263" width="31.6640625" customWidth="1"/>
    <col min="12264" max="12264" width="10" bestFit="1" customWidth="1"/>
    <col min="12266" max="12266" width="21.5546875" customWidth="1"/>
    <col min="12267" max="12267" width="17" bestFit="1" customWidth="1"/>
    <col min="12268" max="12268" width="46.33203125" bestFit="1" customWidth="1"/>
    <col min="12269" max="12269" width="11.88671875" customWidth="1"/>
    <col min="12270" max="12270" width="10.88671875" customWidth="1"/>
    <col min="12271" max="12271" width="9.33203125" customWidth="1"/>
    <col min="12272" max="12272" width="8.109375" customWidth="1"/>
    <col min="12273" max="12282" width="0" hidden="1" customWidth="1"/>
    <col min="12283" max="12283" width="8.5546875" customWidth="1"/>
    <col min="12284" max="12284" width="7.109375" customWidth="1"/>
    <col min="12285" max="12298" width="6.44140625" customWidth="1"/>
    <col min="12299" max="12299" width="6" customWidth="1"/>
    <col min="12300" max="12300" width="5.6640625" customWidth="1"/>
    <col min="12301" max="12301" width="6.109375" customWidth="1"/>
    <col min="12302" max="12302" width="5.109375" customWidth="1"/>
    <col min="12303" max="12303" width="6.109375" customWidth="1"/>
    <col min="12304" max="12304" width="5.5546875" customWidth="1"/>
    <col min="12305" max="12305" width="8.44140625" customWidth="1"/>
    <col min="12306" max="12306" width="8" customWidth="1"/>
    <col min="12307" max="12307" width="24.6640625" customWidth="1"/>
    <col min="12308" max="12308" width="19.33203125" customWidth="1"/>
    <col min="12518" max="12518" width="3.5546875" customWidth="1"/>
    <col min="12519" max="12519" width="31.6640625" customWidth="1"/>
    <col min="12520" max="12520" width="10" bestFit="1" customWidth="1"/>
    <col min="12522" max="12522" width="21.5546875" customWidth="1"/>
    <col min="12523" max="12523" width="17" bestFit="1" customWidth="1"/>
    <col min="12524" max="12524" width="46.33203125" bestFit="1" customWidth="1"/>
    <col min="12525" max="12525" width="11.88671875" customWidth="1"/>
    <col min="12526" max="12526" width="10.88671875" customWidth="1"/>
    <col min="12527" max="12527" width="9.33203125" customWidth="1"/>
    <col min="12528" max="12528" width="8.109375" customWidth="1"/>
    <col min="12529" max="12538" width="0" hidden="1" customWidth="1"/>
    <col min="12539" max="12539" width="8.5546875" customWidth="1"/>
    <col min="12540" max="12540" width="7.109375" customWidth="1"/>
    <col min="12541" max="12554" width="6.44140625" customWidth="1"/>
    <col min="12555" max="12555" width="6" customWidth="1"/>
    <col min="12556" max="12556" width="5.6640625" customWidth="1"/>
    <col min="12557" max="12557" width="6.109375" customWidth="1"/>
    <col min="12558" max="12558" width="5.109375" customWidth="1"/>
    <col min="12559" max="12559" width="6.109375" customWidth="1"/>
    <col min="12560" max="12560" width="5.5546875" customWidth="1"/>
    <col min="12561" max="12561" width="8.44140625" customWidth="1"/>
    <col min="12562" max="12562" width="8" customWidth="1"/>
    <col min="12563" max="12563" width="24.6640625" customWidth="1"/>
    <col min="12564" max="12564" width="19.33203125" customWidth="1"/>
    <col min="12774" max="12774" width="3.5546875" customWidth="1"/>
    <col min="12775" max="12775" width="31.6640625" customWidth="1"/>
    <col min="12776" max="12776" width="10" bestFit="1" customWidth="1"/>
    <col min="12778" max="12778" width="21.5546875" customWidth="1"/>
    <col min="12779" max="12779" width="17" bestFit="1" customWidth="1"/>
    <col min="12780" max="12780" width="46.33203125" bestFit="1" customWidth="1"/>
    <col min="12781" max="12781" width="11.88671875" customWidth="1"/>
    <col min="12782" max="12782" width="10.88671875" customWidth="1"/>
    <col min="12783" max="12783" width="9.33203125" customWidth="1"/>
    <col min="12784" max="12784" width="8.109375" customWidth="1"/>
    <col min="12785" max="12794" width="0" hidden="1" customWidth="1"/>
    <col min="12795" max="12795" width="8.5546875" customWidth="1"/>
    <col min="12796" max="12796" width="7.109375" customWidth="1"/>
    <col min="12797" max="12810" width="6.44140625" customWidth="1"/>
    <col min="12811" max="12811" width="6" customWidth="1"/>
    <col min="12812" max="12812" width="5.6640625" customWidth="1"/>
    <col min="12813" max="12813" width="6.109375" customWidth="1"/>
    <col min="12814" max="12814" width="5.109375" customWidth="1"/>
    <col min="12815" max="12815" width="6.109375" customWidth="1"/>
    <col min="12816" max="12816" width="5.5546875" customWidth="1"/>
    <col min="12817" max="12817" width="8.44140625" customWidth="1"/>
    <col min="12818" max="12818" width="8" customWidth="1"/>
    <col min="12819" max="12819" width="24.6640625" customWidth="1"/>
    <col min="12820" max="12820" width="19.33203125" customWidth="1"/>
    <col min="13030" max="13030" width="3.5546875" customWidth="1"/>
    <col min="13031" max="13031" width="31.6640625" customWidth="1"/>
    <col min="13032" max="13032" width="10" bestFit="1" customWidth="1"/>
    <col min="13034" max="13034" width="21.5546875" customWidth="1"/>
    <col min="13035" max="13035" width="17" bestFit="1" customWidth="1"/>
    <col min="13036" max="13036" width="46.33203125" bestFit="1" customWidth="1"/>
    <col min="13037" max="13037" width="11.88671875" customWidth="1"/>
    <col min="13038" max="13038" width="10.88671875" customWidth="1"/>
    <col min="13039" max="13039" width="9.33203125" customWidth="1"/>
    <col min="13040" max="13040" width="8.109375" customWidth="1"/>
    <col min="13041" max="13050" width="0" hidden="1" customWidth="1"/>
    <col min="13051" max="13051" width="8.5546875" customWidth="1"/>
    <col min="13052" max="13052" width="7.109375" customWidth="1"/>
    <col min="13053" max="13066" width="6.44140625" customWidth="1"/>
    <col min="13067" max="13067" width="6" customWidth="1"/>
    <col min="13068" max="13068" width="5.6640625" customWidth="1"/>
    <col min="13069" max="13069" width="6.109375" customWidth="1"/>
    <col min="13070" max="13070" width="5.109375" customWidth="1"/>
    <col min="13071" max="13071" width="6.109375" customWidth="1"/>
    <col min="13072" max="13072" width="5.5546875" customWidth="1"/>
    <col min="13073" max="13073" width="8.44140625" customWidth="1"/>
    <col min="13074" max="13074" width="8" customWidth="1"/>
    <col min="13075" max="13075" width="24.6640625" customWidth="1"/>
    <col min="13076" max="13076" width="19.33203125" customWidth="1"/>
    <col min="13286" max="13286" width="3.5546875" customWidth="1"/>
    <col min="13287" max="13287" width="31.6640625" customWidth="1"/>
    <col min="13288" max="13288" width="10" bestFit="1" customWidth="1"/>
    <col min="13290" max="13290" width="21.5546875" customWidth="1"/>
    <col min="13291" max="13291" width="17" bestFit="1" customWidth="1"/>
    <col min="13292" max="13292" width="46.33203125" bestFit="1" customWidth="1"/>
    <col min="13293" max="13293" width="11.88671875" customWidth="1"/>
    <col min="13294" max="13294" width="10.88671875" customWidth="1"/>
    <col min="13295" max="13295" width="9.33203125" customWidth="1"/>
    <col min="13296" max="13296" width="8.109375" customWidth="1"/>
    <col min="13297" max="13306" width="0" hidden="1" customWidth="1"/>
    <col min="13307" max="13307" width="8.5546875" customWidth="1"/>
    <col min="13308" max="13308" width="7.109375" customWidth="1"/>
    <col min="13309" max="13322" width="6.44140625" customWidth="1"/>
    <col min="13323" max="13323" width="6" customWidth="1"/>
    <col min="13324" max="13324" width="5.6640625" customWidth="1"/>
    <col min="13325" max="13325" width="6.109375" customWidth="1"/>
    <col min="13326" max="13326" width="5.109375" customWidth="1"/>
    <col min="13327" max="13327" width="6.109375" customWidth="1"/>
    <col min="13328" max="13328" width="5.5546875" customWidth="1"/>
    <col min="13329" max="13329" width="8.44140625" customWidth="1"/>
    <col min="13330" max="13330" width="8" customWidth="1"/>
    <col min="13331" max="13331" width="24.6640625" customWidth="1"/>
    <col min="13332" max="13332" width="19.33203125" customWidth="1"/>
    <col min="13542" max="13542" width="3.5546875" customWidth="1"/>
    <col min="13543" max="13543" width="31.6640625" customWidth="1"/>
    <col min="13544" max="13544" width="10" bestFit="1" customWidth="1"/>
    <col min="13546" max="13546" width="21.5546875" customWidth="1"/>
    <col min="13547" max="13547" width="17" bestFit="1" customWidth="1"/>
    <col min="13548" max="13548" width="46.33203125" bestFit="1" customWidth="1"/>
    <col min="13549" max="13549" width="11.88671875" customWidth="1"/>
    <col min="13550" max="13550" width="10.88671875" customWidth="1"/>
    <col min="13551" max="13551" width="9.33203125" customWidth="1"/>
    <col min="13552" max="13552" width="8.109375" customWidth="1"/>
    <col min="13553" max="13562" width="0" hidden="1" customWidth="1"/>
    <col min="13563" max="13563" width="8.5546875" customWidth="1"/>
    <col min="13564" max="13564" width="7.109375" customWidth="1"/>
    <col min="13565" max="13578" width="6.44140625" customWidth="1"/>
    <col min="13579" max="13579" width="6" customWidth="1"/>
    <col min="13580" max="13580" width="5.6640625" customWidth="1"/>
    <col min="13581" max="13581" width="6.109375" customWidth="1"/>
    <col min="13582" max="13582" width="5.109375" customWidth="1"/>
    <col min="13583" max="13583" width="6.109375" customWidth="1"/>
    <col min="13584" max="13584" width="5.5546875" customWidth="1"/>
    <col min="13585" max="13585" width="8.44140625" customWidth="1"/>
    <col min="13586" max="13586" width="8" customWidth="1"/>
    <col min="13587" max="13587" width="24.6640625" customWidth="1"/>
    <col min="13588" max="13588" width="19.33203125" customWidth="1"/>
    <col min="13798" max="13798" width="3.5546875" customWidth="1"/>
    <col min="13799" max="13799" width="31.6640625" customWidth="1"/>
    <col min="13800" max="13800" width="10" bestFit="1" customWidth="1"/>
    <col min="13802" max="13802" width="21.5546875" customWidth="1"/>
    <col min="13803" max="13803" width="17" bestFit="1" customWidth="1"/>
    <col min="13804" max="13804" width="46.33203125" bestFit="1" customWidth="1"/>
    <col min="13805" max="13805" width="11.88671875" customWidth="1"/>
    <col min="13806" max="13806" width="10.88671875" customWidth="1"/>
    <col min="13807" max="13807" width="9.33203125" customWidth="1"/>
    <col min="13808" max="13808" width="8.109375" customWidth="1"/>
    <col min="13809" max="13818" width="0" hidden="1" customWidth="1"/>
    <col min="13819" max="13819" width="8.5546875" customWidth="1"/>
    <col min="13820" max="13820" width="7.109375" customWidth="1"/>
    <col min="13821" max="13834" width="6.44140625" customWidth="1"/>
    <col min="13835" max="13835" width="6" customWidth="1"/>
    <col min="13836" max="13836" width="5.6640625" customWidth="1"/>
    <col min="13837" max="13837" width="6.109375" customWidth="1"/>
    <col min="13838" max="13838" width="5.109375" customWidth="1"/>
    <col min="13839" max="13839" width="6.109375" customWidth="1"/>
    <col min="13840" max="13840" width="5.5546875" customWidth="1"/>
    <col min="13841" max="13841" width="8.44140625" customWidth="1"/>
    <col min="13842" max="13842" width="8" customWidth="1"/>
    <col min="13843" max="13843" width="24.6640625" customWidth="1"/>
    <col min="13844" max="13844" width="19.33203125" customWidth="1"/>
    <col min="14054" max="14054" width="3.5546875" customWidth="1"/>
    <col min="14055" max="14055" width="31.6640625" customWidth="1"/>
    <col min="14056" max="14056" width="10" bestFit="1" customWidth="1"/>
    <col min="14058" max="14058" width="21.5546875" customWidth="1"/>
    <col min="14059" max="14059" width="17" bestFit="1" customWidth="1"/>
    <col min="14060" max="14060" width="46.33203125" bestFit="1" customWidth="1"/>
    <col min="14061" max="14061" width="11.88671875" customWidth="1"/>
    <col min="14062" max="14062" width="10.88671875" customWidth="1"/>
    <col min="14063" max="14063" width="9.33203125" customWidth="1"/>
    <col min="14064" max="14064" width="8.109375" customWidth="1"/>
    <col min="14065" max="14074" width="0" hidden="1" customWidth="1"/>
    <col min="14075" max="14075" width="8.5546875" customWidth="1"/>
    <col min="14076" max="14076" width="7.109375" customWidth="1"/>
    <col min="14077" max="14090" width="6.44140625" customWidth="1"/>
    <col min="14091" max="14091" width="6" customWidth="1"/>
    <col min="14092" max="14092" width="5.6640625" customWidth="1"/>
    <col min="14093" max="14093" width="6.109375" customWidth="1"/>
    <col min="14094" max="14094" width="5.109375" customWidth="1"/>
    <col min="14095" max="14095" width="6.109375" customWidth="1"/>
    <col min="14096" max="14096" width="5.5546875" customWidth="1"/>
    <col min="14097" max="14097" width="8.44140625" customWidth="1"/>
    <col min="14098" max="14098" width="8" customWidth="1"/>
    <col min="14099" max="14099" width="24.6640625" customWidth="1"/>
    <col min="14100" max="14100" width="19.33203125" customWidth="1"/>
    <col min="14310" max="14310" width="3.5546875" customWidth="1"/>
    <col min="14311" max="14311" width="31.6640625" customWidth="1"/>
    <col min="14312" max="14312" width="10" bestFit="1" customWidth="1"/>
    <col min="14314" max="14314" width="21.5546875" customWidth="1"/>
    <col min="14315" max="14315" width="17" bestFit="1" customWidth="1"/>
    <col min="14316" max="14316" width="46.33203125" bestFit="1" customWidth="1"/>
    <col min="14317" max="14317" width="11.88671875" customWidth="1"/>
    <col min="14318" max="14318" width="10.88671875" customWidth="1"/>
    <col min="14319" max="14319" width="9.33203125" customWidth="1"/>
    <col min="14320" max="14320" width="8.109375" customWidth="1"/>
    <col min="14321" max="14330" width="0" hidden="1" customWidth="1"/>
    <col min="14331" max="14331" width="8.5546875" customWidth="1"/>
    <col min="14332" max="14332" width="7.109375" customWidth="1"/>
    <col min="14333" max="14346" width="6.44140625" customWidth="1"/>
    <col min="14347" max="14347" width="6" customWidth="1"/>
    <col min="14348" max="14348" width="5.6640625" customWidth="1"/>
    <col min="14349" max="14349" width="6.109375" customWidth="1"/>
    <col min="14350" max="14350" width="5.109375" customWidth="1"/>
    <col min="14351" max="14351" width="6.109375" customWidth="1"/>
    <col min="14352" max="14352" width="5.5546875" customWidth="1"/>
    <col min="14353" max="14353" width="8.44140625" customWidth="1"/>
    <col min="14354" max="14354" width="8" customWidth="1"/>
    <col min="14355" max="14355" width="24.6640625" customWidth="1"/>
    <col min="14356" max="14356" width="19.33203125" customWidth="1"/>
    <col min="14566" max="14566" width="3.5546875" customWidth="1"/>
    <col min="14567" max="14567" width="31.6640625" customWidth="1"/>
    <col min="14568" max="14568" width="10" bestFit="1" customWidth="1"/>
    <col min="14570" max="14570" width="21.5546875" customWidth="1"/>
    <col min="14571" max="14571" width="17" bestFit="1" customWidth="1"/>
    <col min="14572" max="14572" width="46.33203125" bestFit="1" customWidth="1"/>
    <col min="14573" max="14573" width="11.88671875" customWidth="1"/>
    <col min="14574" max="14574" width="10.88671875" customWidth="1"/>
    <col min="14575" max="14575" width="9.33203125" customWidth="1"/>
    <col min="14576" max="14576" width="8.109375" customWidth="1"/>
    <col min="14577" max="14586" width="0" hidden="1" customWidth="1"/>
    <col min="14587" max="14587" width="8.5546875" customWidth="1"/>
    <col min="14588" max="14588" width="7.109375" customWidth="1"/>
    <col min="14589" max="14602" width="6.44140625" customWidth="1"/>
    <col min="14603" max="14603" width="6" customWidth="1"/>
    <col min="14604" max="14604" width="5.6640625" customWidth="1"/>
    <col min="14605" max="14605" width="6.109375" customWidth="1"/>
    <col min="14606" max="14606" width="5.109375" customWidth="1"/>
    <col min="14607" max="14607" width="6.109375" customWidth="1"/>
    <col min="14608" max="14608" width="5.5546875" customWidth="1"/>
    <col min="14609" max="14609" width="8.44140625" customWidth="1"/>
    <col min="14610" max="14610" width="8" customWidth="1"/>
    <col min="14611" max="14611" width="24.6640625" customWidth="1"/>
    <col min="14612" max="14612" width="19.33203125" customWidth="1"/>
    <col min="14822" max="14822" width="3.5546875" customWidth="1"/>
    <col min="14823" max="14823" width="31.6640625" customWidth="1"/>
    <col min="14824" max="14824" width="10" bestFit="1" customWidth="1"/>
    <col min="14826" max="14826" width="21.5546875" customWidth="1"/>
    <col min="14827" max="14827" width="17" bestFit="1" customWidth="1"/>
    <col min="14828" max="14828" width="46.33203125" bestFit="1" customWidth="1"/>
    <col min="14829" max="14829" width="11.88671875" customWidth="1"/>
    <col min="14830" max="14830" width="10.88671875" customWidth="1"/>
    <col min="14831" max="14831" width="9.33203125" customWidth="1"/>
    <col min="14832" max="14832" width="8.109375" customWidth="1"/>
    <col min="14833" max="14842" width="0" hidden="1" customWidth="1"/>
    <col min="14843" max="14843" width="8.5546875" customWidth="1"/>
    <col min="14844" max="14844" width="7.109375" customWidth="1"/>
    <col min="14845" max="14858" width="6.44140625" customWidth="1"/>
    <col min="14859" max="14859" width="6" customWidth="1"/>
    <col min="14860" max="14860" width="5.6640625" customWidth="1"/>
    <col min="14861" max="14861" width="6.109375" customWidth="1"/>
    <col min="14862" max="14862" width="5.109375" customWidth="1"/>
    <col min="14863" max="14863" width="6.109375" customWidth="1"/>
    <col min="14864" max="14864" width="5.5546875" customWidth="1"/>
    <col min="14865" max="14865" width="8.44140625" customWidth="1"/>
    <col min="14866" max="14866" width="8" customWidth="1"/>
    <col min="14867" max="14867" width="24.6640625" customWidth="1"/>
    <col min="14868" max="14868" width="19.33203125" customWidth="1"/>
    <col min="15078" max="15078" width="3.5546875" customWidth="1"/>
    <col min="15079" max="15079" width="31.6640625" customWidth="1"/>
    <col min="15080" max="15080" width="10" bestFit="1" customWidth="1"/>
    <col min="15082" max="15082" width="21.5546875" customWidth="1"/>
    <col min="15083" max="15083" width="17" bestFit="1" customWidth="1"/>
    <col min="15084" max="15084" width="46.33203125" bestFit="1" customWidth="1"/>
    <col min="15085" max="15085" width="11.88671875" customWidth="1"/>
    <col min="15086" max="15086" width="10.88671875" customWidth="1"/>
    <col min="15087" max="15087" width="9.33203125" customWidth="1"/>
    <col min="15088" max="15088" width="8.109375" customWidth="1"/>
    <col min="15089" max="15098" width="0" hidden="1" customWidth="1"/>
    <col min="15099" max="15099" width="8.5546875" customWidth="1"/>
    <col min="15100" max="15100" width="7.109375" customWidth="1"/>
    <col min="15101" max="15114" width="6.44140625" customWidth="1"/>
    <col min="15115" max="15115" width="6" customWidth="1"/>
    <col min="15116" max="15116" width="5.6640625" customWidth="1"/>
    <col min="15117" max="15117" width="6.109375" customWidth="1"/>
    <col min="15118" max="15118" width="5.109375" customWidth="1"/>
    <col min="15119" max="15119" width="6.109375" customWidth="1"/>
    <col min="15120" max="15120" width="5.5546875" customWidth="1"/>
    <col min="15121" max="15121" width="8.44140625" customWidth="1"/>
    <col min="15122" max="15122" width="8" customWidth="1"/>
    <col min="15123" max="15123" width="24.6640625" customWidth="1"/>
    <col min="15124" max="15124" width="19.33203125" customWidth="1"/>
    <col min="15334" max="15334" width="3.5546875" customWidth="1"/>
    <col min="15335" max="15335" width="31.6640625" customWidth="1"/>
    <col min="15336" max="15336" width="10" bestFit="1" customWidth="1"/>
    <col min="15338" max="15338" width="21.5546875" customWidth="1"/>
    <col min="15339" max="15339" width="17" bestFit="1" customWidth="1"/>
    <col min="15340" max="15340" width="46.33203125" bestFit="1" customWidth="1"/>
    <col min="15341" max="15341" width="11.88671875" customWidth="1"/>
    <col min="15342" max="15342" width="10.88671875" customWidth="1"/>
    <col min="15343" max="15343" width="9.33203125" customWidth="1"/>
    <col min="15344" max="15344" width="8.109375" customWidth="1"/>
    <col min="15345" max="15354" width="0" hidden="1" customWidth="1"/>
    <col min="15355" max="15355" width="8.5546875" customWidth="1"/>
    <col min="15356" max="15356" width="7.109375" customWidth="1"/>
    <col min="15357" max="15370" width="6.44140625" customWidth="1"/>
    <col min="15371" max="15371" width="6" customWidth="1"/>
    <col min="15372" max="15372" width="5.6640625" customWidth="1"/>
    <col min="15373" max="15373" width="6.109375" customWidth="1"/>
    <col min="15374" max="15374" width="5.109375" customWidth="1"/>
    <col min="15375" max="15375" width="6.109375" customWidth="1"/>
    <col min="15376" max="15376" width="5.5546875" customWidth="1"/>
    <col min="15377" max="15377" width="8.44140625" customWidth="1"/>
    <col min="15378" max="15378" width="8" customWidth="1"/>
    <col min="15379" max="15379" width="24.6640625" customWidth="1"/>
    <col min="15380" max="15380" width="19.33203125" customWidth="1"/>
    <col min="15590" max="15590" width="3.5546875" customWidth="1"/>
    <col min="15591" max="15591" width="31.6640625" customWidth="1"/>
    <col min="15592" max="15592" width="10" bestFit="1" customWidth="1"/>
    <col min="15594" max="15594" width="21.5546875" customWidth="1"/>
    <col min="15595" max="15595" width="17" bestFit="1" customWidth="1"/>
    <col min="15596" max="15596" width="46.33203125" bestFit="1" customWidth="1"/>
    <col min="15597" max="15597" width="11.88671875" customWidth="1"/>
    <col min="15598" max="15598" width="10.88671875" customWidth="1"/>
    <col min="15599" max="15599" width="9.33203125" customWidth="1"/>
    <col min="15600" max="15600" width="8.109375" customWidth="1"/>
    <col min="15601" max="15610" width="0" hidden="1" customWidth="1"/>
    <col min="15611" max="15611" width="8.5546875" customWidth="1"/>
    <col min="15612" max="15612" width="7.109375" customWidth="1"/>
    <col min="15613" max="15626" width="6.44140625" customWidth="1"/>
    <col min="15627" max="15627" width="6" customWidth="1"/>
    <col min="15628" max="15628" width="5.6640625" customWidth="1"/>
    <col min="15629" max="15629" width="6.109375" customWidth="1"/>
    <col min="15630" max="15630" width="5.109375" customWidth="1"/>
    <col min="15631" max="15631" width="6.109375" customWidth="1"/>
    <col min="15632" max="15632" width="5.5546875" customWidth="1"/>
    <col min="15633" max="15633" width="8.44140625" customWidth="1"/>
    <col min="15634" max="15634" width="8" customWidth="1"/>
    <col min="15635" max="15635" width="24.6640625" customWidth="1"/>
    <col min="15636" max="15636" width="19.33203125" customWidth="1"/>
    <col min="15846" max="15846" width="3.5546875" customWidth="1"/>
    <col min="15847" max="15847" width="31.6640625" customWidth="1"/>
    <col min="15848" max="15848" width="10" bestFit="1" customWidth="1"/>
    <col min="15850" max="15850" width="21.5546875" customWidth="1"/>
    <col min="15851" max="15851" width="17" bestFit="1" customWidth="1"/>
    <col min="15852" max="15852" width="46.33203125" bestFit="1" customWidth="1"/>
    <col min="15853" max="15853" width="11.88671875" customWidth="1"/>
    <col min="15854" max="15854" width="10.88671875" customWidth="1"/>
    <col min="15855" max="15855" width="9.33203125" customWidth="1"/>
    <col min="15856" max="15856" width="8.109375" customWidth="1"/>
    <col min="15857" max="15866" width="0" hidden="1" customWidth="1"/>
    <col min="15867" max="15867" width="8.5546875" customWidth="1"/>
    <col min="15868" max="15868" width="7.109375" customWidth="1"/>
    <col min="15869" max="15882" width="6.44140625" customWidth="1"/>
    <col min="15883" max="15883" width="6" customWidth="1"/>
    <col min="15884" max="15884" width="5.6640625" customWidth="1"/>
    <col min="15885" max="15885" width="6.109375" customWidth="1"/>
    <col min="15886" max="15886" width="5.109375" customWidth="1"/>
    <col min="15887" max="15887" width="6.109375" customWidth="1"/>
    <col min="15888" max="15888" width="5.5546875" customWidth="1"/>
    <col min="15889" max="15889" width="8.44140625" customWidth="1"/>
    <col min="15890" max="15890" width="8" customWidth="1"/>
    <col min="15891" max="15891" width="24.6640625" customWidth="1"/>
    <col min="15892" max="15892" width="19.33203125" customWidth="1"/>
    <col min="16102" max="16102" width="3.5546875" customWidth="1"/>
    <col min="16103" max="16103" width="31.6640625" customWidth="1"/>
    <col min="16104" max="16104" width="10" bestFit="1" customWidth="1"/>
    <col min="16106" max="16106" width="21.5546875" customWidth="1"/>
    <col min="16107" max="16107" width="17" bestFit="1" customWidth="1"/>
    <col min="16108" max="16108" width="46.33203125" bestFit="1" customWidth="1"/>
    <col min="16109" max="16109" width="11.88671875" customWidth="1"/>
    <col min="16110" max="16110" width="10.88671875" customWidth="1"/>
    <col min="16111" max="16111" width="9.33203125" customWidth="1"/>
    <col min="16112" max="16112" width="8.109375" customWidth="1"/>
    <col min="16113" max="16122" width="0" hidden="1" customWidth="1"/>
    <col min="16123" max="16123" width="8.5546875" customWidth="1"/>
    <col min="16124" max="16124" width="7.109375" customWidth="1"/>
    <col min="16125" max="16138" width="6.44140625" customWidth="1"/>
    <col min="16139" max="16139" width="6" customWidth="1"/>
    <col min="16140" max="16140" width="5.6640625" customWidth="1"/>
    <col min="16141" max="16141" width="6.109375" customWidth="1"/>
    <col min="16142" max="16142" width="5.109375" customWidth="1"/>
    <col min="16143" max="16143" width="6.109375" customWidth="1"/>
    <col min="16144" max="16144" width="5.5546875" customWidth="1"/>
    <col min="16145" max="16145" width="8.44140625" customWidth="1"/>
    <col min="16146" max="16146" width="8" customWidth="1"/>
    <col min="16147" max="16147" width="24.6640625" customWidth="1"/>
    <col min="16148" max="16148" width="19.33203125" customWidth="1"/>
  </cols>
  <sheetData>
    <row r="1" spans="3:19" ht="17.399999999999999" x14ac:dyDescent="0.3">
      <c r="F1" s="4" t="s">
        <v>0</v>
      </c>
    </row>
    <row r="2" spans="3:19" x14ac:dyDescent="0.3">
      <c r="F2" s="6" t="s">
        <v>1</v>
      </c>
    </row>
    <row r="3" spans="3:19" x14ac:dyDescent="0.3">
      <c r="F3" s="7" t="s">
        <v>2</v>
      </c>
    </row>
    <row r="4" spans="3:19" x14ac:dyDescent="0.3">
      <c r="F4" s="7" t="s">
        <v>3</v>
      </c>
    </row>
    <row r="5" spans="3:19" x14ac:dyDescent="0.3">
      <c r="F5" s="8"/>
    </row>
    <row r="6" spans="3:19" x14ac:dyDescent="0.3">
      <c r="F6" s="8"/>
    </row>
    <row r="7" spans="3:19" x14ac:dyDescent="0.3">
      <c r="F7" s="8"/>
    </row>
    <row r="8" spans="3:19" x14ac:dyDescent="0.3">
      <c r="F8" s="8"/>
    </row>
    <row r="9" spans="3:19" x14ac:dyDescent="0.3">
      <c r="F9" s="8"/>
    </row>
    <row r="10" spans="3:19" x14ac:dyDescent="0.3">
      <c r="F10" s="8"/>
    </row>
    <row r="11" spans="3:19" x14ac:dyDescent="0.3">
      <c r="F11" s="8"/>
      <c r="H11" s="9" t="s">
        <v>4</v>
      </c>
    </row>
    <row r="12" spans="3:19" ht="27" x14ac:dyDescent="0.3">
      <c r="F12" s="8"/>
      <c r="H12" s="10" t="s">
        <v>5</v>
      </c>
    </row>
    <row r="13" spans="3:19" x14ac:dyDescent="0.3">
      <c r="F13" s="8"/>
    </row>
    <row r="14" spans="3:19" ht="79.8" x14ac:dyDescent="0.3">
      <c r="C14" s="3" t="s">
        <v>6</v>
      </c>
      <c r="F14" s="8"/>
      <c r="H14" s="10" t="s">
        <v>7</v>
      </c>
    </row>
    <row r="15" spans="3:19" x14ac:dyDescent="0.3">
      <c r="F15" s="8"/>
    </row>
    <row r="16" spans="3:19" ht="93" x14ac:dyDescent="0.3">
      <c r="F16" s="10" t="s">
        <v>8</v>
      </c>
      <c r="H16" s="10" t="s">
        <v>9</v>
      </c>
    </row>
    <row r="17" spans="1:23" x14ac:dyDescent="0.3">
      <c r="F17" s="8"/>
    </row>
    <row r="19" spans="1:23" ht="24.6" x14ac:dyDescent="0.4">
      <c r="F19" s="12" t="s">
        <v>10</v>
      </c>
      <c r="I19" s="13"/>
      <c r="J19" s="14"/>
      <c r="K19" s="14"/>
      <c r="L19" s="14"/>
      <c r="M19" s="14"/>
      <c r="N19" s="14"/>
    </row>
    <row r="20" spans="1:23" s="1" customFormat="1" ht="53.4" x14ac:dyDescent="0.3">
      <c r="A20" s="1" t="s">
        <v>11</v>
      </c>
      <c r="B20" s="21"/>
      <c r="C20" s="138" t="s">
        <v>12</v>
      </c>
      <c r="D20" s="138" t="s">
        <v>13</v>
      </c>
      <c r="E20" s="138" t="s">
        <v>14</v>
      </c>
      <c r="F20" s="138" t="s">
        <v>15</v>
      </c>
      <c r="G20" s="138" t="s">
        <v>16</v>
      </c>
      <c r="H20" s="138" t="s">
        <v>17</v>
      </c>
      <c r="I20" s="139" t="s">
        <v>18</v>
      </c>
      <c r="J20" s="139" t="s">
        <v>19</v>
      </c>
      <c r="K20" s="139" t="s">
        <v>20</v>
      </c>
      <c r="L20" s="139" t="s">
        <v>21</v>
      </c>
      <c r="M20" s="143" t="s">
        <v>290</v>
      </c>
      <c r="N20" s="139"/>
      <c r="O20" s="143"/>
      <c r="P20" s="140" t="s">
        <v>286</v>
      </c>
      <c r="Q20" s="141" t="s">
        <v>24</v>
      </c>
      <c r="R20" s="141" t="s">
        <v>25</v>
      </c>
      <c r="S20" s="141" t="s">
        <v>26</v>
      </c>
      <c r="T20" s="141" t="s">
        <v>288</v>
      </c>
      <c r="U20" s="141" t="s">
        <v>293</v>
      </c>
      <c r="V20" s="138" t="s">
        <v>292</v>
      </c>
      <c r="W20" s="139" t="s">
        <v>20</v>
      </c>
    </row>
    <row r="21" spans="1:23" s="1" customFormat="1" ht="27" x14ac:dyDescent="0.3">
      <c r="A21" s="18">
        <v>1</v>
      </c>
      <c r="B21" s="133">
        <v>1</v>
      </c>
      <c r="C21" s="134" t="s">
        <v>29</v>
      </c>
      <c r="D21" s="135">
        <v>1</v>
      </c>
      <c r="E21" s="136">
        <v>0</v>
      </c>
      <c r="F21" s="137"/>
      <c r="G21" s="135"/>
      <c r="H21" s="135"/>
      <c r="I21" s="135"/>
      <c r="J21" s="136">
        <f>SUM(I22)</f>
        <v>100</v>
      </c>
      <c r="K21" s="136">
        <f>+J21</f>
        <v>100</v>
      </c>
      <c r="L21" s="135"/>
      <c r="M21" s="144"/>
      <c r="N21" s="135"/>
      <c r="O21" s="144"/>
      <c r="P21" s="135">
        <f>SUM(M21:O21)</f>
        <v>0</v>
      </c>
      <c r="Q21" s="135"/>
      <c r="R21" s="135"/>
      <c r="S21" s="16"/>
      <c r="T21" s="18">
        <f>+P21</f>
        <v>0</v>
      </c>
      <c r="U21" s="136">
        <f>SUM(T22)</f>
        <v>0</v>
      </c>
      <c r="V21" s="149"/>
      <c r="W21" s="136">
        <f>+J21</f>
        <v>100</v>
      </c>
    </row>
    <row r="22" spans="1:23" ht="13.2" x14ac:dyDescent="0.25">
      <c r="A22" s="18">
        <v>2</v>
      </c>
      <c r="B22" s="17"/>
      <c r="C22" s="75"/>
      <c r="D22" s="43">
        <v>1</v>
      </c>
      <c r="E22" s="43">
        <v>1</v>
      </c>
      <c r="F22" s="80">
        <v>1001</v>
      </c>
      <c r="G22" s="81">
        <v>-100</v>
      </c>
      <c r="H22" s="55" t="s">
        <v>30</v>
      </c>
      <c r="I22" s="23">
        <v>100</v>
      </c>
      <c r="J22" s="78"/>
      <c r="K22" s="78"/>
      <c r="L22" s="23" t="s">
        <v>31</v>
      </c>
      <c r="M22" s="145"/>
      <c r="N22" s="23"/>
      <c r="O22" s="145"/>
      <c r="P22" s="135">
        <f t="shared" ref="P22:P85" si="0">SUM(M22:O22)</f>
        <v>0</v>
      </c>
      <c r="Q22" s="23" t="s">
        <v>32</v>
      </c>
      <c r="R22" s="23"/>
      <c r="S22" s="23"/>
      <c r="T22" s="18">
        <f t="shared" ref="T22:T85" si="1">+P22</f>
        <v>0</v>
      </c>
      <c r="U22" s="78"/>
      <c r="V22" s="150"/>
      <c r="W22" s="28">
        <f t="shared" ref="W22:W85" si="2">+J22</f>
        <v>0</v>
      </c>
    </row>
    <row r="23" spans="1:23" x14ac:dyDescent="0.3">
      <c r="A23" s="18">
        <v>4</v>
      </c>
      <c r="B23" s="15">
        <v>2</v>
      </c>
      <c r="C23" s="76" t="s">
        <v>33</v>
      </c>
      <c r="D23" s="27">
        <v>2</v>
      </c>
      <c r="E23" s="27">
        <v>0</v>
      </c>
      <c r="F23" s="82"/>
      <c r="G23" s="83"/>
      <c r="H23" s="59"/>
      <c r="I23" s="24"/>
      <c r="J23" s="24">
        <f>+I24</f>
        <v>40</v>
      </c>
      <c r="K23" s="27">
        <f>+J23</f>
        <v>40</v>
      </c>
      <c r="L23" s="24"/>
      <c r="M23" s="145"/>
      <c r="N23" s="24"/>
      <c r="O23" s="145"/>
      <c r="P23" s="135">
        <f t="shared" si="0"/>
        <v>0</v>
      </c>
      <c r="Q23" s="24"/>
      <c r="R23" s="24"/>
      <c r="S23" s="24"/>
      <c r="T23" s="18">
        <f t="shared" si="1"/>
        <v>0</v>
      </c>
      <c r="U23" s="24">
        <f>+T24</f>
        <v>0</v>
      </c>
      <c r="V23" s="150"/>
      <c r="W23" s="136">
        <f t="shared" si="2"/>
        <v>40</v>
      </c>
    </row>
    <row r="24" spans="1:23" ht="13.2" x14ac:dyDescent="0.25">
      <c r="A24" s="18">
        <v>5</v>
      </c>
      <c r="B24" s="17"/>
      <c r="C24" s="75"/>
      <c r="D24" s="43">
        <v>2</v>
      </c>
      <c r="E24" s="43">
        <v>1</v>
      </c>
      <c r="F24" s="80">
        <v>1002</v>
      </c>
      <c r="G24" s="81">
        <v>-101</v>
      </c>
      <c r="H24" s="55" t="s">
        <v>34</v>
      </c>
      <c r="I24" s="23">
        <v>40</v>
      </c>
      <c r="J24" s="78"/>
      <c r="K24" s="78"/>
      <c r="L24" s="23"/>
      <c r="M24" s="145"/>
      <c r="N24" s="23"/>
      <c r="O24" s="145"/>
      <c r="P24" s="135">
        <f t="shared" si="0"/>
        <v>0</v>
      </c>
      <c r="Q24" s="23" t="s">
        <v>35</v>
      </c>
      <c r="R24" s="23"/>
      <c r="S24" s="23"/>
      <c r="T24" s="18">
        <f t="shared" si="1"/>
        <v>0</v>
      </c>
      <c r="U24" s="78"/>
      <c r="V24" s="150"/>
      <c r="W24" s="28">
        <f t="shared" si="2"/>
        <v>0</v>
      </c>
    </row>
    <row r="25" spans="1:23" x14ac:dyDescent="0.3">
      <c r="A25" s="18">
        <v>7</v>
      </c>
      <c r="B25" s="15">
        <v>3</v>
      </c>
      <c r="C25" s="76" t="s">
        <v>36</v>
      </c>
      <c r="D25" s="27">
        <v>3</v>
      </c>
      <c r="E25" s="27">
        <v>0</v>
      </c>
      <c r="F25" s="82"/>
      <c r="G25" s="84"/>
      <c r="H25" s="59"/>
      <c r="I25" s="24"/>
      <c r="J25" s="27">
        <f>+I26</f>
        <v>100</v>
      </c>
      <c r="K25" s="27">
        <f>+J25</f>
        <v>100</v>
      </c>
      <c r="L25" s="24"/>
      <c r="M25" s="145"/>
      <c r="N25" s="24"/>
      <c r="O25" s="145"/>
      <c r="P25" s="135">
        <f t="shared" si="0"/>
        <v>0</v>
      </c>
      <c r="Q25" s="24"/>
      <c r="R25" s="24"/>
      <c r="S25" s="24"/>
      <c r="T25" s="18">
        <f t="shared" si="1"/>
        <v>0</v>
      </c>
      <c r="U25" s="27">
        <f>+T26</f>
        <v>0</v>
      </c>
      <c r="V25" s="150">
        <v>7</v>
      </c>
      <c r="W25" s="136">
        <f t="shared" si="2"/>
        <v>100</v>
      </c>
    </row>
    <row r="26" spans="1:23" ht="13.2" x14ac:dyDescent="0.25">
      <c r="A26" s="18">
        <v>8</v>
      </c>
      <c r="B26" s="17"/>
      <c r="C26" s="75"/>
      <c r="D26" s="43">
        <v>3</v>
      </c>
      <c r="E26" s="43">
        <v>1</v>
      </c>
      <c r="F26" s="80">
        <v>1003</v>
      </c>
      <c r="G26" s="81">
        <v>-100</v>
      </c>
      <c r="H26" s="55" t="s">
        <v>37</v>
      </c>
      <c r="I26" s="23">
        <v>100</v>
      </c>
      <c r="J26" s="78"/>
      <c r="K26" s="78"/>
      <c r="L26" s="23" t="s">
        <v>31</v>
      </c>
      <c r="M26" s="145"/>
      <c r="N26" s="23"/>
      <c r="O26" s="145"/>
      <c r="P26" s="135">
        <f t="shared" si="0"/>
        <v>0</v>
      </c>
      <c r="Q26" s="23" t="s">
        <v>32</v>
      </c>
      <c r="R26" s="47"/>
      <c r="S26" s="23"/>
      <c r="T26" s="18">
        <f t="shared" si="1"/>
        <v>0</v>
      </c>
      <c r="U26" s="78"/>
      <c r="V26" s="150"/>
      <c r="W26" s="28">
        <f t="shared" si="2"/>
        <v>0</v>
      </c>
    </row>
    <row r="27" spans="1:23" x14ac:dyDescent="0.3">
      <c r="A27" s="18">
        <v>10</v>
      </c>
      <c r="B27" s="15">
        <v>4</v>
      </c>
      <c r="C27" s="76" t="s">
        <v>38</v>
      </c>
      <c r="D27" s="27">
        <v>4</v>
      </c>
      <c r="E27" s="27">
        <v>0</v>
      </c>
      <c r="F27" s="82"/>
      <c r="G27" s="85"/>
      <c r="H27" s="59"/>
      <c r="I27" s="24"/>
      <c r="J27" s="27">
        <f>SUM(I28:I39)</f>
        <v>200</v>
      </c>
      <c r="K27" s="27">
        <f>+J27</f>
        <v>200</v>
      </c>
      <c r="L27" s="24"/>
      <c r="M27" s="145"/>
      <c r="N27" s="24"/>
      <c r="O27" s="145"/>
      <c r="P27" s="135">
        <f t="shared" si="0"/>
        <v>0</v>
      </c>
      <c r="Q27" s="24"/>
      <c r="R27" s="24"/>
      <c r="S27" s="24"/>
      <c r="T27" s="18">
        <f t="shared" si="1"/>
        <v>0</v>
      </c>
      <c r="U27" s="27">
        <f>SUM(T28:T39)</f>
        <v>132</v>
      </c>
      <c r="V27" s="150">
        <v>58</v>
      </c>
      <c r="W27" s="136">
        <f t="shared" si="2"/>
        <v>200</v>
      </c>
    </row>
    <row r="28" spans="1:23" ht="27" x14ac:dyDescent="0.3">
      <c r="A28" s="18">
        <v>11</v>
      </c>
      <c r="B28" s="21"/>
      <c r="C28" s="75"/>
      <c r="D28" s="43">
        <v>4</v>
      </c>
      <c r="E28" s="43">
        <v>1</v>
      </c>
      <c r="F28" s="80">
        <v>1004</v>
      </c>
      <c r="G28" s="81">
        <v>-100</v>
      </c>
      <c r="H28" s="55" t="s">
        <v>287</v>
      </c>
      <c r="I28" s="23">
        <v>30</v>
      </c>
      <c r="J28" s="23"/>
      <c r="K28" s="78"/>
      <c r="L28" s="23"/>
      <c r="M28" s="145">
        <v>30</v>
      </c>
      <c r="N28" s="23"/>
      <c r="O28" s="145"/>
      <c r="P28" s="135">
        <f t="shared" si="0"/>
        <v>30</v>
      </c>
      <c r="Q28" s="23" t="s">
        <v>39</v>
      </c>
      <c r="R28" s="23"/>
      <c r="S28" s="23"/>
      <c r="T28" s="18">
        <f t="shared" si="1"/>
        <v>30</v>
      </c>
      <c r="U28" s="23"/>
      <c r="V28" s="150"/>
      <c r="W28" s="28">
        <f t="shared" si="2"/>
        <v>0</v>
      </c>
    </row>
    <row r="29" spans="1:23" x14ac:dyDescent="0.3">
      <c r="A29" s="18">
        <v>12</v>
      </c>
      <c r="B29" s="21"/>
      <c r="C29" s="75"/>
      <c r="D29" s="43">
        <v>4</v>
      </c>
      <c r="E29" s="43">
        <v>2</v>
      </c>
      <c r="F29" s="80">
        <v>1004</v>
      </c>
      <c r="G29" s="81">
        <v>-101</v>
      </c>
      <c r="H29" s="55" t="s">
        <v>247</v>
      </c>
      <c r="I29" s="23">
        <v>30</v>
      </c>
      <c r="J29" s="43"/>
      <c r="K29" s="43"/>
      <c r="L29" s="23"/>
      <c r="M29" s="145">
        <v>30</v>
      </c>
      <c r="N29" s="23"/>
      <c r="O29" s="145"/>
      <c r="P29" s="135">
        <f t="shared" si="0"/>
        <v>30</v>
      </c>
      <c r="Q29" s="23" t="s">
        <v>39</v>
      </c>
      <c r="R29" s="23"/>
      <c r="S29" s="23"/>
      <c r="T29" s="18">
        <f t="shared" si="1"/>
        <v>30</v>
      </c>
      <c r="U29" s="43"/>
      <c r="V29" s="150"/>
      <c r="W29" s="28">
        <f t="shared" si="2"/>
        <v>0</v>
      </c>
    </row>
    <row r="30" spans="1:23" x14ac:dyDescent="0.3">
      <c r="A30" s="18">
        <v>13</v>
      </c>
      <c r="B30" s="21"/>
      <c r="C30" s="75"/>
      <c r="D30" s="43">
        <v>4</v>
      </c>
      <c r="E30" s="43">
        <v>3</v>
      </c>
      <c r="F30" s="80">
        <v>1004</v>
      </c>
      <c r="G30" s="81">
        <v>-102</v>
      </c>
      <c r="H30" s="55" t="s">
        <v>248</v>
      </c>
      <c r="I30" s="23">
        <v>30</v>
      </c>
      <c r="J30" s="43"/>
      <c r="K30" s="43"/>
      <c r="L30" s="23"/>
      <c r="M30" s="145">
        <v>43</v>
      </c>
      <c r="N30" s="23"/>
      <c r="O30" s="145"/>
      <c r="P30" s="135">
        <f t="shared" si="0"/>
        <v>43</v>
      </c>
      <c r="Q30" s="23" t="s">
        <v>39</v>
      </c>
      <c r="R30" s="23"/>
      <c r="S30" s="23"/>
      <c r="T30" s="18">
        <f t="shared" si="1"/>
        <v>43</v>
      </c>
      <c r="U30" s="43"/>
      <c r="V30" s="150"/>
      <c r="W30" s="28">
        <f t="shared" si="2"/>
        <v>0</v>
      </c>
    </row>
    <row r="31" spans="1:23" ht="16.2" thickBot="1" x14ac:dyDescent="0.35">
      <c r="A31" s="18">
        <v>14</v>
      </c>
      <c r="B31" s="21"/>
      <c r="C31" s="75"/>
      <c r="D31" s="43">
        <v>4</v>
      </c>
      <c r="E31" s="43">
        <v>4</v>
      </c>
      <c r="F31" s="80">
        <v>1004</v>
      </c>
      <c r="G31" s="81">
        <v>-103</v>
      </c>
      <c r="H31" s="55" t="s">
        <v>252</v>
      </c>
      <c r="I31" s="158">
        <v>30</v>
      </c>
      <c r="J31" s="43"/>
      <c r="K31" s="43"/>
      <c r="L31" s="23"/>
      <c r="M31" s="145">
        <v>29</v>
      </c>
      <c r="N31" s="23"/>
      <c r="O31" s="145"/>
      <c r="P31" s="135">
        <f t="shared" si="0"/>
        <v>29</v>
      </c>
      <c r="Q31" s="23" t="s">
        <v>39</v>
      </c>
      <c r="R31" s="23"/>
      <c r="S31" s="23"/>
      <c r="T31" s="18">
        <f t="shared" si="1"/>
        <v>29</v>
      </c>
      <c r="U31" s="43"/>
      <c r="V31" s="150"/>
      <c r="W31" s="28">
        <f t="shared" si="2"/>
        <v>0</v>
      </c>
    </row>
    <row r="32" spans="1:23" ht="27" x14ac:dyDescent="0.3">
      <c r="A32" s="18">
        <v>15</v>
      </c>
      <c r="B32" s="21"/>
      <c r="C32" s="75"/>
      <c r="D32" s="43">
        <v>4</v>
      </c>
      <c r="E32" s="43">
        <v>5</v>
      </c>
      <c r="F32" s="80">
        <v>1004</v>
      </c>
      <c r="G32" s="81">
        <v>-104</v>
      </c>
      <c r="H32" s="155" t="s">
        <v>253</v>
      </c>
      <c r="I32" s="511">
        <v>20</v>
      </c>
      <c r="J32" s="156"/>
      <c r="K32" s="23"/>
      <c r="L32" s="23"/>
      <c r="M32" s="145"/>
      <c r="N32" s="23"/>
      <c r="O32" s="145"/>
      <c r="P32" s="135">
        <f t="shared" si="0"/>
        <v>0</v>
      </c>
      <c r="Q32" s="23" t="s">
        <v>39</v>
      </c>
      <c r="R32" s="23"/>
      <c r="S32" s="23"/>
      <c r="T32" s="18">
        <f t="shared" si="1"/>
        <v>0</v>
      </c>
      <c r="U32" s="23"/>
      <c r="V32" s="150"/>
      <c r="W32" s="28">
        <f t="shared" si="2"/>
        <v>0</v>
      </c>
    </row>
    <row r="33" spans="1:23" ht="27" x14ac:dyDescent="0.3">
      <c r="A33" s="18">
        <v>16</v>
      </c>
      <c r="B33" s="21"/>
      <c r="C33" s="75"/>
      <c r="D33" s="43">
        <v>4</v>
      </c>
      <c r="E33" s="43">
        <v>6</v>
      </c>
      <c r="F33" s="80">
        <v>1004</v>
      </c>
      <c r="G33" s="81">
        <v>-105</v>
      </c>
      <c r="H33" s="155" t="s">
        <v>254</v>
      </c>
      <c r="I33" s="165">
        <v>20</v>
      </c>
      <c r="J33" s="157"/>
      <c r="K33" s="43"/>
      <c r="L33" s="23"/>
      <c r="M33" s="145"/>
      <c r="N33" s="23"/>
      <c r="O33" s="145"/>
      <c r="P33" s="135">
        <f t="shared" si="0"/>
        <v>0</v>
      </c>
      <c r="Q33" s="23" t="s">
        <v>39</v>
      </c>
      <c r="R33" s="23"/>
      <c r="S33" s="23"/>
      <c r="T33" s="18">
        <f t="shared" si="1"/>
        <v>0</v>
      </c>
      <c r="U33" s="43"/>
      <c r="V33" s="150"/>
      <c r="W33" s="28">
        <f t="shared" si="2"/>
        <v>0</v>
      </c>
    </row>
    <row r="34" spans="1:23" x14ac:dyDescent="0.3">
      <c r="A34" s="18">
        <v>17</v>
      </c>
      <c r="B34" s="21"/>
      <c r="C34" s="75"/>
      <c r="D34" s="43">
        <v>4</v>
      </c>
      <c r="E34" s="43">
        <v>7</v>
      </c>
      <c r="F34" s="80">
        <v>1004</v>
      </c>
      <c r="G34" s="81">
        <v>-106</v>
      </c>
      <c r="H34" s="155" t="s">
        <v>255</v>
      </c>
      <c r="I34" s="165"/>
      <c r="J34" s="157"/>
      <c r="K34" s="43"/>
      <c r="L34" s="23"/>
      <c r="M34" s="145"/>
      <c r="N34" s="23"/>
      <c r="O34" s="145"/>
      <c r="P34" s="135">
        <f t="shared" si="0"/>
        <v>0</v>
      </c>
      <c r="Q34" s="23" t="s">
        <v>39</v>
      </c>
      <c r="R34" s="23"/>
      <c r="S34" s="23"/>
      <c r="T34" s="18">
        <f t="shared" si="1"/>
        <v>0</v>
      </c>
      <c r="U34" s="43"/>
      <c r="V34" s="150"/>
      <c r="W34" s="28">
        <f t="shared" si="2"/>
        <v>0</v>
      </c>
    </row>
    <row r="35" spans="1:23" x14ac:dyDescent="0.3">
      <c r="A35" s="18">
        <v>18</v>
      </c>
      <c r="B35" s="21"/>
      <c r="C35" s="75"/>
      <c r="D35" s="43">
        <v>4</v>
      </c>
      <c r="E35" s="43">
        <v>8</v>
      </c>
      <c r="F35" s="80">
        <v>1004</v>
      </c>
      <c r="G35" s="86" t="s">
        <v>40</v>
      </c>
      <c r="H35" s="155" t="s">
        <v>256</v>
      </c>
      <c r="I35" s="165"/>
      <c r="J35" s="157"/>
      <c r="K35" s="43"/>
      <c r="L35" s="23"/>
      <c r="M35" s="145"/>
      <c r="N35" s="23"/>
      <c r="O35" s="145"/>
      <c r="P35" s="135">
        <f t="shared" si="0"/>
        <v>0</v>
      </c>
      <c r="Q35" s="23" t="s">
        <v>39</v>
      </c>
      <c r="R35" s="23"/>
      <c r="S35" s="23"/>
      <c r="T35" s="18">
        <f t="shared" si="1"/>
        <v>0</v>
      </c>
      <c r="U35" s="43"/>
      <c r="V35" s="150"/>
      <c r="W35" s="28">
        <f t="shared" si="2"/>
        <v>0</v>
      </c>
    </row>
    <row r="36" spans="1:23" x14ac:dyDescent="0.3">
      <c r="A36" s="18">
        <v>34</v>
      </c>
      <c r="B36" s="21"/>
      <c r="C36" s="75"/>
      <c r="D36" s="43">
        <v>4</v>
      </c>
      <c r="E36" s="43">
        <v>9</v>
      </c>
      <c r="F36" s="80">
        <v>1006</v>
      </c>
      <c r="G36" s="86" t="s">
        <v>47</v>
      </c>
      <c r="H36" s="155" t="s">
        <v>257</v>
      </c>
      <c r="I36" s="165">
        <v>20</v>
      </c>
      <c r="J36" s="157"/>
      <c r="K36" s="43"/>
      <c r="L36" s="23"/>
      <c r="M36" s="145"/>
      <c r="N36" s="23"/>
      <c r="O36" s="145"/>
      <c r="P36" s="135">
        <f t="shared" si="0"/>
        <v>0</v>
      </c>
      <c r="Q36" s="23" t="s">
        <v>39</v>
      </c>
      <c r="R36" s="23"/>
      <c r="S36" s="23"/>
      <c r="T36" s="18">
        <f t="shared" si="1"/>
        <v>0</v>
      </c>
      <c r="U36" s="43"/>
      <c r="V36" s="150"/>
      <c r="W36" s="28">
        <f t="shared" si="2"/>
        <v>0</v>
      </c>
    </row>
    <row r="37" spans="1:23" ht="16.2" thickBot="1" x14ac:dyDescent="0.35">
      <c r="A37" s="18"/>
      <c r="B37" s="21"/>
      <c r="C37" s="75"/>
      <c r="D37" s="43">
        <v>4</v>
      </c>
      <c r="E37" s="43">
        <v>10</v>
      </c>
      <c r="F37" s="80">
        <v>1006</v>
      </c>
      <c r="G37" s="86" t="s">
        <v>284</v>
      </c>
      <c r="H37" s="155" t="s">
        <v>258</v>
      </c>
      <c r="I37" s="512">
        <v>20</v>
      </c>
      <c r="J37" s="157"/>
      <c r="K37" s="43"/>
      <c r="L37" s="23"/>
      <c r="M37" s="145"/>
      <c r="N37" s="23"/>
      <c r="O37" s="145"/>
      <c r="P37" s="135">
        <f t="shared" si="0"/>
        <v>0</v>
      </c>
      <c r="Q37" s="23" t="s">
        <v>39</v>
      </c>
      <c r="R37" s="23"/>
      <c r="S37" s="23"/>
      <c r="T37" s="18">
        <f t="shared" si="1"/>
        <v>0</v>
      </c>
      <c r="U37" s="43"/>
      <c r="V37" s="150"/>
      <c r="W37" s="28">
        <f t="shared" si="2"/>
        <v>0</v>
      </c>
    </row>
    <row r="38" spans="1:23" ht="27" x14ac:dyDescent="0.3">
      <c r="A38" s="18">
        <v>22</v>
      </c>
      <c r="B38" s="21"/>
      <c r="C38" s="75"/>
      <c r="D38" s="43">
        <v>4</v>
      </c>
      <c r="E38" s="43">
        <v>11</v>
      </c>
      <c r="F38" s="80" t="s">
        <v>283</v>
      </c>
      <c r="G38" s="81" t="s">
        <v>41</v>
      </c>
      <c r="H38" s="55" t="s">
        <v>249</v>
      </c>
      <c r="I38" s="25"/>
      <c r="J38" s="43"/>
      <c r="K38" s="43"/>
      <c r="L38" s="23"/>
      <c r="M38" s="145"/>
      <c r="N38" s="23"/>
      <c r="O38" s="145"/>
      <c r="P38" s="135">
        <f t="shared" si="0"/>
        <v>0</v>
      </c>
      <c r="Q38" s="23" t="s">
        <v>39</v>
      </c>
      <c r="R38" s="48"/>
      <c r="S38" s="23"/>
      <c r="T38" s="18">
        <f t="shared" si="1"/>
        <v>0</v>
      </c>
      <c r="U38" s="43"/>
      <c r="V38" s="150"/>
      <c r="W38" s="28">
        <f t="shared" si="2"/>
        <v>0</v>
      </c>
    </row>
    <row r="39" spans="1:23" ht="27" x14ac:dyDescent="0.3">
      <c r="A39" s="18">
        <v>19</v>
      </c>
      <c r="B39" s="21"/>
      <c r="C39" s="75"/>
      <c r="D39" s="43">
        <v>4</v>
      </c>
      <c r="E39" s="43">
        <v>12</v>
      </c>
      <c r="F39" s="80" t="s">
        <v>283</v>
      </c>
      <c r="G39" s="81" t="s">
        <v>42</v>
      </c>
      <c r="H39" s="55" t="s">
        <v>250</v>
      </c>
      <c r="I39" s="23"/>
      <c r="J39" s="43"/>
      <c r="K39" s="43"/>
      <c r="L39" s="23"/>
      <c r="M39" s="145"/>
      <c r="N39" s="23"/>
      <c r="O39" s="145"/>
      <c r="P39" s="135">
        <f t="shared" si="0"/>
        <v>0</v>
      </c>
      <c r="Q39" s="23" t="s">
        <v>39</v>
      </c>
      <c r="R39" s="48"/>
      <c r="S39" s="23"/>
      <c r="T39" s="18">
        <f t="shared" si="1"/>
        <v>0</v>
      </c>
      <c r="U39" s="43"/>
      <c r="V39" s="150"/>
      <c r="W39" s="28">
        <f t="shared" si="2"/>
        <v>0</v>
      </c>
    </row>
    <row r="40" spans="1:23" ht="27" x14ac:dyDescent="0.3">
      <c r="A40" s="18">
        <v>20</v>
      </c>
      <c r="B40" s="21"/>
      <c r="C40" s="75"/>
      <c r="D40" s="43">
        <v>4</v>
      </c>
      <c r="E40" s="43">
        <v>13</v>
      </c>
      <c r="F40" s="80" t="s">
        <v>283</v>
      </c>
      <c r="G40" s="81" t="s">
        <v>43</v>
      </c>
      <c r="H40" s="55" t="s">
        <v>251</v>
      </c>
      <c r="I40" s="23"/>
      <c r="J40" s="43"/>
      <c r="K40" s="43"/>
      <c r="L40" s="23"/>
      <c r="M40" s="145"/>
      <c r="N40" s="23"/>
      <c r="O40" s="145"/>
      <c r="P40" s="135">
        <f t="shared" si="0"/>
        <v>0</v>
      </c>
      <c r="Q40" s="23" t="s">
        <v>39</v>
      </c>
      <c r="R40" s="48"/>
      <c r="S40" s="23"/>
      <c r="T40" s="18">
        <f t="shared" si="1"/>
        <v>0</v>
      </c>
      <c r="U40" s="43"/>
      <c r="V40" s="150"/>
      <c r="W40" s="28">
        <f t="shared" si="2"/>
        <v>0</v>
      </c>
    </row>
    <row r="41" spans="1:23" x14ac:dyDescent="0.3">
      <c r="A41" s="18">
        <v>21</v>
      </c>
      <c r="B41" s="21"/>
      <c r="C41" s="75"/>
      <c r="D41" s="43">
        <v>4</v>
      </c>
      <c r="E41" s="43">
        <v>14</v>
      </c>
      <c r="F41" s="80" t="s">
        <v>283</v>
      </c>
      <c r="G41" s="81" t="s">
        <v>44</v>
      </c>
      <c r="H41" s="55" t="s">
        <v>259</v>
      </c>
      <c r="I41" s="23"/>
      <c r="J41" s="43"/>
      <c r="K41" s="43"/>
      <c r="L41" s="23"/>
      <c r="M41" s="145"/>
      <c r="N41" s="23"/>
      <c r="O41" s="145"/>
      <c r="P41" s="135">
        <f t="shared" si="0"/>
        <v>0</v>
      </c>
      <c r="Q41" s="23" t="s">
        <v>39</v>
      </c>
      <c r="R41" s="48"/>
      <c r="S41" s="23"/>
      <c r="T41" s="18">
        <f t="shared" si="1"/>
        <v>0</v>
      </c>
      <c r="U41" s="43"/>
      <c r="V41" s="150"/>
      <c r="W41" s="28">
        <f t="shared" si="2"/>
        <v>0</v>
      </c>
    </row>
    <row r="42" spans="1:23" ht="27" x14ac:dyDescent="0.3">
      <c r="A42" s="18">
        <v>32</v>
      </c>
      <c r="B42" s="21"/>
      <c r="C42" s="75"/>
      <c r="D42" s="43">
        <v>4</v>
      </c>
      <c r="E42" s="43">
        <v>15</v>
      </c>
      <c r="F42" s="80">
        <v>1006</v>
      </c>
      <c r="G42" s="81">
        <v>-103</v>
      </c>
      <c r="H42" s="55" t="s">
        <v>278</v>
      </c>
      <c r="I42" s="23"/>
      <c r="J42" s="43"/>
      <c r="K42" s="43"/>
      <c r="L42" s="23"/>
      <c r="M42" s="145"/>
      <c r="N42" s="23"/>
      <c r="O42" s="145"/>
      <c r="P42" s="135">
        <f t="shared" si="0"/>
        <v>0</v>
      </c>
      <c r="Q42" s="23" t="s">
        <v>39</v>
      </c>
      <c r="R42" s="23"/>
      <c r="S42" s="23"/>
      <c r="T42" s="18">
        <f t="shared" si="1"/>
        <v>0</v>
      </c>
      <c r="U42" s="43"/>
      <c r="V42" s="150"/>
      <c r="W42" s="28">
        <f t="shared" si="2"/>
        <v>0</v>
      </c>
    </row>
    <row r="43" spans="1:23" x14ac:dyDescent="0.3">
      <c r="A43" s="18"/>
      <c r="B43" s="15">
        <v>5</v>
      </c>
      <c r="C43" s="76" t="s">
        <v>171</v>
      </c>
      <c r="D43" s="27">
        <v>5</v>
      </c>
      <c r="E43" s="27">
        <v>0</v>
      </c>
      <c r="F43" s="82"/>
      <c r="G43" s="87"/>
      <c r="H43" s="59"/>
      <c r="I43" s="24"/>
      <c r="J43" s="27">
        <f>SUM(I44:I59)</f>
        <v>110</v>
      </c>
      <c r="K43" s="27">
        <f>+J43</f>
        <v>110</v>
      </c>
      <c r="L43" s="24"/>
      <c r="M43" s="145"/>
      <c r="N43" s="24"/>
      <c r="O43" s="145"/>
      <c r="P43" s="135">
        <f t="shared" si="0"/>
        <v>0</v>
      </c>
      <c r="Q43" s="24"/>
      <c r="R43" s="24"/>
      <c r="S43" s="24"/>
      <c r="T43" s="18">
        <f t="shared" si="1"/>
        <v>0</v>
      </c>
      <c r="U43" s="27">
        <f>SUM(T44:T59)</f>
        <v>114</v>
      </c>
      <c r="V43" s="150">
        <v>39</v>
      </c>
      <c r="W43" s="136">
        <f t="shared" si="2"/>
        <v>110</v>
      </c>
    </row>
    <row r="44" spans="1:23" x14ac:dyDescent="0.3">
      <c r="A44" s="18">
        <v>29</v>
      </c>
      <c r="B44" s="21"/>
      <c r="C44" s="75"/>
      <c r="D44" s="43">
        <v>5</v>
      </c>
      <c r="E44" s="43">
        <v>1</v>
      </c>
      <c r="F44" s="80">
        <v>1006</v>
      </c>
      <c r="G44" s="81">
        <v>-100</v>
      </c>
      <c r="H44" s="55" t="s">
        <v>246</v>
      </c>
      <c r="I44" s="23">
        <v>30</v>
      </c>
      <c r="J44" s="78"/>
      <c r="K44" s="78"/>
      <c r="L44" s="23"/>
      <c r="M44" s="145">
        <v>30</v>
      </c>
      <c r="N44" s="23"/>
      <c r="O44" s="145"/>
      <c r="P44" s="135">
        <f t="shared" si="0"/>
        <v>30</v>
      </c>
      <c r="Q44" s="23" t="s">
        <v>39</v>
      </c>
      <c r="R44" s="23"/>
      <c r="S44" s="23"/>
      <c r="T44" s="18">
        <f t="shared" si="1"/>
        <v>30</v>
      </c>
      <c r="U44" s="78"/>
      <c r="V44" s="150"/>
      <c r="W44" s="28">
        <f t="shared" si="2"/>
        <v>0</v>
      </c>
    </row>
    <row r="45" spans="1:23" x14ac:dyDescent="0.3">
      <c r="A45" s="18">
        <v>30</v>
      </c>
      <c r="B45" s="21"/>
      <c r="C45" s="75"/>
      <c r="D45" s="43">
        <v>5</v>
      </c>
      <c r="E45" s="43">
        <v>2</v>
      </c>
      <c r="F45" s="80">
        <v>1006</v>
      </c>
      <c r="G45" s="81">
        <v>-101</v>
      </c>
      <c r="H45" s="55" t="s">
        <v>245</v>
      </c>
      <c r="I45" s="23"/>
      <c r="J45" s="43"/>
      <c r="K45" s="43"/>
      <c r="L45" s="23"/>
      <c r="M45" s="145"/>
      <c r="N45" s="23"/>
      <c r="O45" s="145"/>
      <c r="P45" s="135">
        <f t="shared" si="0"/>
        <v>0</v>
      </c>
      <c r="Q45" s="23" t="s">
        <v>39</v>
      </c>
      <c r="R45" s="23"/>
      <c r="S45" s="23"/>
      <c r="T45" s="18">
        <f t="shared" si="1"/>
        <v>0</v>
      </c>
      <c r="U45" s="43"/>
      <c r="V45" s="150"/>
      <c r="W45" s="28">
        <f t="shared" si="2"/>
        <v>0</v>
      </c>
    </row>
    <row r="46" spans="1:23" x14ac:dyDescent="0.3">
      <c r="A46" s="18">
        <v>31</v>
      </c>
      <c r="B46" s="21"/>
      <c r="C46" s="75"/>
      <c r="D46" s="43">
        <v>5</v>
      </c>
      <c r="E46" s="43">
        <v>3</v>
      </c>
      <c r="F46" s="80">
        <v>1006</v>
      </c>
      <c r="G46" s="81">
        <v>-102</v>
      </c>
      <c r="H46" s="55" t="s">
        <v>261</v>
      </c>
      <c r="I46" s="23"/>
      <c r="J46" s="43"/>
      <c r="K46" s="43"/>
      <c r="L46" s="23"/>
      <c r="M46" s="145"/>
      <c r="N46" s="23"/>
      <c r="O46" s="145"/>
      <c r="P46" s="135">
        <f t="shared" si="0"/>
        <v>0</v>
      </c>
      <c r="Q46" s="23" t="s">
        <v>39</v>
      </c>
      <c r="R46" s="23"/>
      <c r="S46" s="23"/>
      <c r="T46" s="18">
        <f t="shared" si="1"/>
        <v>0</v>
      </c>
      <c r="U46" s="43"/>
      <c r="V46" s="150"/>
      <c r="W46" s="28">
        <f t="shared" si="2"/>
        <v>0</v>
      </c>
    </row>
    <row r="47" spans="1:23" x14ac:dyDescent="0.3">
      <c r="A47" s="18">
        <v>43</v>
      </c>
      <c r="B47" s="21"/>
      <c r="C47" s="75"/>
      <c r="D47" s="43">
        <v>5</v>
      </c>
      <c r="E47" s="43">
        <v>6</v>
      </c>
      <c r="F47" s="80">
        <v>1006</v>
      </c>
      <c r="G47" s="86" t="s">
        <v>60</v>
      </c>
      <c r="H47" s="55" t="s">
        <v>61</v>
      </c>
      <c r="I47" s="23"/>
      <c r="J47" s="43"/>
      <c r="K47" s="43"/>
      <c r="L47" s="23"/>
      <c r="M47" s="145"/>
      <c r="N47" s="23"/>
      <c r="O47" s="145"/>
      <c r="P47" s="135">
        <f t="shared" si="0"/>
        <v>0</v>
      </c>
      <c r="Q47" s="23" t="s">
        <v>39</v>
      </c>
      <c r="R47" s="23"/>
      <c r="S47" s="23"/>
      <c r="T47" s="18">
        <f t="shared" si="1"/>
        <v>0</v>
      </c>
      <c r="U47" s="43"/>
      <c r="V47" s="150"/>
      <c r="W47" s="28">
        <f t="shared" si="2"/>
        <v>0</v>
      </c>
    </row>
    <row r="48" spans="1:23" x14ac:dyDescent="0.3">
      <c r="A48" s="18">
        <v>62</v>
      </c>
      <c r="B48" s="21"/>
      <c r="C48" s="75"/>
      <c r="D48" s="43">
        <v>5</v>
      </c>
      <c r="E48" s="43">
        <v>7</v>
      </c>
      <c r="F48" s="80">
        <v>1007</v>
      </c>
      <c r="G48" s="81">
        <v>-101</v>
      </c>
      <c r="H48" s="55" t="s">
        <v>240</v>
      </c>
      <c r="I48" s="23">
        <v>20</v>
      </c>
      <c r="J48" s="43"/>
      <c r="K48" s="43"/>
      <c r="L48" s="23"/>
      <c r="M48" s="145">
        <v>21</v>
      </c>
      <c r="N48" s="23"/>
      <c r="O48" s="145"/>
      <c r="P48" s="135">
        <f t="shared" si="0"/>
        <v>21</v>
      </c>
      <c r="Q48" s="23" t="s">
        <v>39</v>
      </c>
      <c r="R48" s="23"/>
      <c r="S48" s="23"/>
      <c r="T48" s="18">
        <f t="shared" si="1"/>
        <v>21</v>
      </c>
      <c r="U48" s="43"/>
      <c r="V48" s="150"/>
      <c r="W48" s="28">
        <f t="shared" si="2"/>
        <v>0</v>
      </c>
    </row>
    <row r="49" spans="1:23" x14ac:dyDescent="0.3">
      <c r="A49" s="18">
        <v>63</v>
      </c>
      <c r="B49" s="21"/>
      <c r="C49" s="75"/>
      <c r="D49" s="43">
        <v>5</v>
      </c>
      <c r="E49" s="43">
        <v>8</v>
      </c>
      <c r="F49" s="80">
        <v>1007</v>
      </c>
      <c r="G49" s="81">
        <v>-102</v>
      </c>
      <c r="H49" s="55" t="s">
        <v>239</v>
      </c>
      <c r="I49" s="23">
        <v>20</v>
      </c>
      <c r="J49" s="43"/>
      <c r="K49" s="43"/>
      <c r="L49" s="23"/>
      <c r="M49" s="145">
        <v>21</v>
      </c>
      <c r="N49" s="23"/>
      <c r="O49" s="145"/>
      <c r="P49" s="135">
        <f t="shared" si="0"/>
        <v>21</v>
      </c>
      <c r="Q49" s="23" t="s">
        <v>39</v>
      </c>
      <c r="R49" s="23"/>
      <c r="S49" s="23"/>
      <c r="T49" s="18">
        <f t="shared" si="1"/>
        <v>21</v>
      </c>
      <c r="U49" s="43"/>
      <c r="V49" s="150"/>
      <c r="W49" s="28">
        <f t="shared" si="2"/>
        <v>0</v>
      </c>
    </row>
    <row r="50" spans="1:23" x14ac:dyDescent="0.3">
      <c r="A50" s="18"/>
      <c r="B50" s="21"/>
      <c r="C50" s="75"/>
      <c r="D50" s="43">
        <v>5</v>
      </c>
      <c r="E50" s="43">
        <v>9</v>
      </c>
      <c r="F50" s="80"/>
      <c r="G50" s="81"/>
      <c r="H50" s="55" t="s">
        <v>289</v>
      </c>
      <c r="I50" s="23"/>
      <c r="J50" s="43"/>
      <c r="K50" s="43"/>
      <c r="L50" s="23"/>
      <c r="M50" s="145">
        <v>22</v>
      </c>
      <c r="N50" s="23"/>
      <c r="O50" s="145"/>
      <c r="P50" s="135">
        <f t="shared" si="0"/>
        <v>22</v>
      </c>
      <c r="Q50" s="23"/>
      <c r="R50" s="23"/>
      <c r="S50" s="23"/>
      <c r="T50" s="18">
        <f t="shared" si="1"/>
        <v>22</v>
      </c>
      <c r="U50" s="43"/>
      <c r="V50" s="150"/>
      <c r="W50" s="28">
        <f t="shared" si="2"/>
        <v>0</v>
      </c>
    </row>
    <row r="51" spans="1:23" x14ac:dyDescent="0.3">
      <c r="A51" s="18">
        <v>70</v>
      </c>
      <c r="B51" s="21"/>
      <c r="C51" s="75"/>
      <c r="D51" s="43">
        <v>5</v>
      </c>
      <c r="E51" s="43">
        <v>10</v>
      </c>
      <c r="F51" s="80">
        <v>1007</v>
      </c>
      <c r="G51" s="81">
        <v>-109</v>
      </c>
      <c r="H51" s="55" t="s">
        <v>184</v>
      </c>
      <c r="I51" s="23">
        <v>20</v>
      </c>
      <c r="J51" s="43"/>
      <c r="K51" s="43"/>
      <c r="L51" s="23"/>
      <c r="M51" s="145"/>
      <c r="N51" s="23"/>
      <c r="O51" s="145"/>
      <c r="P51" s="135">
        <f t="shared" si="0"/>
        <v>0</v>
      </c>
      <c r="Q51" s="23" t="s">
        <v>39</v>
      </c>
      <c r="R51" s="23"/>
      <c r="S51" s="23"/>
      <c r="T51" s="18">
        <f t="shared" si="1"/>
        <v>0</v>
      </c>
      <c r="U51" s="43"/>
      <c r="V51" s="150"/>
      <c r="W51" s="28">
        <f t="shared" si="2"/>
        <v>0</v>
      </c>
    </row>
    <row r="52" spans="1:23" x14ac:dyDescent="0.3">
      <c r="A52" s="18">
        <v>71</v>
      </c>
      <c r="B52" s="21"/>
      <c r="C52" s="75"/>
      <c r="D52" s="43">
        <v>5</v>
      </c>
      <c r="E52" s="43">
        <v>11</v>
      </c>
      <c r="F52" s="80">
        <v>1007</v>
      </c>
      <c r="G52" s="81">
        <v>-110</v>
      </c>
      <c r="H52" s="55" t="s">
        <v>243</v>
      </c>
      <c r="I52" s="23"/>
      <c r="J52" s="43"/>
      <c r="K52" s="43"/>
      <c r="L52" s="23"/>
      <c r="M52" s="145"/>
      <c r="N52" s="23"/>
      <c r="O52" s="145"/>
      <c r="P52" s="135">
        <f t="shared" si="0"/>
        <v>0</v>
      </c>
      <c r="Q52" s="23" t="s">
        <v>39</v>
      </c>
      <c r="R52" s="23"/>
      <c r="S52" s="23"/>
      <c r="T52" s="18">
        <f t="shared" si="1"/>
        <v>0</v>
      </c>
      <c r="U52" s="43"/>
      <c r="V52" s="150"/>
      <c r="W52" s="28">
        <f t="shared" si="2"/>
        <v>0</v>
      </c>
    </row>
    <row r="53" spans="1:23" x14ac:dyDescent="0.3">
      <c r="A53" s="18">
        <v>72</v>
      </c>
      <c r="B53" s="21"/>
      <c r="C53" s="75"/>
      <c r="D53" s="43">
        <v>5</v>
      </c>
      <c r="E53" s="43">
        <v>12</v>
      </c>
      <c r="F53" s="80">
        <v>1007</v>
      </c>
      <c r="G53" s="81">
        <v>-111</v>
      </c>
      <c r="H53" s="55" t="s">
        <v>244</v>
      </c>
      <c r="I53" s="23"/>
      <c r="J53" s="43"/>
      <c r="K53" s="43"/>
      <c r="L53" s="23"/>
      <c r="M53" s="145"/>
      <c r="N53" s="23"/>
      <c r="O53" s="145"/>
      <c r="P53" s="135">
        <f t="shared" si="0"/>
        <v>0</v>
      </c>
      <c r="Q53" s="23" t="s">
        <v>39</v>
      </c>
      <c r="R53" s="23"/>
      <c r="S53" s="23"/>
      <c r="T53" s="18">
        <f t="shared" si="1"/>
        <v>0</v>
      </c>
      <c r="U53" s="43"/>
      <c r="V53" s="150"/>
      <c r="W53" s="28">
        <f t="shared" si="2"/>
        <v>0</v>
      </c>
    </row>
    <row r="54" spans="1:23" x14ac:dyDescent="0.3">
      <c r="A54" s="18">
        <v>73</v>
      </c>
      <c r="B54" s="21"/>
      <c r="C54" s="75"/>
      <c r="D54" s="43">
        <v>5</v>
      </c>
      <c r="E54" s="43">
        <v>13</v>
      </c>
      <c r="F54" s="80">
        <v>1007</v>
      </c>
      <c r="G54" s="81">
        <v>-112</v>
      </c>
      <c r="H54" s="55" t="s">
        <v>242</v>
      </c>
      <c r="I54" s="23"/>
      <c r="J54" s="43"/>
      <c r="K54" s="43"/>
      <c r="L54" s="23"/>
      <c r="M54" s="145"/>
      <c r="N54" s="23"/>
      <c r="O54" s="145"/>
      <c r="P54" s="135">
        <f t="shared" si="0"/>
        <v>0</v>
      </c>
      <c r="Q54" s="23" t="s">
        <v>39</v>
      </c>
      <c r="R54" s="23"/>
      <c r="S54" s="23"/>
      <c r="T54" s="18">
        <f t="shared" si="1"/>
        <v>0</v>
      </c>
      <c r="U54" s="43"/>
      <c r="V54" s="150"/>
      <c r="W54" s="28">
        <f t="shared" si="2"/>
        <v>0</v>
      </c>
    </row>
    <row r="55" spans="1:23" x14ac:dyDescent="0.3">
      <c r="A55" s="18">
        <v>74</v>
      </c>
      <c r="B55" s="21"/>
      <c r="C55" s="75"/>
      <c r="D55" s="43">
        <v>5</v>
      </c>
      <c r="E55" s="43">
        <v>14</v>
      </c>
      <c r="F55" s="80">
        <v>1007</v>
      </c>
      <c r="G55" s="81">
        <v>-113</v>
      </c>
      <c r="H55" s="55" t="s">
        <v>241</v>
      </c>
      <c r="I55" s="23"/>
      <c r="J55" s="43"/>
      <c r="K55" s="43"/>
      <c r="L55" s="23"/>
      <c r="M55" s="145"/>
      <c r="N55" s="23"/>
      <c r="O55" s="145"/>
      <c r="P55" s="135">
        <f t="shared" si="0"/>
        <v>0</v>
      </c>
      <c r="Q55" s="23" t="s">
        <v>39</v>
      </c>
      <c r="R55" s="23"/>
      <c r="S55" s="23"/>
      <c r="T55" s="18">
        <f t="shared" si="1"/>
        <v>0</v>
      </c>
      <c r="U55" s="43"/>
      <c r="V55" s="150"/>
      <c r="W55" s="28">
        <f t="shared" si="2"/>
        <v>0</v>
      </c>
    </row>
    <row r="56" spans="1:23" x14ac:dyDescent="0.3">
      <c r="A56" s="18">
        <v>76</v>
      </c>
      <c r="B56" s="21"/>
      <c r="C56" s="75"/>
      <c r="D56" s="43">
        <v>5</v>
      </c>
      <c r="E56" s="43">
        <v>15</v>
      </c>
      <c r="F56" s="80">
        <v>1007</v>
      </c>
      <c r="G56" s="86" t="s">
        <v>89</v>
      </c>
      <c r="H56" s="55" t="s">
        <v>90</v>
      </c>
      <c r="I56" s="23"/>
      <c r="J56" s="43"/>
      <c r="K56" s="43"/>
      <c r="L56" s="23"/>
      <c r="M56" s="145"/>
      <c r="N56" s="23"/>
      <c r="O56" s="145"/>
      <c r="P56" s="135">
        <f t="shared" si="0"/>
        <v>0</v>
      </c>
      <c r="Q56" s="23" t="s">
        <v>39</v>
      </c>
      <c r="R56" s="23"/>
      <c r="S56" s="23"/>
      <c r="T56" s="18">
        <f t="shared" si="1"/>
        <v>0</v>
      </c>
      <c r="U56" s="43"/>
      <c r="V56" s="150"/>
      <c r="W56" s="28">
        <f t="shared" si="2"/>
        <v>0</v>
      </c>
    </row>
    <row r="57" spans="1:23" x14ac:dyDescent="0.3">
      <c r="A57" s="18">
        <v>20</v>
      </c>
      <c r="B57" s="21"/>
      <c r="C57" s="75"/>
      <c r="D57" s="43">
        <v>5</v>
      </c>
      <c r="E57" s="43">
        <v>16</v>
      </c>
      <c r="F57" s="80">
        <v>1007</v>
      </c>
      <c r="G57" s="86" t="s">
        <v>91</v>
      </c>
      <c r="H57" s="55" t="s">
        <v>92</v>
      </c>
      <c r="I57" s="23">
        <v>20</v>
      </c>
      <c r="J57" s="43"/>
      <c r="K57" s="43"/>
      <c r="L57" s="23"/>
      <c r="M57" s="145">
        <v>20</v>
      </c>
      <c r="N57" s="23"/>
      <c r="O57" s="145"/>
      <c r="P57" s="135">
        <f t="shared" si="0"/>
        <v>20</v>
      </c>
      <c r="Q57" s="23" t="s">
        <v>39</v>
      </c>
      <c r="R57" s="23"/>
      <c r="S57" s="23"/>
      <c r="T57" s="18">
        <f t="shared" si="1"/>
        <v>20</v>
      </c>
      <c r="U57" s="43"/>
      <c r="V57" s="150"/>
      <c r="W57" s="28">
        <f t="shared" si="2"/>
        <v>0</v>
      </c>
    </row>
    <row r="58" spans="1:23" x14ac:dyDescent="0.3">
      <c r="A58" s="18">
        <v>78</v>
      </c>
      <c r="B58" s="21"/>
      <c r="C58" s="75"/>
      <c r="D58" s="43">
        <v>5</v>
      </c>
      <c r="E58" s="43">
        <v>17</v>
      </c>
      <c r="F58" s="80">
        <v>1007</v>
      </c>
      <c r="G58" s="86" t="s">
        <v>93</v>
      </c>
      <c r="H58" s="55" t="s">
        <v>94</v>
      </c>
      <c r="I58" s="23"/>
      <c r="J58" s="43"/>
      <c r="K58" s="43"/>
      <c r="L58" s="23"/>
      <c r="M58" s="145"/>
      <c r="N58" s="23"/>
      <c r="O58" s="145"/>
      <c r="P58" s="135">
        <f t="shared" si="0"/>
        <v>0</v>
      </c>
      <c r="Q58" s="23" t="s">
        <v>39</v>
      </c>
      <c r="R58" s="23"/>
      <c r="S58" s="23"/>
      <c r="T58" s="18">
        <f t="shared" si="1"/>
        <v>0</v>
      </c>
      <c r="U58" s="43"/>
      <c r="V58" s="150"/>
      <c r="W58" s="28">
        <f t="shared" si="2"/>
        <v>0</v>
      </c>
    </row>
    <row r="59" spans="1:23" x14ac:dyDescent="0.3">
      <c r="A59" s="18">
        <v>79</v>
      </c>
      <c r="B59" s="21"/>
      <c r="C59" s="75"/>
      <c r="D59" s="43">
        <v>5</v>
      </c>
      <c r="E59" s="43">
        <v>18</v>
      </c>
      <c r="F59" s="80">
        <v>1007</v>
      </c>
      <c r="G59" s="86" t="s">
        <v>95</v>
      </c>
      <c r="H59" s="55" t="s">
        <v>96</v>
      </c>
      <c r="I59" s="23"/>
      <c r="J59" s="43"/>
      <c r="K59" s="43"/>
      <c r="L59" s="23"/>
      <c r="M59" s="145"/>
      <c r="N59" s="23"/>
      <c r="O59" s="145"/>
      <c r="P59" s="135">
        <f t="shared" si="0"/>
        <v>0</v>
      </c>
      <c r="Q59" s="23" t="s">
        <v>39</v>
      </c>
      <c r="R59" s="23"/>
      <c r="S59" s="23"/>
      <c r="T59" s="18">
        <f t="shared" si="1"/>
        <v>0</v>
      </c>
      <c r="U59" s="43"/>
      <c r="V59" s="150"/>
      <c r="W59" s="28">
        <f t="shared" si="2"/>
        <v>0</v>
      </c>
    </row>
    <row r="60" spans="1:23" x14ac:dyDescent="0.3">
      <c r="A60" s="18">
        <v>28</v>
      </c>
      <c r="B60" s="15">
        <v>6</v>
      </c>
      <c r="C60" s="76" t="s">
        <v>46</v>
      </c>
      <c r="D60" s="27">
        <v>6</v>
      </c>
      <c r="E60" s="27">
        <v>0</v>
      </c>
      <c r="F60" s="82"/>
      <c r="G60" s="85"/>
      <c r="H60" s="59"/>
      <c r="I60" s="24"/>
      <c r="J60" s="27">
        <f>SUM(I61:I78)</f>
        <v>80</v>
      </c>
      <c r="K60" s="27">
        <f>+J60</f>
        <v>80</v>
      </c>
      <c r="L60" s="24"/>
      <c r="M60" s="145"/>
      <c r="N60" s="24"/>
      <c r="O60" s="145"/>
      <c r="P60" s="135">
        <f t="shared" si="0"/>
        <v>0</v>
      </c>
      <c r="Q60" s="24"/>
      <c r="R60" s="24"/>
      <c r="S60" s="24"/>
      <c r="T60" s="18">
        <f t="shared" si="1"/>
        <v>0</v>
      </c>
      <c r="U60" s="27">
        <f>SUM(T61:T78)</f>
        <v>0</v>
      </c>
      <c r="V60" s="150"/>
      <c r="W60" s="136">
        <f t="shared" si="2"/>
        <v>80</v>
      </c>
    </row>
    <row r="61" spans="1:23" ht="27" x14ac:dyDescent="0.3">
      <c r="A61" s="18">
        <v>33</v>
      </c>
      <c r="B61" s="21"/>
      <c r="C61" s="75"/>
      <c r="D61" s="43">
        <v>6</v>
      </c>
      <c r="E61" s="43">
        <v>1</v>
      </c>
      <c r="F61" s="80">
        <v>1006</v>
      </c>
      <c r="G61" s="81">
        <v>-104</v>
      </c>
      <c r="H61" s="55" t="s">
        <v>281</v>
      </c>
      <c r="I61" s="23">
        <v>30</v>
      </c>
      <c r="J61" s="43"/>
      <c r="K61" s="43"/>
      <c r="L61" s="23"/>
      <c r="M61" s="145"/>
      <c r="N61" s="23"/>
      <c r="O61" s="145"/>
      <c r="P61" s="135">
        <f t="shared" si="0"/>
        <v>0</v>
      </c>
      <c r="Q61" s="23" t="s">
        <v>39</v>
      </c>
      <c r="R61" s="23"/>
      <c r="S61" s="23"/>
      <c r="T61" s="18">
        <f t="shared" si="1"/>
        <v>0</v>
      </c>
      <c r="U61" s="43"/>
      <c r="V61" s="150"/>
      <c r="W61" s="28">
        <f t="shared" si="2"/>
        <v>0</v>
      </c>
    </row>
    <row r="62" spans="1:23" ht="40.200000000000003" x14ac:dyDescent="0.3">
      <c r="A62" s="18">
        <v>35</v>
      </c>
      <c r="B62" s="21"/>
      <c r="C62" s="75"/>
      <c r="D62" s="43">
        <v>6</v>
      </c>
      <c r="E62" s="43">
        <v>2</v>
      </c>
      <c r="F62" s="80">
        <v>1006</v>
      </c>
      <c r="G62" s="81">
        <v>-106</v>
      </c>
      <c r="H62" s="55" t="s">
        <v>282</v>
      </c>
      <c r="I62" s="23">
        <v>30</v>
      </c>
      <c r="J62" s="43"/>
      <c r="K62" s="43"/>
      <c r="L62" s="23"/>
      <c r="M62" s="145"/>
      <c r="N62" s="23"/>
      <c r="O62" s="145"/>
      <c r="P62" s="135">
        <f t="shared" si="0"/>
        <v>0</v>
      </c>
      <c r="Q62" s="23" t="s">
        <v>45</v>
      </c>
      <c r="R62" s="23"/>
      <c r="S62" s="23"/>
      <c r="T62" s="18">
        <f t="shared" si="1"/>
        <v>0</v>
      </c>
      <c r="U62" s="43"/>
      <c r="V62" s="150"/>
      <c r="W62" s="28">
        <f t="shared" si="2"/>
        <v>0</v>
      </c>
    </row>
    <row r="63" spans="1:23" x14ac:dyDescent="0.3">
      <c r="A63" s="18">
        <v>36</v>
      </c>
      <c r="B63" s="21"/>
      <c r="C63" s="75"/>
      <c r="D63" s="43">
        <v>6</v>
      </c>
      <c r="E63" s="43">
        <v>3</v>
      </c>
      <c r="F63" s="80">
        <v>1006</v>
      </c>
      <c r="G63" s="86" t="s">
        <v>48</v>
      </c>
      <c r="H63" s="55" t="s">
        <v>277</v>
      </c>
      <c r="I63" s="23"/>
      <c r="J63" s="43"/>
      <c r="K63" s="43"/>
      <c r="L63" s="23"/>
      <c r="M63" s="145"/>
      <c r="N63" s="23"/>
      <c r="O63" s="145"/>
      <c r="P63" s="135">
        <f t="shared" si="0"/>
        <v>0</v>
      </c>
      <c r="Q63" s="23" t="s">
        <v>39</v>
      </c>
      <c r="R63" s="23"/>
      <c r="S63" s="23"/>
      <c r="T63" s="18">
        <f t="shared" si="1"/>
        <v>0</v>
      </c>
      <c r="U63" s="43"/>
      <c r="V63" s="150"/>
      <c r="W63" s="28">
        <f t="shared" si="2"/>
        <v>0</v>
      </c>
    </row>
    <row r="64" spans="1:23" x14ac:dyDescent="0.3">
      <c r="A64" s="18">
        <v>37</v>
      </c>
      <c r="B64" s="21"/>
      <c r="C64" s="75"/>
      <c r="D64" s="43">
        <v>6</v>
      </c>
      <c r="E64" s="43">
        <v>4</v>
      </c>
      <c r="F64" s="80">
        <v>1006</v>
      </c>
      <c r="G64" s="86" t="s">
        <v>49</v>
      </c>
      <c r="H64" s="55" t="s">
        <v>50</v>
      </c>
      <c r="I64" s="23"/>
      <c r="J64" s="43"/>
      <c r="K64" s="43"/>
      <c r="L64" s="23"/>
      <c r="M64" s="145"/>
      <c r="N64" s="23"/>
      <c r="O64" s="145"/>
      <c r="P64" s="135">
        <f t="shared" si="0"/>
        <v>0</v>
      </c>
      <c r="Q64" s="23" t="s">
        <v>39</v>
      </c>
      <c r="R64" s="23"/>
      <c r="S64" s="23"/>
      <c r="T64" s="18">
        <f t="shared" si="1"/>
        <v>0</v>
      </c>
      <c r="U64" s="43"/>
      <c r="V64" s="150"/>
      <c r="W64" s="28">
        <f t="shared" si="2"/>
        <v>0</v>
      </c>
    </row>
    <row r="65" spans="1:23" x14ac:dyDescent="0.3">
      <c r="A65" s="18">
        <v>38</v>
      </c>
      <c r="B65" s="21"/>
      <c r="C65" s="75"/>
      <c r="D65" s="43">
        <v>6</v>
      </c>
      <c r="E65" s="43">
        <v>5</v>
      </c>
      <c r="F65" s="80">
        <v>1006</v>
      </c>
      <c r="G65" s="86" t="s">
        <v>51</v>
      </c>
      <c r="H65" s="55" t="s">
        <v>52</v>
      </c>
      <c r="I65" s="23"/>
      <c r="J65" s="43"/>
      <c r="K65" s="43"/>
      <c r="L65" s="23"/>
      <c r="M65" s="145"/>
      <c r="N65" s="23"/>
      <c r="O65" s="145"/>
      <c r="P65" s="135">
        <f t="shared" si="0"/>
        <v>0</v>
      </c>
      <c r="Q65" s="23" t="s">
        <v>39</v>
      </c>
      <c r="R65" s="23"/>
      <c r="S65" s="23"/>
      <c r="T65" s="18">
        <f t="shared" si="1"/>
        <v>0</v>
      </c>
      <c r="U65" s="43"/>
      <c r="V65" s="150"/>
      <c r="W65" s="28">
        <f t="shared" si="2"/>
        <v>0</v>
      </c>
    </row>
    <row r="66" spans="1:23" x14ac:dyDescent="0.3">
      <c r="A66" s="18">
        <v>39</v>
      </c>
      <c r="B66" s="21"/>
      <c r="C66" s="75"/>
      <c r="D66" s="43">
        <v>6</v>
      </c>
      <c r="E66" s="43">
        <v>6</v>
      </c>
      <c r="F66" s="80">
        <v>1006</v>
      </c>
      <c r="G66" s="86" t="s">
        <v>53</v>
      </c>
      <c r="H66" s="55" t="s">
        <v>54</v>
      </c>
      <c r="I66" s="23"/>
      <c r="J66" s="43"/>
      <c r="K66" s="43"/>
      <c r="L66" s="23"/>
      <c r="M66" s="145"/>
      <c r="N66" s="23"/>
      <c r="O66" s="145"/>
      <c r="P66" s="135">
        <f t="shared" si="0"/>
        <v>0</v>
      </c>
      <c r="Q66" s="23" t="s">
        <v>39</v>
      </c>
      <c r="R66" s="23"/>
      <c r="S66" s="23"/>
      <c r="T66" s="18">
        <f t="shared" si="1"/>
        <v>0</v>
      </c>
      <c r="U66" s="43"/>
      <c r="V66" s="150"/>
      <c r="W66" s="28">
        <f t="shared" si="2"/>
        <v>0</v>
      </c>
    </row>
    <row r="67" spans="1:23" x14ac:dyDescent="0.3">
      <c r="A67" s="18">
        <v>40</v>
      </c>
      <c r="B67" s="21"/>
      <c r="C67" s="75"/>
      <c r="D67" s="43">
        <v>6</v>
      </c>
      <c r="E67" s="43">
        <v>7</v>
      </c>
      <c r="F67" s="80">
        <v>1006</v>
      </c>
      <c r="G67" s="86" t="s">
        <v>55</v>
      </c>
      <c r="H67" s="55" t="s">
        <v>56</v>
      </c>
      <c r="I67" s="23"/>
      <c r="J67" s="43"/>
      <c r="K67" s="43"/>
      <c r="L67" s="23"/>
      <c r="M67" s="145"/>
      <c r="N67" s="23"/>
      <c r="O67" s="145"/>
      <c r="P67" s="135">
        <f t="shared" si="0"/>
        <v>0</v>
      </c>
      <c r="Q67" s="23" t="s">
        <v>39</v>
      </c>
      <c r="R67" s="23"/>
      <c r="S67" s="23"/>
      <c r="T67" s="18">
        <f t="shared" si="1"/>
        <v>0</v>
      </c>
      <c r="U67" s="43"/>
      <c r="V67" s="150"/>
      <c r="W67" s="28">
        <f t="shared" si="2"/>
        <v>0</v>
      </c>
    </row>
    <row r="68" spans="1:23" x14ac:dyDescent="0.3">
      <c r="A68" s="18">
        <v>41</v>
      </c>
      <c r="B68" s="21"/>
      <c r="C68" s="75"/>
      <c r="D68" s="43">
        <v>6</v>
      </c>
      <c r="E68" s="43">
        <v>8</v>
      </c>
      <c r="F68" s="80">
        <v>1006</v>
      </c>
      <c r="G68" s="86" t="s">
        <v>57</v>
      </c>
      <c r="H68" s="55" t="s">
        <v>58</v>
      </c>
      <c r="I68" s="23"/>
      <c r="J68" s="43"/>
      <c r="K68" s="43"/>
      <c r="L68" s="23"/>
      <c r="M68" s="145"/>
      <c r="N68" s="23"/>
      <c r="O68" s="145"/>
      <c r="P68" s="135">
        <f t="shared" si="0"/>
        <v>0</v>
      </c>
      <c r="Q68" s="23" t="s">
        <v>39</v>
      </c>
      <c r="R68" s="23"/>
      <c r="S68" s="23"/>
      <c r="T68" s="18">
        <f t="shared" si="1"/>
        <v>0</v>
      </c>
      <c r="U68" s="43"/>
      <c r="V68" s="150"/>
      <c r="W68" s="28">
        <f t="shared" si="2"/>
        <v>0</v>
      </c>
    </row>
    <row r="69" spans="1:23" x14ac:dyDescent="0.3">
      <c r="A69" s="18">
        <v>42</v>
      </c>
      <c r="B69" s="21"/>
      <c r="C69" s="75"/>
      <c r="D69" s="43">
        <v>6</v>
      </c>
      <c r="E69" s="43">
        <v>9</v>
      </c>
      <c r="F69" s="80">
        <v>1006</v>
      </c>
      <c r="G69" s="86" t="s">
        <v>59</v>
      </c>
      <c r="H69" s="55" t="s">
        <v>276</v>
      </c>
      <c r="I69" s="23"/>
      <c r="J69" s="43"/>
      <c r="K69" s="43"/>
      <c r="L69" s="23"/>
      <c r="M69" s="145"/>
      <c r="N69" s="23"/>
      <c r="O69" s="145"/>
      <c r="P69" s="135">
        <f t="shared" si="0"/>
        <v>0</v>
      </c>
      <c r="Q69" s="23" t="s">
        <v>39</v>
      </c>
      <c r="R69" s="23"/>
      <c r="S69" s="23"/>
      <c r="T69" s="18">
        <f t="shared" si="1"/>
        <v>0</v>
      </c>
      <c r="U69" s="43"/>
      <c r="V69" s="150"/>
      <c r="W69" s="28">
        <f t="shared" si="2"/>
        <v>0</v>
      </c>
    </row>
    <row r="70" spans="1:23" x14ac:dyDescent="0.3">
      <c r="A70" s="18">
        <v>44</v>
      </c>
      <c r="B70" s="21"/>
      <c r="C70" s="75"/>
      <c r="D70" s="43">
        <v>6</v>
      </c>
      <c r="E70" s="43">
        <v>10</v>
      </c>
      <c r="F70" s="80">
        <v>1006</v>
      </c>
      <c r="G70" s="86" t="s">
        <v>62</v>
      </c>
      <c r="H70" s="55" t="s">
        <v>275</v>
      </c>
      <c r="I70" s="23"/>
      <c r="J70" s="43"/>
      <c r="K70" s="43"/>
      <c r="L70" s="23"/>
      <c r="M70" s="145"/>
      <c r="N70" s="23"/>
      <c r="O70" s="145"/>
      <c r="P70" s="135">
        <f t="shared" si="0"/>
        <v>0</v>
      </c>
      <c r="Q70" s="23" t="s">
        <v>39</v>
      </c>
      <c r="R70" s="23"/>
      <c r="S70" s="23"/>
      <c r="T70" s="18">
        <f t="shared" si="1"/>
        <v>0</v>
      </c>
      <c r="U70" s="43"/>
      <c r="V70" s="150"/>
      <c r="W70" s="28">
        <f t="shared" si="2"/>
        <v>0</v>
      </c>
    </row>
    <row r="71" spans="1:23" x14ac:dyDescent="0.3">
      <c r="A71" s="18">
        <v>141</v>
      </c>
      <c r="B71" s="21"/>
      <c r="C71" s="75"/>
      <c r="D71" s="43">
        <v>6</v>
      </c>
      <c r="E71" s="43">
        <v>11</v>
      </c>
      <c r="F71" s="80">
        <v>1016</v>
      </c>
      <c r="G71" s="86">
        <v>-106</v>
      </c>
      <c r="H71" s="55" t="s">
        <v>141</v>
      </c>
      <c r="I71" s="23"/>
      <c r="J71" s="43"/>
      <c r="K71" s="43"/>
      <c r="L71" s="23"/>
      <c r="M71" s="145"/>
      <c r="N71" s="23"/>
      <c r="O71" s="145"/>
      <c r="P71" s="135">
        <f t="shared" si="0"/>
        <v>0</v>
      </c>
      <c r="Q71" s="23" t="s">
        <v>39</v>
      </c>
      <c r="R71" s="23"/>
      <c r="S71" s="23"/>
      <c r="T71" s="18">
        <f t="shared" si="1"/>
        <v>0</v>
      </c>
      <c r="U71" s="43"/>
      <c r="V71" s="150"/>
      <c r="W71" s="28">
        <f t="shared" si="2"/>
        <v>0</v>
      </c>
    </row>
    <row r="72" spans="1:23" x14ac:dyDescent="0.3">
      <c r="A72" s="18">
        <v>45</v>
      </c>
      <c r="B72" s="21"/>
      <c r="C72" s="75"/>
      <c r="D72" s="43">
        <v>6</v>
      </c>
      <c r="E72" s="43">
        <v>12</v>
      </c>
      <c r="F72" s="80">
        <v>1006</v>
      </c>
      <c r="G72" s="86" t="s">
        <v>63</v>
      </c>
      <c r="H72" s="55" t="s">
        <v>64</v>
      </c>
      <c r="I72" s="23"/>
      <c r="J72" s="43"/>
      <c r="K72" s="43"/>
      <c r="L72" s="23"/>
      <c r="M72" s="145"/>
      <c r="N72" s="23"/>
      <c r="O72" s="145"/>
      <c r="P72" s="135">
        <f t="shared" si="0"/>
        <v>0</v>
      </c>
      <c r="Q72" s="23" t="s">
        <v>39</v>
      </c>
      <c r="R72" s="23"/>
      <c r="S72" s="23"/>
      <c r="T72" s="18">
        <f t="shared" si="1"/>
        <v>0</v>
      </c>
      <c r="U72" s="43"/>
      <c r="V72" s="150"/>
      <c r="W72" s="28">
        <f t="shared" si="2"/>
        <v>0</v>
      </c>
    </row>
    <row r="73" spans="1:23" x14ac:dyDescent="0.3">
      <c r="A73" s="18">
        <v>46</v>
      </c>
      <c r="B73" s="21"/>
      <c r="C73" s="75"/>
      <c r="D73" s="43">
        <v>6</v>
      </c>
      <c r="E73" s="43">
        <v>13</v>
      </c>
      <c r="F73" s="80">
        <v>1006</v>
      </c>
      <c r="G73" s="86" t="s">
        <v>65</v>
      </c>
      <c r="H73" s="55" t="s">
        <v>66</v>
      </c>
      <c r="I73" s="23"/>
      <c r="J73" s="43"/>
      <c r="K73" s="43"/>
      <c r="L73" s="23"/>
      <c r="M73" s="145"/>
      <c r="N73" s="23"/>
      <c r="O73" s="145"/>
      <c r="P73" s="135">
        <f t="shared" si="0"/>
        <v>0</v>
      </c>
      <c r="Q73" s="23" t="s">
        <v>39</v>
      </c>
      <c r="R73" s="23"/>
      <c r="S73" s="23"/>
      <c r="T73" s="18">
        <f t="shared" si="1"/>
        <v>0</v>
      </c>
      <c r="U73" s="43"/>
      <c r="V73" s="150"/>
      <c r="W73" s="28">
        <f t="shared" si="2"/>
        <v>0</v>
      </c>
    </row>
    <row r="74" spans="1:23" x14ac:dyDescent="0.3">
      <c r="A74" s="18">
        <v>47</v>
      </c>
      <c r="B74" s="21"/>
      <c r="C74" s="75"/>
      <c r="D74" s="43">
        <v>6</v>
      </c>
      <c r="E74" s="43">
        <v>14</v>
      </c>
      <c r="F74" s="80">
        <v>1006</v>
      </c>
      <c r="G74" s="86" t="s">
        <v>67</v>
      </c>
      <c r="H74" s="55" t="s">
        <v>68</v>
      </c>
      <c r="I74" s="23"/>
      <c r="J74" s="43"/>
      <c r="K74" s="43"/>
      <c r="L74" s="23"/>
      <c r="M74" s="145"/>
      <c r="N74" s="23"/>
      <c r="O74" s="145"/>
      <c r="P74" s="135">
        <f t="shared" si="0"/>
        <v>0</v>
      </c>
      <c r="Q74" s="23" t="s">
        <v>39</v>
      </c>
      <c r="R74" s="23"/>
      <c r="S74" s="23"/>
      <c r="T74" s="18">
        <f t="shared" si="1"/>
        <v>0</v>
      </c>
      <c r="U74" s="43"/>
      <c r="V74" s="150"/>
      <c r="W74" s="28">
        <f t="shared" si="2"/>
        <v>0</v>
      </c>
    </row>
    <row r="75" spans="1:23" x14ac:dyDescent="0.3">
      <c r="A75" s="18">
        <v>48</v>
      </c>
      <c r="B75" s="21"/>
      <c r="C75" s="75"/>
      <c r="D75" s="43">
        <v>6</v>
      </c>
      <c r="E75" s="43">
        <v>15</v>
      </c>
      <c r="F75" s="80">
        <v>1006</v>
      </c>
      <c r="G75" s="86" t="s">
        <v>69</v>
      </c>
      <c r="H75" s="55" t="s">
        <v>70</v>
      </c>
      <c r="I75" s="23"/>
      <c r="J75" s="43"/>
      <c r="K75" s="43"/>
      <c r="L75" s="23"/>
      <c r="M75" s="145"/>
      <c r="N75" s="23"/>
      <c r="O75" s="145"/>
      <c r="P75" s="135">
        <f t="shared" si="0"/>
        <v>0</v>
      </c>
      <c r="Q75" s="23" t="s">
        <v>39</v>
      </c>
      <c r="R75" s="23"/>
      <c r="S75" s="23"/>
      <c r="T75" s="18">
        <f t="shared" si="1"/>
        <v>0</v>
      </c>
      <c r="U75" s="43"/>
      <c r="V75" s="150"/>
      <c r="W75" s="28">
        <f t="shared" si="2"/>
        <v>0</v>
      </c>
    </row>
    <row r="76" spans="1:23" x14ac:dyDescent="0.3">
      <c r="A76" s="18">
        <v>49</v>
      </c>
      <c r="B76" s="21"/>
      <c r="C76" s="75"/>
      <c r="D76" s="43">
        <v>6</v>
      </c>
      <c r="E76" s="43">
        <v>16</v>
      </c>
      <c r="F76" s="80">
        <v>1006</v>
      </c>
      <c r="G76" s="86" t="s">
        <v>71</v>
      </c>
      <c r="H76" s="55" t="s">
        <v>72</v>
      </c>
      <c r="I76" s="23"/>
      <c r="J76" s="43"/>
      <c r="K76" s="43"/>
      <c r="L76" s="23"/>
      <c r="M76" s="145"/>
      <c r="N76" s="23"/>
      <c r="O76" s="145"/>
      <c r="P76" s="135">
        <f t="shared" si="0"/>
        <v>0</v>
      </c>
      <c r="Q76" s="23" t="s">
        <v>39</v>
      </c>
      <c r="R76" s="23"/>
      <c r="S76" s="23"/>
      <c r="T76" s="18">
        <f t="shared" si="1"/>
        <v>0</v>
      </c>
      <c r="U76" s="43"/>
      <c r="V76" s="150"/>
      <c r="W76" s="28">
        <f t="shared" si="2"/>
        <v>0</v>
      </c>
    </row>
    <row r="77" spans="1:23" x14ac:dyDescent="0.3">
      <c r="A77" s="18">
        <v>149</v>
      </c>
      <c r="B77" s="21"/>
      <c r="C77" s="75"/>
      <c r="D77" s="43">
        <v>6</v>
      </c>
      <c r="E77" s="43">
        <v>17</v>
      </c>
      <c r="F77" s="80">
        <v>1016</v>
      </c>
      <c r="G77" s="86">
        <v>-114</v>
      </c>
      <c r="H77" s="55" t="s">
        <v>147</v>
      </c>
      <c r="I77" s="23">
        <v>20</v>
      </c>
      <c r="J77" s="43"/>
      <c r="K77" s="43"/>
      <c r="L77" s="23"/>
      <c r="M77" s="145"/>
      <c r="N77" s="23"/>
      <c r="O77" s="145"/>
      <c r="P77" s="135">
        <f t="shared" si="0"/>
        <v>0</v>
      </c>
      <c r="Q77" s="52" t="s">
        <v>39</v>
      </c>
      <c r="R77" s="52"/>
      <c r="S77" s="52"/>
      <c r="T77" s="18">
        <f t="shared" si="1"/>
        <v>0</v>
      </c>
      <c r="U77" s="43"/>
      <c r="V77" s="150"/>
      <c r="W77" s="28">
        <f t="shared" si="2"/>
        <v>0</v>
      </c>
    </row>
    <row r="78" spans="1:23" x14ac:dyDescent="0.3">
      <c r="A78" s="18">
        <v>75</v>
      </c>
      <c r="B78" s="21"/>
      <c r="C78" s="75"/>
      <c r="D78" s="43">
        <v>6</v>
      </c>
      <c r="E78" s="43">
        <v>18</v>
      </c>
      <c r="F78" s="80">
        <v>1007</v>
      </c>
      <c r="G78" s="81">
        <v>-114</v>
      </c>
      <c r="H78" s="55" t="s">
        <v>88</v>
      </c>
      <c r="I78" s="23"/>
      <c r="J78" s="43"/>
      <c r="K78" s="43"/>
      <c r="L78" s="23"/>
      <c r="M78" s="145"/>
      <c r="N78" s="23"/>
      <c r="O78" s="145"/>
      <c r="P78" s="135">
        <f t="shared" si="0"/>
        <v>0</v>
      </c>
      <c r="Q78" s="23" t="s">
        <v>39</v>
      </c>
      <c r="R78" s="23"/>
      <c r="S78" s="23"/>
      <c r="T78" s="18">
        <f t="shared" si="1"/>
        <v>0</v>
      </c>
      <c r="U78" s="43"/>
      <c r="V78" s="150"/>
      <c r="W78" s="28">
        <f t="shared" si="2"/>
        <v>0</v>
      </c>
    </row>
    <row r="79" spans="1:23" x14ac:dyDescent="0.3">
      <c r="A79" s="18">
        <v>51</v>
      </c>
      <c r="B79" s="15">
        <v>7</v>
      </c>
      <c r="C79" s="76" t="s">
        <v>169</v>
      </c>
      <c r="D79" s="27">
        <v>7</v>
      </c>
      <c r="E79" s="27">
        <v>0</v>
      </c>
      <c r="F79" s="82"/>
      <c r="G79" s="88"/>
      <c r="H79" s="59"/>
      <c r="I79" s="24"/>
      <c r="J79" s="27">
        <f>SUM(I80:I99)</f>
        <v>95</v>
      </c>
      <c r="K79" s="27">
        <f>+J79</f>
        <v>95</v>
      </c>
      <c r="L79" s="24"/>
      <c r="M79" s="145"/>
      <c r="N79" s="24"/>
      <c r="O79" s="145"/>
      <c r="P79" s="135">
        <f t="shared" si="0"/>
        <v>0</v>
      </c>
      <c r="Q79" s="24"/>
      <c r="R79" s="24"/>
      <c r="S79" s="24"/>
      <c r="T79" s="18">
        <f t="shared" si="1"/>
        <v>0</v>
      </c>
      <c r="U79" s="27">
        <f>SUM(T80:T99)</f>
        <v>60</v>
      </c>
      <c r="V79" s="150">
        <f>38+41</f>
        <v>79</v>
      </c>
      <c r="W79" s="136">
        <f t="shared" si="2"/>
        <v>95</v>
      </c>
    </row>
    <row r="80" spans="1:23" ht="27" x14ac:dyDescent="0.3">
      <c r="A80" s="18">
        <v>52</v>
      </c>
      <c r="B80" s="21"/>
      <c r="C80" s="75"/>
      <c r="D80" s="43">
        <v>7</v>
      </c>
      <c r="E80" s="43">
        <v>1</v>
      </c>
      <c r="F80" s="82">
        <v>1007</v>
      </c>
      <c r="G80" s="89" t="s">
        <v>73</v>
      </c>
      <c r="H80" s="98" t="s">
        <v>262</v>
      </c>
      <c r="I80" s="23"/>
      <c r="J80" s="23"/>
      <c r="K80" s="23"/>
      <c r="L80" s="23"/>
      <c r="M80" s="145"/>
      <c r="N80" s="23"/>
      <c r="O80" s="145"/>
      <c r="P80" s="135">
        <f t="shared" si="0"/>
        <v>0</v>
      </c>
      <c r="Q80" s="23" t="s">
        <v>45</v>
      </c>
      <c r="R80" s="23"/>
      <c r="S80" s="23"/>
      <c r="T80" s="18">
        <f t="shared" si="1"/>
        <v>0</v>
      </c>
      <c r="U80" s="23"/>
      <c r="V80" s="151"/>
      <c r="W80" s="28">
        <f t="shared" si="2"/>
        <v>0</v>
      </c>
    </row>
    <row r="81" spans="1:23" ht="27" x14ac:dyDescent="0.3">
      <c r="A81" s="18">
        <v>53</v>
      </c>
      <c r="B81" s="21"/>
      <c r="C81" s="75"/>
      <c r="D81" s="43">
        <v>7</v>
      </c>
      <c r="E81" s="43">
        <v>2</v>
      </c>
      <c r="F81" s="80">
        <v>1007</v>
      </c>
      <c r="G81" s="90" t="s">
        <v>74</v>
      </c>
      <c r="H81" s="98" t="s">
        <v>265</v>
      </c>
      <c r="I81" s="23"/>
      <c r="J81" s="43"/>
      <c r="K81" s="43"/>
      <c r="L81" s="23"/>
      <c r="M81" s="145"/>
      <c r="N81" s="23"/>
      <c r="O81" s="145"/>
      <c r="P81" s="135">
        <f t="shared" si="0"/>
        <v>0</v>
      </c>
      <c r="Q81" s="23" t="s">
        <v>45</v>
      </c>
      <c r="R81" s="23"/>
      <c r="S81" s="23"/>
      <c r="T81" s="18">
        <f t="shared" si="1"/>
        <v>0</v>
      </c>
      <c r="U81" s="43"/>
      <c r="V81" s="151"/>
      <c r="W81" s="28">
        <f t="shared" si="2"/>
        <v>0</v>
      </c>
    </row>
    <row r="82" spans="1:23" ht="27" x14ac:dyDescent="0.3">
      <c r="A82" s="18">
        <v>54</v>
      </c>
      <c r="B82" s="21"/>
      <c r="C82" s="75"/>
      <c r="D82" s="43">
        <v>7</v>
      </c>
      <c r="E82" s="43">
        <v>3</v>
      </c>
      <c r="F82" s="80">
        <v>1007</v>
      </c>
      <c r="G82" s="90" t="s">
        <v>75</v>
      </c>
      <c r="H82" s="55" t="s">
        <v>268</v>
      </c>
      <c r="I82" s="23"/>
      <c r="J82" s="43"/>
      <c r="K82" s="43"/>
      <c r="L82" s="23"/>
      <c r="M82" s="145"/>
      <c r="N82" s="23"/>
      <c r="O82" s="145"/>
      <c r="P82" s="135">
        <f t="shared" si="0"/>
        <v>0</v>
      </c>
      <c r="Q82" s="23" t="s">
        <v>45</v>
      </c>
      <c r="R82" s="23"/>
      <c r="S82" s="23"/>
      <c r="T82" s="18">
        <f t="shared" si="1"/>
        <v>0</v>
      </c>
      <c r="U82" s="43"/>
      <c r="V82" s="150"/>
      <c r="W82" s="28">
        <f t="shared" si="2"/>
        <v>0</v>
      </c>
    </row>
    <row r="83" spans="1:23" ht="27" x14ac:dyDescent="0.3">
      <c r="A83" s="18">
        <v>55</v>
      </c>
      <c r="B83" s="21"/>
      <c r="C83" s="75"/>
      <c r="D83" s="43">
        <v>7</v>
      </c>
      <c r="E83" s="43">
        <v>4</v>
      </c>
      <c r="F83" s="80">
        <v>1007</v>
      </c>
      <c r="G83" s="90" t="s">
        <v>76</v>
      </c>
      <c r="H83" s="98" t="s">
        <v>234</v>
      </c>
      <c r="I83" s="23"/>
      <c r="J83" s="43"/>
      <c r="K83" s="43"/>
      <c r="L83" s="23"/>
      <c r="M83" s="145"/>
      <c r="N83" s="23"/>
      <c r="O83" s="145"/>
      <c r="P83" s="135">
        <f t="shared" si="0"/>
        <v>0</v>
      </c>
      <c r="Q83" s="23" t="s">
        <v>45</v>
      </c>
      <c r="R83" s="23"/>
      <c r="S83" s="23"/>
      <c r="T83" s="18">
        <f t="shared" si="1"/>
        <v>0</v>
      </c>
      <c r="U83" s="43"/>
      <c r="V83" s="151"/>
      <c r="W83" s="28">
        <f t="shared" si="2"/>
        <v>0</v>
      </c>
    </row>
    <row r="84" spans="1:23" ht="27" x14ac:dyDescent="0.3">
      <c r="A84" s="18">
        <v>56</v>
      </c>
      <c r="B84" s="21"/>
      <c r="C84" s="75"/>
      <c r="D84" s="43">
        <v>7</v>
      </c>
      <c r="E84" s="43">
        <v>5</v>
      </c>
      <c r="F84" s="80">
        <v>1007</v>
      </c>
      <c r="G84" s="90" t="s">
        <v>77</v>
      </c>
      <c r="H84" s="98" t="s">
        <v>274</v>
      </c>
      <c r="I84" s="23"/>
      <c r="J84" s="43"/>
      <c r="K84" s="43"/>
      <c r="L84" s="23"/>
      <c r="M84" s="145"/>
      <c r="N84" s="23"/>
      <c r="O84" s="145"/>
      <c r="P84" s="135">
        <f t="shared" si="0"/>
        <v>0</v>
      </c>
      <c r="Q84" s="23" t="s">
        <v>45</v>
      </c>
      <c r="R84" s="23"/>
      <c r="S84" s="23"/>
      <c r="T84" s="18">
        <f t="shared" si="1"/>
        <v>0</v>
      </c>
      <c r="U84" s="43"/>
      <c r="V84" s="151"/>
      <c r="W84" s="28">
        <f t="shared" si="2"/>
        <v>0</v>
      </c>
    </row>
    <row r="85" spans="1:23" ht="27" x14ac:dyDescent="0.3">
      <c r="A85" s="18">
        <v>57</v>
      </c>
      <c r="B85" s="21"/>
      <c r="C85" s="75"/>
      <c r="D85" s="43">
        <v>7</v>
      </c>
      <c r="E85" s="43">
        <v>6</v>
      </c>
      <c r="F85" s="82">
        <v>1007</v>
      </c>
      <c r="G85" s="89" t="s">
        <v>78</v>
      </c>
      <c r="H85" s="98" t="s">
        <v>235</v>
      </c>
      <c r="I85" s="23">
        <v>15</v>
      </c>
      <c r="J85" s="43"/>
      <c r="K85" s="43"/>
      <c r="L85" s="23"/>
      <c r="M85" s="145">
        <v>15</v>
      </c>
      <c r="N85" s="23"/>
      <c r="O85" s="145"/>
      <c r="P85" s="135">
        <f t="shared" si="0"/>
        <v>15</v>
      </c>
      <c r="Q85" s="23" t="s">
        <v>39</v>
      </c>
      <c r="R85" s="23"/>
      <c r="S85" s="23"/>
      <c r="T85" s="18">
        <f t="shared" si="1"/>
        <v>15</v>
      </c>
      <c r="U85" s="43"/>
      <c r="V85" s="151"/>
      <c r="W85" s="28">
        <f t="shared" si="2"/>
        <v>0</v>
      </c>
    </row>
    <row r="86" spans="1:23" ht="27" x14ac:dyDescent="0.3">
      <c r="A86" s="18">
        <v>58</v>
      </c>
      <c r="B86" s="21"/>
      <c r="C86" s="75"/>
      <c r="D86" s="43">
        <v>7</v>
      </c>
      <c r="E86" s="43">
        <v>7</v>
      </c>
      <c r="F86" s="80">
        <v>1007</v>
      </c>
      <c r="G86" s="90" t="s">
        <v>79</v>
      </c>
      <c r="H86" s="98" t="s">
        <v>198</v>
      </c>
      <c r="I86" s="23">
        <v>15</v>
      </c>
      <c r="J86" s="43"/>
      <c r="K86" s="43"/>
      <c r="L86" s="23"/>
      <c r="M86" s="145">
        <v>15</v>
      </c>
      <c r="N86" s="23"/>
      <c r="O86" s="145"/>
      <c r="P86" s="135">
        <f t="shared" ref="P86:P149" si="3">SUM(M86:O86)</f>
        <v>15</v>
      </c>
      <c r="Q86" s="23" t="s">
        <v>39</v>
      </c>
      <c r="R86" s="23"/>
      <c r="S86" s="23"/>
      <c r="T86" s="18">
        <f t="shared" ref="T86:T149" si="4">+P86</f>
        <v>15</v>
      </c>
      <c r="U86" s="43"/>
      <c r="V86" s="151"/>
      <c r="W86" s="28">
        <f t="shared" ref="W86:W149" si="5">+J86</f>
        <v>0</v>
      </c>
    </row>
    <row r="87" spans="1:23" ht="27" x14ac:dyDescent="0.3">
      <c r="A87" s="18">
        <v>59</v>
      </c>
      <c r="B87" s="21"/>
      <c r="C87" s="75"/>
      <c r="D87" s="43">
        <v>7</v>
      </c>
      <c r="E87" s="43">
        <v>8</v>
      </c>
      <c r="F87" s="80">
        <v>1007</v>
      </c>
      <c r="G87" s="90" t="s">
        <v>80</v>
      </c>
      <c r="H87" s="55" t="s">
        <v>199</v>
      </c>
      <c r="I87" s="23">
        <v>15</v>
      </c>
      <c r="J87" s="43"/>
      <c r="K87" s="43"/>
      <c r="L87" s="23"/>
      <c r="M87" s="145">
        <v>15</v>
      </c>
      <c r="N87" s="23"/>
      <c r="O87" s="145"/>
      <c r="P87" s="135">
        <f t="shared" si="3"/>
        <v>15</v>
      </c>
      <c r="Q87" s="23" t="s">
        <v>39</v>
      </c>
      <c r="R87" s="23"/>
      <c r="S87" s="23"/>
      <c r="T87" s="18">
        <f t="shared" si="4"/>
        <v>15</v>
      </c>
      <c r="U87" s="43"/>
      <c r="V87" s="150"/>
      <c r="W87" s="28">
        <f t="shared" si="5"/>
        <v>0</v>
      </c>
    </row>
    <row r="88" spans="1:23" ht="27" x14ac:dyDescent="0.3">
      <c r="A88" s="18">
        <v>60</v>
      </c>
      <c r="B88" s="21"/>
      <c r="C88" s="75"/>
      <c r="D88" s="43">
        <v>7</v>
      </c>
      <c r="E88" s="43">
        <v>9</v>
      </c>
      <c r="F88" s="80">
        <v>1007</v>
      </c>
      <c r="G88" s="90" t="s">
        <v>81</v>
      </c>
      <c r="H88" s="98" t="s">
        <v>200</v>
      </c>
      <c r="I88" s="23">
        <v>15</v>
      </c>
      <c r="J88" s="43"/>
      <c r="K88" s="43"/>
      <c r="L88" s="23"/>
      <c r="M88" s="145">
        <v>15</v>
      </c>
      <c r="N88" s="23"/>
      <c r="O88" s="145"/>
      <c r="P88" s="135">
        <f t="shared" si="3"/>
        <v>15</v>
      </c>
      <c r="Q88" s="23" t="s">
        <v>39</v>
      </c>
      <c r="R88" s="23"/>
      <c r="S88" s="23"/>
      <c r="T88" s="18">
        <f t="shared" si="4"/>
        <v>15</v>
      </c>
      <c r="U88" s="43"/>
      <c r="V88" s="151"/>
      <c r="W88" s="28">
        <f t="shared" si="5"/>
        <v>0</v>
      </c>
    </row>
    <row r="89" spans="1:23" ht="27.6" thickBot="1" x14ac:dyDescent="0.35">
      <c r="A89" s="18">
        <v>61</v>
      </c>
      <c r="B89" s="21"/>
      <c r="C89" s="75"/>
      <c r="D89" s="43">
        <v>7</v>
      </c>
      <c r="E89" s="43">
        <v>10</v>
      </c>
      <c r="F89" s="80">
        <v>1007</v>
      </c>
      <c r="G89" s="90" t="s">
        <v>82</v>
      </c>
      <c r="H89" s="98" t="s">
        <v>271</v>
      </c>
      <c r="I89" s="158">
        <v>15</v>
      </c>
      <c r="J89" s="43"/>
      <c r="K89" s="43"/>
      <c r="L89" s="23"/>
      <c r="M89" s="145"/>
      <c r="N89" s="23"/>
      <c r="O89" s="145"/>
      <c r="P89" s="135">
        <f t="shared" si="3"/>
        <v>0</v>
      </c>
      <c r="Q89" s="23" t="s">
        <v>39</v>
      </c>
      <c r="R89" s="23"/>
      <c r="S89" s="23"/>
      <c r="T89" s="18">
        <f t="shared" si="4"/>
        <v>0</v>
      </c>
      <c r="U89" s="43"/>
      <c r="V89" s="151"/>
      <c r="W89" s="28">
        <f t="shared" si="5"/>
        <v>0</v>
      </c>
    </row>
    <row r="90" spans="1:23" ht="27" x14ac:dyDescent="0.3">
      <c r="A90" s="18">
        <v>131</v>
      </c>
      <c r="B90" s="21"/>
      <c r="C90" s="75"/>
      <c r="D90" s="43">
        <v>7</v>
      </c>
      <c r="E90" s="43">
        <v>11</v>
      </c>
      <c r="F90" s="82">
        <v>1016</v>
      </c>
      <c r="G90" s="89" t="s">
        <v>132</v>
      </c>
      <c r="H90" s="162" t="s">
        <v>237</v>
      </c>
      <c r="I90" s="159"/>
      <c r="J90" s="157"/>
      <c r="K90" s="43"/>
      <c r="L90" s="23"/>
      <c r="M90" s="145"/>
      <c r="N90" s="23"/>
      <c r="O90" s="145"/>
      <c r="P90" s="135">
        <f t="shared" si="3"/>
        <v>0</v>
      </c>
      <c r="Q90" s="23" t="s">
        <v>39</v>
      </c>
      <c r="R90" s="47"/>
      <c r="S90" s="23"/>
      <c r="T90" s="18">
        <f t="shared" si="4"/>
        <v>0</v>
      </c>
      <c r="U90" s="43"/>
      <c r="V90" s="151"/>
      <c r="W90" s="28">
        <f t="shared" si="5"/>
        <v>0</v>
      </c>
    </row>
    <row r="91" spans="1:23" ht="27" x14ac:dyDescent="0.3">
      <c r="A91" s="18">
        <v>132</v>
      </c>
      <c r="B91" s="21"/>
      <c r="C91" s="75"/>
      <c r="D91" s="43">
        <v>7</v>
      </c>
      <c r="E91" s="43">
        <v>12</v>
      </c>
      <c r="F91" s="80">
        <v>1016</v>
      </c>
      <c r="G91" s="90" t="s">
        <v>133</v>
      </c>
      <c r="H91" s="162" t="s">
        <v>270</v>
      </c>
      <c r="I91" s="160"/>
      <c r="J91" s="157"/>
      <c r="K91" s="43"/>
      <c r="L91" s="23"/>
      <c r="M91" s="145"/>
      <c r="N91" s="23"/>
      <c r="O91" s="145"/>
      <c r="P91" s="135">
        <f t="shared" si="3"/>
        <v>0</v>
      </c>
      <c r="Q91" s="23" t="s">
        <v>39</v>
      </c>
      <c r="R91" s="47"/>
      <c r="S91" s="23"/>
      <c r="T91" s="18">
        <f t="shared" si="4"/>
        <v>0</v>
      </c>
      <c r="U91" s="43"/>
      <c r="V91" s="151"/>
      <c r="W91" s="28">
        <f t="shared" si="5"/>
        <v>0</v>
      </c>
    </row>
    <row r="92" spans="1:23" ht="27" x14ac:dyDescent="0.3">
      <c r="A92" s="18">
        <v>133</v>
      </c>
      <c r="B92" s="21"/>
      <c r="C92" s="75"/>
      <c r="D92" s="43">
        <v>7</v>
      </c>
      <c r="E92" s="43">
        <v>13</v>
      </c>
      <c r="F92" s="80">
        <v>1016</v>
      </c>
      <c r="G92" s="90" t="s">
        <v>134</v>
      </c>
      <c r="H92" s="162" t="s">
        <v>264</v>
      </c>
      <c r="I92" s="160"/>
      <c r="J92" s="157"/>
      <c r="K92" s="43"/>
      <c r="L92" s="23"/>
      <c r="M92" s="145"/>
      <c r="N92" s="23"/>
      <c r="O92" s="145"/>
      <c r="P92" s="135">
        <f t="shared" si="3"/>
        <v>0</v>
      </c>
      <c r="Q92" s="23" t="s">
        <v>39</v>
      </c>
      <c r="R92" s="47"/>
      <c r="S92" s="23"/>
      <c r="T92" s="18">
        <f t="shared" si="4"/>
        <v>0</v>
      </c>
      <c r="U92" s="43"/>
      <c r="V92" s="151"/>
      <c r="W92" s="28">
        <f t="shared" si="5"/>
        <v>0</v>
      </c>
    </row>
    <row r="93" spans="1:23" ht="27" x14ac:dyDescent="0.3">
      <c r="A93" s="18">
        <v>134</v>
      </c>
      <c r="B93" s="21"/>
      <c r="C93" s="75"/>
      <c r="D93" s="43">
        <v>7</v>
      </c>
      <c r="E93" s="43">
        <v>14</v>
      </c>
      <c r="F93" s="80">
        <v>1016</v>
      </c>
      <c r="G93" s="90" t="s">
        <v>135</v>
      </c>
      <c r="H93" s="162" t="s">
        <v>267</v>
      </c>
      <c r="I93" s="160"/>
      <c r="J93" s="157"/>
      <c r="K93" s="43"/>
      <c r="L93" s="23"/>
      <c r="M93" s="145"/>
      <c r="N93" s="23"/>
      <c r="O93" s="145"/>
      <c r="P93" s="135">
        <f t="shared" si="3"/>
        <v>0</v>
      </c>
      <c r="Q93" s="23" t="s">
        <v>39</v>
      </c>
      <c r="R93" s="47"/>
      <c r="S93" s="23"/>
      <c r="T93" s="18">
        <f t="shared" si="4"/>
        <v>0</v>
      </c>
      <c r="U93" s="43"/>
      <c r="V93" s="151"/>
      <c r="W93" s="28">
        <f t="shared" si="5"/>
        <v>0</v>
      </c>
    </row>
    <row r="94" spans="1:23" ht="27.6" thickBot="1" x14ac:dyDescent="0.35">
      <c r="A94" s="18">
        <v>135</v>
      </c>
      <c r="B94" s="21"/>
      <c r="C94" s="75"/>
      <c r="D94" s="43">
        <v>7</v>
      </c>
      <c r="E94" s="43">
        <v>15</v>
      </c>
      <c r="F94" s="80">
        <v>1016</v>
      </c>
      <c r="G94" s="90" t="s">
        <v>136</v>
      </c>
      <c r="H94" s="162" t="s">
        <v>273</v>
      </c>
      <c r="I94" s="161">
        <v>20</v>
      </c>
      <c r="J94" s="157"/>
      <c r="K94" s="43"/>
      <c r="L94" s="23"/>
      <c r="M94" s="145"/>
      <c r="N94" s="23"/>
      <c r="O94" s="145"/>
      <c r="P94" s="135">
        <f t="shared" si="3"/>
        <v>0</v>
      </c>
      <c r="Q94" s="23" t="s">
        <v>39</v>
      </c>
      <c r="R94" s="47"/>
      <c r="S94" s="23"/>
      <c r="T94" s="18">
        <f t="shared" si="4"/>
        <v>0</v>
      </c>
      <c r="U94" s="43"/>
      <c r="V94" s="151"/>
      <c r="W94" s="28">
        <f t="shared" si="5"/>
        <v>0</v>
      </c>
    </row>
    <row r="95" spans="1:23" ht="27" x14ac:dyDescent="0.3">
      <c r="A95" s="18">
        <v>126</v>
      </c>
      <c r="B95" s="21"/>
      <c r="C95" s="75"/>
      <c r="D95" s="43">
        <v>7</v>
      </c>
      <c r="E95" s="43">
        <v>16</v>
      </c>
      <c r="F95" s="82">
        <v>1016</v>
      </c>
      <c r="G95" s="89" t="s">
        <v>127</v>
      </c>
      <c r="H95" s="98" t="s">
        <v>236</v>
      </c>
      <c r="I95" s="25"/>
      <c r="J95" s="43"/>
      <c r="K95" s="43"/>
      <c r="L95" s="23"/>
      <c r="M95" s="145"/>
      <c r="N95" s="23"/>
      <c r="O95" s="145"/>
      <c r="P95" s="135">
        <f t="shared" si="3"/>
        <v>0</v>
      </c>
      <c r="Q95" s="23" t="s">
        <v>174</v>
      </c>
      <c r="R95" s="23"/>
      <c r="S95" s="23"/>
      <c r="T95" s="18">
        <f t="shared" si="4"/>
        <v>0</v>
      </c>
      <c r="U95" s="43"/>
      <c r="V95" s="151"/>
      <c r="W95" s="28">
        <f t="shared" si="5"/>
        <v>0</v>
      </c>
    </row>
    <row r="96" spans="1:23" ht="27" x14ac:dyDescent="0.3">
      <c r="A96" s="18">
        <v>127</v>
      </c>
      <c r="B96" s="21"/>
      <c r="C96" s="75"/>
      <c r="D96" s="43">
        <v>7</v>
      </c>
      <c r="E96" s="43">
        <v>17</v>
      </c>
      <c r="F96" s="80">
        <v>1016</v>
      </c>
      <c r="G96" s="90" t="s">
        <v>128</v>
      </c>
      <c r="H96" s="98" t="s">
        <v>269</v>
      </c>
      <c r="I96" s="23"/>
      <c r="J96" s="43"/>
      <c r="K96" s="43"/>
      <c r="L96" s="23"/>
      <c r="M96" s="145"/>
      <c r="N96" s="23"/>
      <c r="O96" s="145"/>
      <c r="P96" s="135">
        <f t="shared" si="3"/>
        <v>0</v>
      </c>
      <c r="Q96" s="23" t="s">
        <v>174</v>
      </c>
      <c r="R96" s="23"/>
      <c r="S96" s="23"/>
      <c r="T96" s="18">
        <f t="shared" si="4"/>
        <v>0</v>
      </c>
      <c r="U96" s="43"/>
      <c r="V96" s="151"/>
      <c r="W96" s="28">
        <f t="shared" si="5"/>
        <v>0</v>
      </c>
    </row>
    <row r="97" spans="1:23" ht="27" x14ac:dyDescent="0.3">
      <c r="A97" s="18">
        <v>128</v>
      </c>
      <c r="B97" s="21"/>
      <c r="C97" s="75"/>
      <c r="D97" s="43">
        <v>7</v>
      </c>
      <c r="E97" s="43">
        <v>18</v>
      </c>
      <c r="F97" s="80">
        <v>1016</v>
      </c>
      <c r="G97" s="90" t="s">
        <v>129</v>
      </c>
      <c r="H97" s="98" t="s">
        <v>263</v>
      </c>
      <c r="I97" s="23"/>
      <c r="J97" s="43"/>
      <c r="K97" s="43"/>
      <c r="L97" s="23"/>
      <c r="M97" s="145"/>
      <c r="N97" s="23"/>
      <c r="O97" s="145"/>
      <c r="P97" s="135">
        <f t="shared" si="3"/>
        <v>0</v>
      </c>
      <c r="Q97" s="23" t="s">
        <v>174</v>
      </c>
      <c r="R97" s="23"/>
      <c r="S97" s="23"/>
      <c r="T97" s="18">
        <f t="shared" si="4"/>
        <v>0</v>
      </c>
      <c r="U97" s="43"/>
      <c r="V97" s="151"/>
      <c r="W97" s="28">
        <f t="shared" si="5"/>
        <v>0</v>
      </c>
    </row>
    <row r="98" spans="1:23" ht="27" x14ac:dyDescent="0.3">
      <c r="A98" s="18">
        <v>129</v>
      </c>
      <c r="B98" s="21"/>
      <c r="C98" s="75"/>
      <c r="D98" s="43">
        <v>7</v>
      </c>
      <c r="E98" s="43">
        <v>19</v>
      </c>
      <c r="F98" s="80">
        <v>1016</v>
      </c>
      <c r="G98" s="90" t="s">
        <v>130</v>
      </c>
      <c r="H98" s="98" t="s">
        <v>266</v>
      </c>
      <c r="I98" s="23"/>
      <c r="J98" s="43"/>
      <c r="K98" s="43"/>
      <c r="L98" s="23"/>
      <c r="M98" s="145"/>
      <c r="N98" s="23"/>
      <c r="O98" s="145"/>
      <c r="P98" s="135">
        <f t="shared" si="3"/>
        <v>0</v>
      </c>
      <c r="Q98" s="23" t="s">
        <v>174</v>
      </c>
      <c r="R98" s="23"/>
      <c r="S98" s="23"/>
      <c r="T98" s="18">
        <f t="shared" si="4"/>
        <v>0</v>
      </c>
      <c r="U98" s="43"/>
      <c r="V98" s="151"/>
      <c r="W98" s="28">
        <f t="shared" si="5"/>
        <v>0</v>
      </c>
    </row>
    <row r="99" spans="1:23" ht="27" x14ac:dyDescent="0.3">
      <c r="A99" s="18">
        <v>130</v>
      </c>
      <c r="B99" s="21"/>
      <c r="C99" s="75"/>
      <c r="D99" s="43">
        <v>7</v>
      </c>
      <c r="E99" s="43">
        <v>20</v>
      </c>
      <c r="F99" s="80">
        <v>1016</v>
      </c>
      <c r="G99" s="90" t="s">
        <v>131</v>
      </c>
      <c r="H99" s="98" t="s">
        <v>272</v>
      </c>
      <c r="I99" s="23"/>
      <c r="J99" s="43"/>
      <c r="K99" s="43"/>
      <c r="L99" s="23"/>
      <c r="M99" s="145"/>
      <c r="N99" s="23"/>
      <c r="O99" s="145"/>
      <c r="P99" s="135">
        <f t="shared" si="3"/>
        <v>0</v>
      </c>
      <c r="Q99" s="23" t="s">
        <v>174</v>
      </c>
      <c r="R99" s="23"/>
      <c r="S99" s="23"/>
      <c r="T99" s="18">
        <f t="shared" si="4"/>
        <v>0</v>
      </c>
      <c r="U99" s="43"/>
      <c r="V99" s="151"/>
      <c r="W99" s="28">
        <f t="shared" si="5"/>
        <v>0</v>
      </c>
    </row>
    <row r="100" spans="1:23" x14ac:dyDescent="0.3">
      <c r="A100" s="18">
        <v>88</v>
      </c>
      <c r="B100" s="15">
        <v>8</v>
      </c>
      <c r="C100" s="76" t="s">
        <v>107</v>
      </c>
      <c r="D100" s="27">
        <v>8</v>
      </c>
      <c r="E100" s="27">
        <v>0</v>
      </c>
      <c r="F100" s="82"/>
      <c r="G100" s="85"/>
      <c r="H100" s="59"/>
      <c r="I100" s="24"/>
      <c r="J100" s="27">
        <f>SUM(I101:I103)</f>
        <v>30</v>
      </c>
      <c r="K100" s="27">
        <f>+J100</f>
        <v>30</v>
      </c>
      <c r="L100" s="24"/>
      <c r="M100" s="145"/>
      <c r="N100" s="24"/>
      <c r="O100" s="145"/>
      <c r="P100" s="135">
        <f t="shared" si="3"/>
        <v>0</v>
      </c>
      <c r="Q100" s="24"/>
      <c r="R100" s="24"/>
      <c r="S100" s="24"/>
      <c r="T100" s="18">
        <f t="shared" si="4"/>
        <v>0</v>
      </c>
      <c r="U100" s="27">
        <f>SUM(T101:T103)</f>
        <v>30</v>
      </c>
      <c r="V100" s="150"/>
      <c r="W100" s="136">
        <f t="shared" si="5"/>
        <v>30</v>
      </c>
    </row>
    <row r="101" spans="1:23" ht="26.4" x14ac:dyDescent="0.25">
      <c r="A101" s="18">
        <v>89</v>
      </c>
      <c r="B101" s="17"/>
      <c r="C101" s="77"/>
      <c r="D101" s="43">
        <v>8</v>
      </c>
      <c r="E101" s="43">
        <v>1</v>
      </c>
      <c r="F101" s="80">
        <v>1008</v>
      </c>
      <c r="G101" s="81">
        <v>-100</v>
      </c>
      <c r="H101" s="55" t="s">
        <v>238</v>
      </c>
      <c r="I101" s="23"/>
      <c r="J101" s="78"/>
      <c r="K101" s="78"/>
      <c r="L101" s="23"/>
      <c r="M101" s="145"/>
      <c r="N101" s="23"/>
      <c r="O101" s="145"/>
      <c r="P101" s="135">
        <f t="shared" si="3"/>
        <v>0</v>
      </c>
      <c r="Q101" s="23"/>
      <c r="R101" s="23"/>
      <c r="S101" s="23"/>
      <c r="T101" s="18">
        <f t="shared" si="4"/>
        <v>0</v>
      </c>
      <c r="U101" s="78"/>
      <c r="V101" s="150"/>
      <c r="W101" s="28">
        <f t="shared" si="5"/>
        <v>0</v>
      </c>
    </row>
    <row r="102" spans="1:23" ht="27" x14ac:dyDescent="0.3">
      <c r="A102" s="18">
        <v>90</v>
      </c>
      <c r="B102" s="21"/>
      <c r="C102" s="75"/>
      <c r="D102" s="43">
        <v>8</v>
      </c>
      <c r="E102" s="43">
        <v>2</v>
      </c>
      <c r="F102" s="80">
        <v>1008</v>
      </c>
      <c r="G102" s="86">
        <v>-102</v>
      </c>
      <c r="H102" s="55" t="s">
        <v>279</v>
      </c>
      <c r="I102" s="23">
        <v>30</v>
      </c>
      <c r="J102" s="43"/>
      <c r="K102" s="43"/>
      <c r="L102" s="23"/>
      <c r="M102" s="145">
        <v>30</v>
      </c>
      <c r="N102" s="23"/>
      <c r="O102" s="145"/>
      <c r="P102" s="135">
        <f t="shared" si="3"/>
        <v>30</v>
      </c>
      <c r="Q102" s="23" t="s">
        <v>39</v>
      </c>
      <c r="R102" s="23"/>
      <c r="S102" s="23"/>
      <c r="T102" s="18">
        <f t="shared" si="4"/>
        <v>30</v>
      </c>
      <c r="U102" s="43"/>
      <c r="V102" s="150"/>
      <c r="W102" s="28">
        <f t="shared" si="5"/>
        <v>0</v>
      </c>
    </row>
    <row r="103" spans="1:23" x14ac:dyDescent="0.3">
      <c r="A103" s="18">
        <v>91</v>
      </c>
      <c r="B103" s="21"/>
      <c r="C103" s="75"/>
      <c r="D103" s="43">
        <v>8</v>
      </c>
      <c r="E103" s="43">
        <v>3</v>
      </c>
      <c r="F103" s="80">
        <v>1008</v>
      </c>
      <c r="G103" s="86">
        <v>-104</v>
      </c>
      <c r="H103" s="55" t="s">
        <v>201</v>
      </c>
      <c r="I103" s="23"/>
      <c r="J103" s="43"/>
      <c r="K103" s="43"/>
      <c r="L103" s="23"/>
      <c r="M103" s="145"/>
      <c r="N103" s="23"/>
      <c r="O103" s="145"/>
      <c r="P103" s="135">
        <f t="shared" si="3"/>
        <v>0</v>
      </c>
      <c r="Q103" s="23" t="s">
        <v>39</v>
      </c>
      <c r="R103" s="23"/>
      <c r="S103" s="23"/>
      <c r="T103" s="18">
        <f t="shared" si="4"/>
        <v>0</v>
      </c>
      <c r="U103" s="43"/>
      <c r="V103" s="150"/>
      <c r="W103" s="28">
        <f t="shared" si="5"/>
        <v>0</v>
      </c>
    </row>
    <row r="104" spans="1:23" x14ac:dyDescent="0.3">
      <c r="A104" s="18">
        <v>93</v>
      </c>
      <c r="B104" s="15">
        <v>9</v>
      </c>
      <c r="C104" s="76" t="s">
        <v>108</v>
      </c>
      <c r="D104" s="27">
        <v>9</v>
      </c>
      <c r="E104" s="27">
        <v>0</v>
      </c>
      <c r="F104" s="82"/>
      <c r="G104" s="85"/>
      <c r="H104" s="59"/>
      <c r="I104" s="24"/>
      <c r="J104" s="27">
        <f>SUM(I105:I108)</f>
        <v>80</v>
      </c>
      <c r="K104" s="27">
        <f>+J104</f>
        <v>80</v>
      </c>
      <c r="L104" s="24"/>
      <c r="M104" s="145"/>
      <c r="N104" s="24"/>
      <c r="O104" s="145"/>
      <c r="P104" s="135">
        <f t="shared" si="3"/>
        <v>0</v>
      </c>
      <c r="Q104" s="24"/>
      <c r="R104" s="24"/>
      <c r="S104" s="24"/>
      <c r="T104" s="18">
        <f t="shared" si="4"/>
        <v>0</v>
      </c>
      <c r="U104" s="27">
        <f>SUM(T105:T108)</f>
        <v>82</v>
      </c>
      <c r="V104" s="150">
        <v>4</v>
      </c>
      <c r="W104" s="136">
        <f t="shared" si="5"/>
        <v>80</v>
      </c>
    </row>
    <row r="105" spans="1:23" ht="27" x14ac:dyDescent="0.3">
      <c r="A105" s="18">
        <v>94</v>
      </c>
      <c r="B105" s="21"/>
      <c r="C105" s="75"/>
      <c r="D105" s="43">
        <v>9</v>
      </c>
      <c r="E105" s="43">
        <v>1</v>
      </c>
      <c r="F105" s="80">
        <v>1009</v>
      </c>
      <c r="G105" s="81">
        <v>-100</v>
      </c>
      <c r="H105" s="55" t="s">
        <v>195</v>
      </c>
      <c r="I105" s="23"/>
      <c r="J105" s="43"/>
      <c r="K105" s="43"/>
      <c r="L105" s="23"/>
      <c r="M105" s="145"/>
      <c r="N105" s="23"/>
      <c r="O105" s="145"/>
      <c r="P105" s="135">
        <f t="shared" si="3"/>
        <v>0</v>
      </c>
      <c r="Q105" s="23" t="s">
        <v>45</v>
      </c>
      <c r="R105" s="23"/>
      <c r="S105" s="23"/>
      <c r="T105" s="18">
        <f t="shared" si="4"/>
        <v>0</v>
      </c>
      <c r="U105" s="43"/>
      <c r="V105" s="150"/>
      <c r="W105" s="28">
        <f t="shared" si="5"/>
        <v>0</v>
      </c>
    </row>
    <row r="106" spans="1:23" x14ac:dyDescent="0.3">
      <c r="A106" s="18">
        <v>95</v>
      </c>
      <c r="B106" s="21"/>
      <c r="C106" s="75"/>
      <c r="D106" s="43">
        <v>9</v>
      </c>
      <c r="E106" s="43">
        <v>2</v>
      </c>
      <c r="F106" s="80">
        <v>1009</v>
      </c>
      <c r="G106" s="81">
        <v>-102</v>
      </c>
      <c r="H106" s="55" t="s">
        <v>194</v>
      </c>
      <c r="I106" s="23"/>
      <c r="J106" s="43"/>
      <c r="K106" s="43"/>
      <c r="L106" s="23"/>
      <c r="M106" s="145"/>
      <c r="N106" s="23"/>
      <c r="O106" s="145"/>
      <c r="P106" s="135">
        <f t="shared" si="3"/>
        <v>0</v>
      </c>
      <c r="Q106" s="23" t="s">
        <v>39</v>
      </c>
      <c r="R106" s="23"/>
      <c r="S106" s="23"/>
      <c r="T106" s="18">
        <f t="shared" si="4"/>
        <v>0</v>
      </c>
      <c r="U106" s="43"/>
      <c r="V106" s="150"/>
      <c r="W106" s="28">
        <f t="shared" si="5"/>
        <v>0</v>
      </c>
    </row>
    <row r="107" spans="1:23" ht="27" x14ac:dyDescent="0.3">
      <c r="A107" s="18">
        <v>96</v>
      </c>
      <c r="B107" s="21"/>
      <c r="C107" s="75"/>
      <c r="D107" s="43">
        <v>9</v>
      </c>
      <c r="E107" s="43">
        <v>3</v>
      </c>
      <c r="F107" s="80">
        <v>1009</v>
      </c>
      <c r="G107" s="81">
        <v>-103</v>
      </c>
      <c r="H107" s="55" t="s">
        <v>109</v>
      </c>
      <c r="I107" s="23"/>
      <c r="J107" s="43"/>
      <c r="K107" s="43"/>
      <c r="L107" s="23"/>
      <c r="M107" s="145"/>
      <c r="N107" s="23"/>
      <c r="O107" s="145"/>
      <c r="P107" s="135">
        <f t="shared" si="3"/>
        <v>0</v>
      </c>
      <c r="Q107" s="23" t="s">
        <v>39</v>
      </c>
      <c r="R107" s="23"/>
      <c r="S107" s="23"/>
      <c r="T107" s="18">
        <f t="shared" si="4"/>
        <v>0</v>
      </c>
      <c r="U107" s="43"/>
      <c r="V107" s="150"/>
      <c r="W107" s="28">
        <f t="shared" si="5"/>
        <v>0</v>
      </c>
    </row>
    <row r="108" spans="1:23" ht="26.4" x14ac:dyDescent="0.25">
      <c r="A108" s="18">
        <v>97</v>
      </c>
      <c r="B108" s="17"/>
      <c r="C108" s="77"/>
      <c r="D108" s="43">
        <v>9</v>
      </c>
      <c r="E108" s="43">
        <v>4</v>
      </c>
      <c r="F108" s="80">
        <v>1009</v>
      </c>
      <c r="G108" s="81">
        <v>-104</v>
      </c>
      <c r="H108" s="55" t="s">
        <v>110</v>
      </c>
      <c r="I108" s="23">
        <v>80</v>
      </c>
      <c r="J108" s="43"/>
      <c r="K108" s="43"/>
      <c r="L108" s="23"/>
      <c r="M108" s="145">
        <v>82</v>
      </c>
      <c r="N108" s="23"/>
      <c r="O108" s="145"/>
      <c r="P108" s="135">
        <f t="shared" si="3"/>
        <v>82</v>
      </c>
      <c r="Q108" s="23" t="s">
        <v>39</v>
      </c>
      <c r="R108" s="23"/>
      <c r="S108" s="23"/>
      <c r="T108" s="18">
        <f t="shared" si="4"/>
        <v>82</v>
      </c>
      <c r="U108" s="43"/>
      <c r="V108" s="150"/>
      <c r="W108" s="28">
        <f t="shared" si="5"/>
        <v>0</v>
      </c>
    </row>
    <row r="109" spans="1:23" x14ac:dyDescent="0.3">
      <c r="A109" s="18">
        <v>99</v>
      </c>
      <c r="B109" s="15">
        <v>10</v>
      </c>
      <c r="C109" s="76" t="s">
        <v>170</v>
      </c>
      <c r="D109" s="27">
        <v>10</v>
      </c>
      <c r="E109" s="27">
        <v>0</v>
      </c>
      <c r="F109" s="82"/>
      <c r="G109" s="85"/>
      <c r="H109" s="59"/>
      <c r="I109" s="24"/>
      <c r="J109" s="27">
        <f>SUM(I110:I112)</f>
        <v>85</v>
      </c>
      <c r="K109" s="27">
        <f>+J109</f>
        <v>85</v>
      </c>
      <c r="L109" s="24" t="s">
        <v>31</v>
      </c>
      <c r="M109" s="145"/>
      <c r="N109" s="24"/>
      <c r="O109" s="145"/>
      <c r="P109" s="135">
        <f t="shared" si="3"/>
        <v>0</v>
      </c>
      <c r="Q109" s="24"/>
      <c r="R109" s="24"/>
      <c r="S109" s="24"/>
      <c r="T109" s="18">
        <f t="shared" si="4"/>
        <v>0</v>
      </c>
      <c r="U109" s="27">
        <f>SUM(T110:T112)</f>
        <v>0</v>
      </c>
      <c r="V109" s="150">
        <v>19</v>
      </c>
      <c r="W109" s="136">
        <f t="shared" si="5"/>
        <v>85</v>
      </c>
    </row>
    <row r="110" spans="1:23" ht="27" x14ac:dyDescent="0.3">
      <c r="A110" s="18">
        <v>100</v>
      </c>
      <c r="B110" s="21"/>
      <c r="C110" s="75"/>
      <c r="D110" s="43">
        <v>10</v>
      </c>
      <c r="E110" s="43">
        <v>1</v>
      </c>
      <c r="F110" s="80">
        <v>1010</v>
      </c>
      <c r="G110" s="91">
        <v>-100</v>
      </c>
      <c r="H110" s="55" t="s">
        <v>196</v>
      </c>
      <c r="I110" s="23">
        <v>35</v>
      </c>
      <c r="J110" s="43"/>
      <c r="K110" s="43"/>
      <c r="L110" s="23" t="s">
        <v>31</v>
      </c>
      <c r="M110" s="145"/>
      <c r="N110" s="23"/>
      <c r="O110" s="145"/>
      <c r="P110" s="135">
        <f t="shared" si="3"/>
        <v>0</v>
      </c>
      <c r="Q110" s="23" t="s">
        <v>111</v>
      </c>
      <c r="R110" s="23"/>
      <c r="S110" s="23"/>
      <c r="T110" s="18">
        <f t="shared" si="4"/>
        <v>0</v>
      </c>
      <c r="U110" s="43"/>
      <c r="V110" s="150"/>
      <c r="W110" s="28">
        <f t="shared" si="5"/>
        <v>0</v>
      </c>
    </row>
    <row r="111" spans="1:23" ht="27" x14ac:dyDescent="0.3">
      <c r="A111" s="18">
        <v>101</v>
      </c>
      <c r="B111" s="21"/>
      <c r="C111" s="75"/>
      <c r="D111" s="43">
        <v>10</v>
      </c>
      <c r="E111" s="43">
        <v>2</v>
      </c>
      <c r="F111" s="80">
        <v>1010</v>
      </c>
      <c r="G111" s="91">
        <v>-101</v>
      </c>
      <c r="H111" s="55" t="s">
        <v>197</v>
      </c>
      <c r="I111" s="23">
        <v>25</v>
      </c>
      <c r="J111" s="43"/>
      <c r="K111" s="43"/>
      <c r="L111" s="23" t="s">
        <v>31</v>
      </c>
      <c r="M111" s="145"/>
      <c r="N111" s="23"/>
      <c r="O111" s="145"/>
      <c r="P111" s="135">
        <f t="shared" si="3"/>
        <v>0</v>
      </c>
      <c r="Q111" s="23" t="s">
        <v>39</v>
      </c>
      <c r="R111" s="23"/>
      <c r="S111" s="23"/>
      <c r="T111" s="18">
        <f t="shared" si="4"/>
        <v>0</v>
      </c>
      <c r="U111" s="43"/>
      <c r="V111" s="150"/>
      <c r="W111" s="28">
        <f t="shared" si="5"/>
        <v>0</v>
      </c>
    </row>
    <row r="112" spans="1:23" ht="27" x14ac:dyDescent="0.3">
      <c r="A112" s="18">
        <v>102</v>
      </c>
      <c r="B112" s="21"/>
      <c r="C112" s="75"/>
      <c r="D112" s="43">
        <v>10</v>
      </c>
      <c r="E112" s="43">
        <v>3</v>
      </c>
      <c r="F112" s="80">
        <v>1010</v>
      </c>
      <c r="G112" s="91">
        <v>-102</v>
      </c>
      <c r="H112" s="55" t="s">
        <v>233</v>
      </c>
      <c r="I112" s="23">
        <v>25</v>
      </c>
      <c r="J112" s="43"/>
      <c r="K112" s="43"/>
      <c r="L112" s="23" t="s">
        <v>31</v>
      </c>
      <c r="M112" s="145"/>
      <c r="N112" s="23"/>
      <c r="O112" s="145"/>
      <c r="P112" s="135">
        <f t="shared" si="3"/>
        <v>0</v>
      </c>
      <c r="Q112" s="23" t="s">
        <v>45</v>
      </c>
      <c r="R112" s="23"/>
      <c r="S112" s="23"/>
      <c r="T112" s="18">
        <f t="shared" si="4"/>
        <v>0</v>
      </c>
      <c r="U112" s="43"/>
      <c r="V112" s="150"/>
      <c r="W112" s="28">
        <f t="shared" si="5"/>
        <v>0</v>
      </c>
    </row>
    <row r="113" spans="1:23" x14ac:dyDescent="0.3">
      <c r="A113" s="18">
        <v>105</v>
      </c>
      <c r="B113" s="15">
        <v>11</v>
      </c>
      <c r="C113" s="76" t="s">
        <v>112</v>
      </c>
      <c r="D113" s="27">
        <v>11</v>
      </c>
      <c r="E113" s="27">
        <v>0</v>
      </c>
      <c r="F113" s="82"/>
      <c r="G113" s="85"/>
      <c r="H113" s="59"/>
      <c r="I113" s="24"/>
      <c r="J113" s="27">
        <f>SUM(I114)</f>
        <v>125</v>
      </c>
      <c r="K113" s="27">
        <f>+J113</f>
        <v>125</v>
      </c>
      <c r="L113" s="24"/>
      <c r="M113" s="145"/>
      <c r="N113" s="24"/>
      <c r="O113" s="145"/>
      <c r="P113" s="135">
        <f t="shared" si="3"/>
        <v>0</v>
      </c>
      <c r="Q113" s="24"/>
      <c r="R113" s="24"/>
      <c r="S113" s="24"/>
      <c r="T113" s="18">
        <f t="shared" si="4"/>
        <v>0</v>
      </c>
      <c r="U113" s="27">
        <f>SUM(T114)</f>
        <v>0</v>
      </c>
      <c r="V113" s="150">
        <v>31</v>
      </c>
      <c r="W113" s="136">
        <f t="shared" si="5"/>
        <v>125</v>
      </c>
    </row>
    <row r="114" spans="1:23" ht="13.2" x14ac:dyDescent="0.25">
      <c r="A114" s="18">
        <v>106</v>
      </c>
      <c r="B114" s="17"/>
      <c r="C114" s="77"/>
      <c r="D114" s="43">
        <v>11</v>
      </c>
      <c r="E114" s="43">
        <v>1</v>
      </c>
      <c r="F114" s="80">
        <v>1011</v>
      </c>
      <c r="G114" s="91">
        <v>-100</v>
      </c>
      <c r="H114" s="55" t="s">
        <v>113</v>
      </c>
      <c r="I114" s="154">
        <v>125</v>
      </c>
      <c r="J114" s="43"/>
      <c r="K114" s="43"/>
      <c r="L114" s="23"/>
      <c r="M114" s="145"/>
      <c r="N114" s="23"/>
      <c r="O114" s="145"/>
      <c r="P114" s="135">
        <f t="shared" si="3"/>
        <v>0</v>
      </c>
      <c r="Q114" s="23" t="s">
        <v>114</v>
      </c>
      <c r="R114" s="23"/>
      <c r="S114" s="23"/>
      <c r="T114" s="18">
        <f t="shared" si="4"/>
        <v>0</v>
      </c>
      <c r="U114" s="43"/>
      <c r="V114" s="150"/>
      <c r="W114" s="28">
        <f t="shared" si="5"/>
        <v>0</v>
      </c>
    </row>
    <row r="115" spans="1:23" x14ac:dyDescent="0.3">
      <c r="A115" s="18">
        <v>112</v>
      </c>
      <c r="B115" s="15">
        <v>12</v>
      </c>
      <c r="C115" s="76" t="s">
        <v>119</v>
      </c>
      <c r="D115" s="27">
        <v>12</v>
      </c>
      <c r="E115" s="27">
        <v>0</v>
      </c>
      <c r="F115" s="82"/>
      <c r="G115" s="85"/>
      <c r="H115" s="59"/>
      <c r="I115" s="24"/>
      <c r="J115" s="27">
        <f>SUM(I116)</f>
        <v>50</v>
      </c>
      <c r="K115" s="27">
        <f>+J115</f>
        <v>50</v>
      </c>
      <c r="L115" s="24"/>
      <c r="M115" s="145"/>
      <c r="N115" s="24"/>
      <c r="O115" s="145"/>
      <c r="P115" s="135">
        <f t="shared" si="3"/>
        <v>0</v>
      </c>
      <c r="Q115" s="24"/>
      <c r="R115" s="24"/>
      <c r="S115" s="24"/>
      <c r="T115" s="18">
        <f t="shared" si="4"/>
        <v>0</v>
      </c>
      <c r="U115" s="27">
        <f>SUM(T116)</f>
        <v>52</v>
      </c>
      <c r="V115" s="150"/>
      <c r="W115" s="136">
        <f t="shared" si="5"/>
        <v>50</v>
      </c>
    </row>
    <row r="116" spans="1:23" ht="26.4" x14ac:dyDescent="0.25">
      <c r="A116" s="18">
        <v>113</v>
      </c>
      <c r="B116" s="17"/>
      <c r="C116" s="78"/>
      <c r="D116" s="43">
        <v>12</v>
      </c>
      <c r="E116" s="43">
        <v>1</v>
      </c>
      <c r="F116" s="80">
        <v>1012</v>
      </c>
      <c r="G116" s="92" t="s">
        <v>120</v>
      </c>
      <c r="H116" s="55" t="s">
        <v>121</v>
      </c>
      <c r="I116" s="23">
        <v>50</v>
      </c>
      <c r="J116" s="78"/>
      <c r="K116" s="78"/>
      <c r="L116" s="23"/>
      <c r="M116" s="145">
        <v>52</v>
      </c>
      <c r="N116" s="23"/>
      <c r="O116" s="145"/>
      <c r="P116" s="135">
        <f t="shared" si="3"/>
        <v>52</v>
      </c>
      <c r="Q116" s="23" t="s">
        <v>45</v>
      </c>
      <c r="R116" s="23"/>
      <c r="S116" s="23"/>
      <c r="T116" s="18">
        <f t="shared" si="4"/>
        <v>52</v>
      </c>
      <c r="U116" s="78"/>
      <c r="V116" s="150"/>
      <c r="W116" s="28">
        <f t="shared" si="5"/>
        <v>0</v>
      </c>
    </row>
    <row r="117" spans="1:23" x14ac:dyDescent="0.3">
      <c r="A117" s="18">
        <v>115</v>
      </c>
      <c r="B117" s="15">
        <v>13</v>
      </c>
      <c r="C117" s="76" t="s">
        <v>122</v>
      </c>
      <c r="D117" s="27">
        <v>13</v>
      </c>
      <c r="E117" s="27">
        <v>0</v>
      </c>
      <c r="F117" s="93"/>
      <c r="G117" s="93"/>
      <c r="H117" s="99"/>
      <c r="I117" s="94"/>
      <c r="J117" s="27">
        <f>SUM(I118)</f>
        <v>100</v>
      </c>
      <c r="K117" s="27">
        <f>+J117</f>
        <v>100</v>
      </c>
      <c r="L117" s="24"/>
      <c r="M117" s="145"/>
      <c r="N117" s="24"/>
      <c r="O117" s="145"/>
      <c r="P117" s="135">
        <f t="shared" si="3"/>
        <v>0</v>
      </c>
      <c r="Q117" s="24"/>
      <c r="R117" s="24"/>
      <c r="S117" s="24"/>
      <c r="T117" s="18">
        <f t="shared" si="4"/>
        <v>0</v>
      </c>
      <c r="U117" s="27">
        <f>SUM(T118)</f>
        <v>0</v>
      </c>
      <c r="V117" s="150">
        <v>97</v>
      </c>
      <c r="W117" s="136">
        <f t="shared" si="5"/>
        <v>100</v>
      </c>
    </row>
    <row r="118" spans="1:23" ht="27" x14ac:dyDescent="0.3">
      <c r="A118" s="18">
        <v>116</v>
      </c>
      <c r="B118" s="21"/>
      <c r="C118" s="75"/>
      <c r="D118" s="43">
        <v>13</v>
      </c>
      <c r="E118" s="43">
        <v>1</v>
      </c>
      <c r="F118" s="80">
        <v>1013</v>
      </c>
      <c r="G118" s="91">
        <v>-100</v>
      </c>
      <c r="H118" s="55" t="s">
        <v>124</v>
      </c>
      <c r="I118" s="23">
        <v>100</v>
      </c>
      <c r="J118" s="43"/>
      <c r="K118" s="43"/>
      <c r="L118" s="23"/>
      <c r="M118" s="145"/>
      <c r="N118" s="23"/>
      <c r="O118" s="145"/>
      <c r="P118" s="135">
        <f t="shared" si="3"/>
        <v>0</v>
      </c>
      <c r="Q118" s="23" t="s">
        <v>123</v>
      </c>
      <c r="R118" s="23"/>
      <c r="S118" s="23"/>
      <c r="T118" s="18">
        <f t="shared" si="4"/>
        <v>0</v>
      </c>
      <c r="U118" s="43"/>
      <c r="V118" s="150"/>
      <c r="W118" s="28">
        <f t="shared" si="5"/>
        <v>0</v>
      </c>
    </row>
    <row r="119" spans="1:23" x14ac:dyDescent="0.3">
      <c r="A119" s="18"/>
      <c r="B119" s="15">
        <v>14</v>
      </c>
      <c r="C119" s="76" t="s">
        <v>164</v>
      </c>
      <c r="D119" s="27">
        <v>14</v>
      </c>
      <c r="E119" s="27">
        <v>0</v>
      </c>
      <c r="F119" s="82"/>
      <c r="G119" s="84"/>
      <c r="H119" s="59"/>
      <c r="I119" s="24"/>
      <c r="J119" s="27">
        <f>SUM(I120:I124)</f>
        <v>210</v>
      </c>
      <c r="K119" s="27">
        <f>+J119</f>
        <v>210</v>
      </c>
      <c r="L119" s="24"/>
      <c r="M119" s="145"/>
      <c r="N119" s="24"/>
      <c r="O119" s="145"/>
      <c r="P119" s="135">
        <f t="shared" si="3"/>
        <v>0</v>
      </c>
      <c r="Q119" s="24"/>
      <c r="R119" s="24"/>
      <c r="S119" s="24"/>
      <c r="T119" s="18">
        <f t="shared" si="4"/>
        <v>0</v>
      </c>
      <c r="U119" s="27">
        <f>SUM(T120:T124)</f>
        <v>0</v>
      </c>
      <c r="V119" s="150"/>
      <c r="W119" s="136">
        <f t="shared" si="5"/>
        <v>210</v>
      </c>
    </row>
    <row r="120" spans="1:23" x14ac:dyDescent="0.3">
      <c r="A120" s="18">
        <v>118</v>
      </c>
      <c r="B120" s="21"/>
      <c r="C120" s="79"/>
      <c r="D120" s="43">
        <v>14</v>
      </c>
      <c r="E120" s="43">
        <v>1</v>
      </c>
      <c r="F120" s="80">
        <v>1014</v>
      </c>
      <c r="G120" s="92" t="s">
        <v>120</v>
      </c>
      <c r="H120" s="55" t="s">
        <v>125</v>
      </c>
      <c r="I120" s="23">
        <v>50</v>
      </c>
      <c r="J120" s="43"/>
      <c r="K120" s="43"/>
      <c r="L120" s="23" t="s">
        <v>31</v>
      </c>
      <c r="M120" s="145"/>
      <c r="N120" s="23"/>
      <c r="O120" s="145"/>
      <c r="P120" s="135">
        <f t="shared" si="3"/>
        <v>0</v>
      </c>
      <c r="Q120" s="23" t="s">
        <v>111</v>
      </c>
      <c r="R120" s="23"/>
      <c r="S120" s="23"/>
      <c r="T120" s="18">
        <f t="shared" si="4"/>
        <v>0</v>
      </c>
      <c r="U120" s="43"/>
      <c r="V120" s="150"/>
      <c r="W120" s="28">
        <f t="shared" si="5"/>
        <v>0</v>
      </c>
    </row>
    <row r="121" spans="1:23" x14ac:dyDescent="0.3">
      <c r="A121" s="18">
        <v>121</v>
      </c>
      <c r="B121" s="21"/>
      <c r="C121" s="79"/>
      <c r="D121" s="43">
        <v>14</v>
      </c>
      <c r="E121" s="43">
        <v>2</v>
      </c>
      <c r="F121" s="80">
        <v>1015</v>
      </c>
      <c r="G121" s="92" t="s">
        <v>120</v>
      </c>
      <c r="H121" s="55" t="s">
        <v>165</v>
      </c>
      <c r="I121" s="23">
        <v>40</v>
      </c>
      <c r="J121" s="43"/>
      <c r="K121" s="43"/>
      <c r="L121" s="23" t="s">
        <v>31</v>
      </c>
      <c r="M121" s="145"/>
      <c r="N121" s="23"/>
      <c r="O121" s="145"/>
      <c r="P121" s="135">
        <f t="shared" si="3"/>
        <v>0</v>
      </c>
      <c r="Q121" s="23" t="s">
        <v>126</v>
      </c>
      <c r="R121" s="23"/>
      <c r="S121" s="23"/>
      <c r="T121" s="18">
        <f t="shared" si="4"/>
        <v>0</v>
      </c>
      <c r="U121" s="43"/>
      <c r="V121" s="150"/>
      <c r="W121" s="28">
        <f t="shared" si="5"/>
        <v>0</v>
      </c>
    </row>
    <row r="122" spans="1:23" ht="16.2" thickBot="1" x14ac:dyDescent="0.35">
      <c r="A122" s="18">
        <v>123</v>
      </c>
      <c r="B122" s="21"/>
      <c r="C122" s="79"/>
      <c r="D122" s="43">
        <v>14</v>
      </c>
      <c r="E122" s="43">
        <v>3</v>
      </c>
      <c r="F122" s="80">
        <v>1015</v>
      </c>
      <c r="G122" s="92">
        <v>-101</v>
      </c>
      <c r="H122" s="55" t="s">
        <v>185</v>
      </c>
      <c r="I122" s="158">
        <v>30</v>
      </c>
      <c r="J122" s="43"/>
      <c r="K122" s="43"/>
      <c r="L122" s="23" t="s">
        <v>31</v>
      </c>
      <c r="M122" s="145"/>
      <c r="N122" s="23"/>
      <c r="O122" s="145"/>
      <c r="P122" s="135">
        <f t="shared" si="3"/>
        <v>0</v>
      </c>
      <c r="Q122" s="23" t="s">
        <v>280</v>
      </c>
      <c r="R122" s="23"/>
      <c r="S122" s="23"/>
      <c r="T122" s="18">
        <f t="shared" si="4"/>
        <v>0</v>
      </c>
      <c r="U122" s="43"/>
      <c r="V122" s="150"/>
      <c r="W122" s="28">
        <f t="shared" si="5"/>
        <v>0</v>
      </c>
    </row>
    <row r="123" spans="1:23" x14ac:dyDescent="0.3">
      <c r="A123" s="18">
        <v>163</v>
      </c>
      <c r="B123" s="21"/>
      <c r="C123" s="79"/>
      <c r="D123" s="43">
        <v>14</v>
      </c>
      <c r="E123" s="43">
        <v>4</v>
      </c>
      <c r="F123" s="80">
        <v>1018</v>
      </c>
      <c r="G123" s="91">
        <v>-100</v>
      </c>
      <c r="H123" s="155" t="s">
        <v>151</v>
      </c>
      <c r="I123" s="159">
        <v>40</v>
      </c>
      <c r="J123" s="157"/>
      <c r="K123" s="43"/>
      <c r="L123" s="23" t="s">
        <v>31</v>
      </c>
      <c r="M123" s="145"/>
      <c r="N123" s="23"/>
      <c r="O123" s="145"/>
      <c r="P123" s="135">
        <f t="shared" si="3"/>
        <v>0</v>
      </c>
      <c r="Q123" s="23" t="s">
        <v>152</v>
      </c>
      <c r="R123" s="23"/>
      <c r="S123" s="23"/>
      <c r="T123" s="18">
        <f t="shared" si="4"/>
        <v>0</v>
      </c>
      <c r="U123" s="43"/>
      <c r="V123" s="150"/>
      <c r="W123" s="28">
        <f t="shared" si="5"/>
        <v>0</v>
      </c>
    </row>
    <row r="124" spans="1:23" ht="16.2" thickBot="1" x14ac:dyDescent="0.35">
      <c r="A124" s="18">
        <v>103</v>
      </c>
      <c r="B124" s="21"/>
      <c r="C124" s="79"/>
      <c r="D124" s="43">
        <v>14</v>
      </c>
      <c r="E124" s="43">
        <v>5</v>
      </c>
      <c r="F124" s="80">
        <v>1010</v>
      </c>
      <c r="G124" s="91">
        <v>-103</v>
      </c>
      <c r="H124" s="155" t="s">
        <v>173</v>
      </c>
      <c r="I124" s="161">
        <v>50</v>
      </c>
      <c r="J124" s="157"/>
      <c r="K124" s="43"/>
      <c r="L124" s="23" t="s">
        <v>31</v>
      </c>
      <c r="M124" s="145"/>
      <c r="N124" s="23"/>
      <c r="O124" s="145"/>
      <c r="P124" s="135">
        <f t="shared" si="3"/>
        <v>0</v>
      </c>
      <c r="Q124" s="23" t="s">
        <v>111</v>
      </c>
      <c r="R124" s="23"/>
      <c r="S124" s="23"/>
      <c r="T124" s="18">
        <f t="shared" si="4"/>
        <v>0</v>
      </c>
      <c r="U124" s="43"/>
      <c r="V124" s="150">
        <v>19</v>
      </c>
      <c r="W124" s="28">
        <f t="shared" si="5"/>
        <v>0</v>
      </c>
    </row>
    <row r="125" spans="1:23" x14ac:dyDescent="0.3">
      <c r="A125" s="18"/>
      <c r="B125" s="15">
        <v>15</v>
      </c>
      <c r="C125" s="76" t="s">
        <v>172</v>
      </c>
      <c r="D125" s="27">
        <v>15</v>
      </c>
      <c r="E125" s="27">
        <v>0</v>
      </c>
      <c r="F125" s="82"/>
      <c r="G125" s="87"/>
      <c r="H125" s="59"/>
      <c r="I125" s="163"/>
      <c r="J125" s="27">
        <f>SUM(I126:I142)</f>
        <v>260</v>
      </c>
      <c r="K125" s="27">
        <f>+J125</f>
        <v>260</v>
      </c>
      <c r="L125" s="24"/>
      <c r="M125" s="145"/>
      <c r="N125" s="24"/>
      <c r="O125" s="145"/>
      <c r="P125" s="135">
        <f t="shared" si="3"/>
        <v>0</v>
      </c>
      <c r="Q125" s="24"/>
      <c r="R125" s="24"/>
      <c r="S125" s="24"/>
      <c r="T125" s="18">
        <f t="shared" si="4"/>
        <v>0</v>
      </c>
      <c r="U125" s="27">
        <f>SUM(T126:T142)</f>
        <v>0</v>
      </c>
      <c r="V125" s="150">
        <f>14+17+23+17</f>
        <v>71</v>
      </c>
      <c r="W125" s="136">
        <f t="shared" si="5"/>
        <v>260</v>
      </c>
    </row>
    <row r="126" spans="1:23" x14ac:dyDescent="0.3">
      <c r="A126" s="18">
        <v>64</v>
      </c>
      <c r="B126" s="21"/>
      <c r="C126" s="75"/>
      <c r="D126" s="43">
        <v>15</v>
      </c>
      <c r="E126" s="43">
        <v>1</v>
      </c>
      <c r="F126" s="80">
        <v>1007</v>
      </c>
      <c r="G126" s="81">
        <v>-103</v>
      </c>
      <c r="H126" s="55" t="s">
        <v>83</v>
      </c>
      <c r="I126" s="23">
        <v>20</v>
      </c>
      <c r="J126" s="43"/>
      <c r="K126" s="43"/>
      <c r="L126" s="23"/>
      <c r="M126" s="145"/>
      <c r="N126" s="23"/>
      <c r="O126" s="145"/>
      <c r="P126" s="135">
        <f t="shared" si="3"/>
        <v>0</v>
      </c>
      <c r="Q126" s="23" t="s">
        <v>45</v>
      </c>
      <c r="R126" s="23"/>
      <c r="S126" s="23"/>
      <c r="T126" s="18">
        <f t="shared" si="4"/>
        <v>0</v>
      </c>
      <c r="U126" s="43"/>
      <c r="V126" s="150"/>
      <c r="W126" s="28">
        <f t="shared" si="5"/>
        <v>0</v>
      </c>
    </row>
    <row r="127" spans="1:23" x14ac:dyDescent="0.3">
      <c r="A127" s="18">
        <v>65</v>
      </c>
      <c r="B127" s="21"/>
      <c r="C127" s="75"/>
      <c r="D127" s="43">
        <v>15</v>
      </c>
      <c r="E127" s="43">
        <v>2</v>
      </c>
      <c r="F127" s="80">
        <v>1007</v>
      </c>
      <c r="G127" s="81">
        <v>-104</v>
      </c>
      <c r="H127" s="55" t="s">
        <v>84</v>
      </c>
      <c r="I127" s="23">
        <v>20</v>
      </c>
      <c r="J127" s="43"/>
      <c r="K127" s="43"/>
      <c r="L127" s="23"/>
      <c r="M127" s="145"/>
      <c r="N127" s="23"/>
      <c r="O127" s="145"/>
      <c r="P127" s="135">
        <f t="shared" si="3"/>
        <v>0</v>
      </c>
      <c r="Q127" s="23" t="s">
        <v>45</v>
      </c>
      <c r="R127" s="23"/>
      <c r="S127" s="23"/>
      <c r="T127" s="18">
        <f t="shared" si="4"/>
        <v>0</v>
      </c>
      <c r="U127" s="43"/>
      <c r="V127" s="150"/>
      <c r="W127" s="28">
        <f t="shared" si="5"/>
        <v>0</v>
      </c>
    </row>
    <row r="128" spans="1:23" x14ac:dyDescent="0.3">
      <c r="A128" s="18">
        <v>66</v>
      </c>
      <c r="B128" s="21"/>
      <c r="C128" s="75"/>
      <c r="D128" s="43">
        <v>15</v>
      </c>
      <c r="E128" s="43">
        <v>3</v>
      </c>
      <c r="F128" s="80">
        <v>1007</v>
      </c>
      <c r="G128" s="81">
        <v>-105</v>
      </c>
      <c r="H128" s="55" t="s">
        <v>85</v>
      </c>
      <c r="I128" s="23">
        <v>20</v>
      </c>
      <c r="J128" s="43"/>
      <c r="K128" s="43"/>
      <c r="L128" s="23"/>
      <c r="M128" s="145"/>
      <c r="N128" s="23"/>
      <c r="O128" s="145"/>
      <c r="P128" s="135">
        <f t="shared" si="3"/>
        <v>0</v>
      </c>
      <c r="Q128" s="23" t="s">
        <v>45</v>
      </c>
      <c r="R128" s="23"/>
      <c r="S128" s="23"/>
      <c r="T128" s="18">
        <f t="shared" si="4"/>
        <v>0</v>
      </c>
      <c r="U128" s="43"/>
      <c r="V128" s="150"/>
      <c r="W128" s="28">
        <f t="shared" si="5"/>
        <v>0</v>
      </c>
    </row>
    <row r="129" spans="1:23" x14ac:dyDescent="0.3">
      <c r="A129" s="18">
        <v>68</v>
      </c>
      <c r="B129" s="21"/>
      <c r="C129" s="75"/>
      <c r="D129" s="43">
        <v>15</v>
      </c>
      <c r="E129" s="43">
        <v>4</v>
      </c>
      <c r="F129" s="80">
        <v>1007</v>
      </c>
      <c r="G129" s="81">
        <v>-107</v>
      </c>
      <c r="H129" s="55" t="s">
        <v>86</v>
      </c>
      <c r="I129" s="23">
        <v>20</v>
      </c>
      <c r="J129" s="43"/>
      <c r="K129" s="43"/>
      <c r="L129" s="23"/>
      <c r="M129" s="145"/>
      <c r="N129" s="23"/>
      <c r="O129" s="145"/>
      <c r="P129" s="135">
        <f t="shared" si="3"/>
        <v>0</v>
      </c>
      <c r="Q129" s="23" t="s">
        <v>45</v>
      </c>
      <c r="R129" s="23"/>
      <c r="S129" s="23"/>
      <c r="T129" s="18">
        <f t="shared" si="4"/>
        <v>0</v>
      </c>
      <c r="U129" s="43"/>
      <c r="V129" s="150"/>
      <c r="W129" s="28">
        <f t="shared" si="5"/>
        <v>0</v>
      </c>
    </row>
    <row r="130" spans="1:23" ht="16.2" thickBot="1" x14ac:dyDescent="0.35">
      <c r="A130" s="18">
        <v>69</v>
      </c>
      <c r="B130" s="21"/>
      <c r="C130" s="75"/>
      <c r="D130" s="43">
        <v>15</v>
      </c>
      <c r="E130" s="43">
        <v>5</v>
      </c>
      <c r="F130" s="80">
        <v>1007</v>
      </c>
      <c r="G130" s="81">
        <v>-108</v>
      </c>
      <c r="H130" s="55" t="s">
        <v>87</v>
      </c>
      <c r="I130" s="158">
        <v>20</v>
      </c>
      <c r="J130" s="43"/>
      <c r="K130" s="43"/>
      <c r="L130" s="23"/>
      <c r="M130" s="145"/>
      <c r="N130" s="23"/>
      <c r="O130" s="145"/>
      <c r="P130" s="135">
        <f t="shared" si="3"/>
        <v>0</v>
      </c>
      <c r="Q130" s="23" t="s">
        <v>45</v>
      </c>
      <c r="R130" s="23"/>
      <c r="S130" s="23"/>
      <c r="T130" s="18">
        <f t="shared" si="4"/>
        <v>0</v>
      </c>
      <c r="U130" s="43"/>
      <c r="V130" s="150"/>
      <c r="W130" s="28">
        <f t="shared" si="5"/>
        <v>0</v>
      </c>
    </row>
    <row r="131" spans="1:23" x14ac:dyDescent="0.3">
      <c r="A131" s="18">
        <v>147</v>
      </c>
      <c r="B131" s="21"/>
      <c r="C131" s="75"/>
      <c r="D131" s="43">
        <v>15</v>
      </c>
      <c r="E131" s="43">
        <v>6</v>
      </c>
      <c r="F131" s="80">
        <v>1016</v>
      </c>
      <c r="G131" s="86" t="s">
        <v>144</v>
      </c>
      <c r="H131" s="155" t="s">
        <v>145</v>
      </c>
      <c r="I131" s="159">
        <v>20</v>
      </c>
      <c r="J131" s="157"/>
      <c r="K131" s="43"/>
      <c r="L131" s="23"/>
      <c r="M131" s="145"/>
      <c r="N131" s="23"/>
      <c r="O131" s="145"/>
      <c r="P131" s="135">
        <f t="shared" si="3"/>
        <v>0</v>
      </c>
      <c r="Q131" s="23" t="s">
        <v>39</v>
      </c>
      <c r="R131" s="23"/>
      <c r="S131" s="23"/>
      <c r="T131" s="18">
        <f t="shared" si="4"/>
        <v>0</v>
      </c>
      <c r="U131" s="43"/>
      <c r="V131" s="150"/>
      <c r="W131" s="28">
        <f t="shared" si="5"/>
        <v>0</v>
      </c>
    </row>
    <row r="132" spans="1:23" x14ac:dyDescent="0.3">
      <c r="A132" s="18">
        <v>150</v>
      </c>
      <c r="B132" s="21"/>
      <c r="C132" s="75"/>
      <c r="D132" s="43">
        <v>15</v>
      </c>
      <c r="E132" s="43">
        <v>7</v>
      </c>
      <c r="F132" s="80">
        <v>1016</v>
      </c>
      <c r="G132" s="86">
        <v>-116</v>
      </c>
      <c r="H132" s="155" t="s">
        <v>148</v>
      </c>
      <c r="I132" s="160"/>
      <c r="J132" s="157"/>
      <c r="K132" s="43"/>
      <c r="L132" s="23"/>
      <c r="M132" s="145"/>
      <c r="N132" s="23"/>
      <c r="O132" s="145"/>
      <c r="P132" s="135">
        <f t="shared" si="3"/>
        <v>0</v>
      </c>
      <c r="Q132" s="23" t="s">
        <v>39</v>
      </c>
      <c r="R132" s="23"/>
      <c r="S132" s="23"/>
      <c r="T132" s="18">
        <f t="shared" si="4"/>
        <v>0</v>
      </c>
      <c r="U132" s="43"/>
      <c r="V132" s="150"/>
      <c r="W132" s="28">
        <f t="shared" si="5"/>
        <v>0</v>
      </c>
    </row>
    <row r="133" spans="1:23" x14ac:dyDescent="0.3">
      <c r="A133" s="18">
        <v>80</v>
      </c>
      <c r="B133" s="21"/>
      <c r="C133" s="75"/>
      <c r="D133" s="43">
        <v>15</v>
      </c>
      <c r="E133" s="43">
        <v>8</v>
      </c>
      <c r="F133" s="80">
        <v>1007</v>
      </c>
      <c r="G133" s="86">
        <v>-119</v>
      </c>
      <c r="H133" s="155" t="s">
        <v>193</v>
      </c>
      <c r="I133" s="160">
        <v>20</v>
      </c>
      <c r="J133" s="157"/>
      <c r="K133" s="43"/>
      <c r="L133" s="23"/>
      <c r="M133" s="145"/>
      <c r="N133" s="23"/>
      <c r="O133" s="145"/>
      <c r="P133" s="135">
        <f t="shared" si="3"/>
        <v>0</v>
      </c>
      <c r="Q133" s="23" t="s">
        <v>45</v>
      </c>
      <c r="R133" s="23"/>
      <c r="S133" s="23"/>
      <c r="T133" s="18">
        <f t="shared" si="4"/>
        <v>0</v>
      </c>
      <c r="U133" s="43"/>
      <c r="V133" s="150"/>
      <c r="W133" s="28">
        <f t="shared" si="5"/>
        <v>0</v>
      </c>
    </row>
    <row r="134" spans="1:23" x14ac:dyDescent="0.3">
      <c r="A134" s="18">
        <v>81</v>
      </c>
      <c r="B134" s="21"/>
      <c r="C134" s="75"/>
      <c r="D134" s="43">
        <v>15</v>
      </c>
      <c r="E134" s="43">
        <v>9</v>
      </c>
      <c r="F134" s="80">
        <v>1007</v>
      </c>
      <c r="G134" s="86" t="s">
        <v>97</v>
      </c>
      <c r="H134" s="155" t="s">
        <v>98</v>
      </c>
      <c r="I134" s="160">
        <v>20</v>
      </c>
      <c r="J134" s="157"/>
      <c r="K134" s="43"/>
      <c r="L134" s="23"/>
      <c r="M134" s="145"/>
      <c r="N134" s="23"/>
      <c r="O134" s="145"/>
      <c r="P134" s="135">
        <f t="shared" si="3"/>
        <v>0</v>
      </c>
      <c r="Q134" s="23" t="s">
        <v>45</v>
      </c>
      <c r="R134" s="23"/>
      <c r="S134" s="23"/>
      <c r="T134" s="18">
        <f t="shared" si="4"/>
        <v>0</v>
      </c>
      <c r="U134" s="43"/>
      <c r="V134" s="150"/>
      <c r="W134" s="28">
        <f t="shared" si="5"/>
        <v>0</v>
      </c>
    </row>
    <row r="135" spans="1:23" x14ac:dyDescent="0.3">
      <c r="A135" s="18">
        <v>86</v>
      </c>
      <c r="B135" s="21"/>
      <c r="C135" s="75"/>
      <c r="D135" s="43">
        <v>15</v>
      </c>
      <c r="E135" s="43">
        <v>10</v>
      </c>
      <c r="F135" s="80">
        <v>1007</v>
      </c>
      <c r="G135" s="86" t="s">
        <v>105</v>
      </c>
      <c r="H135" s="155" t="s">
        <v>106</v>
      </c>
      <c r="I135" s="160">
        <v>20</v>
      </c>
      <c r="J135" s="157"/>
      <c r="K135" s="43"/>
      <c r="L135" s="23"/>
      <c r="M135" s="145"/>
      <c r="N135" s="23"/>
      <c r="O135" s="145"/>
      <c r="P135" s="135">
        <f t="shared" si="3"/>
        <v>0</v>
      </c>
      <c r="Q135" s="23" t="s">
        <v>39</v>
      </c>
      <c r="R135" s="23"/>
      <c r="S135" s="23"/>
      <c r="T135" s="18">
        <f t="shared" si="4"/>
        <v>0</v>
      </c>
      <c r="U135" s="43"/>
      <c r="V135" s="150"/>
      <c r="W135" s="28">
        <f t="shared" si="5"/>
        <v>0</v>
      </c>
    </row>
    <row r="136" spans="1:23" x14ac:dyDescent="0.3">
      <c r="A136" s="18">
        <v>107</v>
      </c>
      <c r="B136" s="21"/>
      <c r="C136" s="75"/>
      <c r="D136" s="43">
        <v>15</v>
      </c>
      <c r="E136" s="43">
        <v>11</v>
      </c>
      <c r="F136" s="80">
        <v>1011</v>
      </c>
      <c r="G136" s="86" t="s">
        <v>115</v>
      </c>
      <c r="H136" s="155" t="s">
        <v>187</v>
      </c>
      <c r="I136" s="165">
        <v>10</v>
      </c>
      <c r="J136" s="157"/>
      <c r="K136" s="43"/>
      <c r="L136" s="23"/>
      <c r="M136" s="145"/>
      <c r="N136" s="23"/>
      <c r="O136" s="145"/>
      <c r="P136" s="135">
        <f t="shared" si="3"/>
        <v>0</v>
      </c>
      <c r="Q136" s="23" t="s">
        <v>102</v>
      </c>
      <c r="R136" s="23"/>
      <c r="S136" s="23"/>
      <c r="T136" s="18">
        <f t="shared" si="4"/>
        <v>0</v>
      </c>
      <c r="U136" s="43"/>
      <c r="V136" s="150"/>
      <c r="W136" s="28">
        <f t="shared" si="5"/>
        <v>0</v>
      </c>
    </row>
    <row r="137" spans="1:23" x14ac:dyDescent="0.3">
      <c r="A137" s="18">
        <v>108</v>
      </c>
      <c r="B137" s="21"/>
      <c r="C137" s="75"/>
      <c r="D137" s="43">
        <v>15</v>
      </c>
      <c r="E137" s="43">
        <v>12</v>
      </c>
      <c r="F137" s="80">
        <v>1011</v>
      </c>
      <c r="G137" s="86" t="s">
        <v>116</v>
      </c>
      <c r="H137" s="155" t="s">
        <v>186</v>
      </c>
      <c r="I137" s="165">
        <v>10</v>
      </c>
      <c r="J137" s="157"/>
      <c r="K137" s="43"/>
      <c r="L137" s="23"/>
      <c r="M137" s="145"/>
      <c r="N137" s="23"/>
      <c r="O137" s="145"/>
      <c r="P137" s="135">
        <f t="shared" si="3"/>
        <v>0</v>
      </c>
      <c r="Q137" s="23" t="s">
        <v>102</v>
      </c>
      <c r="R137" s="23"/>
      <c r="S137" s="23"/>
      <c r="T137" s="18">
        <f t="shared" si="4"/>
        <v>0</v>
      </c>
      <c r="U137" s="43"/>
      <c r="V137" s="150"/>
      <c r="W137" s="28">
        <f t="shared" si="5"/>
        <v>0</v>
      </c>
    </row>
    <row r="138" spans="1:23" x14ac:dyDescent="0.3">
      <c r="A138" s="18">
        <v>109</v>
      </c>
      <c r="B138" s="21"/>
      <c r="C138" s="75"/>
      <c r="D138" s="43">
        <v>15</v>
      </c>
      <c r="E138" s="43">
        <v>13</v>
      </c>
      <c r="F138" s="80">
        <v>1011</v>
      </c>
      <c r="G138" s="86" t="s">
        <v>117</v>
      </c>
      <c r="H138" s="155" t="s">
        <v>188</v>
      </c>
      <c r="I138" s="165">
        <v>10</v>
      </c>
      <c r="J138" s="157"/>
      <c r="K138" s="43"/>
      <c r="L138" s="23"/>
      <c r="M138" s="145"/>
      <c r="N138" s="23"/>
      <c r="O138" s="145"/>
      <c r="P138" s="135">
        <f t="shared" si="3"/>
        <v>0</v>
      </c>
      <c r="Q138" s="23" t="s">
        <v>102</v>
      </c>
      <c r="R138" s="23"/>
      <c r="S138" s="23"/>
      <c r="T138" s="18">
        <f t="shared" si="4"/>
        <v>0</v>
      </c>
      <c r="U138" s="43"/>
      <c r="V138" s="150"/>
      <c r="W138" s="28">
        <f t="shared" si="5"/>
        <v>0</v>
      </c>
    </row>
    <row r="139" spans="1:23" x14ac:dyDescent="0.3">
      <c r="A139" s="18">
        <v>110</v>
      </c>
      <c r="B139" s="21"/>
      <c r="C139" s="75"/>
      <c r="D139" s="43">
        <v>15</v>
      </c>
      <c r="E139" s="43">
        <v>14</v>
      </c>
      <c r="F139" s="80">
        <v>1011</v>
      </c>
      <c r="G139" s="86" t="s">
        <v>118</v>
      </c>
      <c r="H139" s="155" t="s">
        <v>189</v>
      </c>
      <c r="I139" s="165">
        <v>10</v>
      </c>
      <c r="J139" s="157"/>
      <c r="K139" s="43"/>
      <c r="L139" s="23"/>
      <c r="M139" s="145"/>
      <c r="N139" s="23"/>
      <c r="O139" s="145"/>
      <c r="P139" s="135">
        <f t="shared" si="3"/>
        <v>0</v>
      </c>
      <c r="Q139" s="23" t="s">
        <v>102</v>
      </c>
      <c r="R139" s="23"/>
      <c r="S139" s="23"/>
      <c r="T139" s="18">
        <f t="shared" si="4"/>
        <v>0</v>
      </c>
      <c r="U139" s="43"/>
      <c r="V139" s="150"/>
      <c r="W139" s="28">
        <f t="shared" si="5"/>
        <v>0</v>
      </c>
    </row>
    <row r="140" spans="1:23" ht="27" x14ac:dyDescent="0.3">
      <c r="A140" s="18">
        <v>174</v>
      </c>
      <c r="B140" s="21"/>
      <c r="C140" s="75"/>
      <c r="D140" s="43">
        <v>15</v>
      </c>
      <c r="E140" s="43">
        <v>15</v>
      </c>
      <c r="F140" s="80">
        <v>1020</v>
      </c>
      <c r="G140" s="86" t="s">
        <v>156</v>
      </c>
      <c r="H140" s="155" t="s">
        <v>190</v>
      </c>
      <c r="I140" s="160">
        <v>20</v>
      </c>
      <c r="J140" s="157"/>
      <c r="K140" s="43"/>
      <c r="L140" s="23"/>
      <c r="M140" s="145"/>
      <c r="N140" s="23"/>
      <c r="O140" s="145"/>
      <c r="P140" s="135">
        <f t="shared" si="3"/>
        <v>0</v>
      </c>
      <c r="Q140" s="23" t="s">
        <v>45</v>
      </c>
      <c r="R140" s="23"/>
      <c r="S140" s="23"/>
      <c r="T140" s="18">
        <f t="shared" si="4"/>
        <v>0</v>
      </c>
      <c r="U140" s="43"/>
      <c r="V140" s="150"/>
      <c r="W140" s="28">
        <f t="shared" si="5"/>
        <v>0</v>
      </c>
    </row>
    <row r="141" spans="1:23" ht="16.2" thickBot="1" x14ac:dyDescent="0.35">
      <c r="A141" s="18">
        <v>25</v>
      </c>
      <c r="B141" s="21"/>
      <c r="C141" s="75"/>
      <c r="D141" s="43">
        <v>15</v>
      </c>
      <c r="E141" s="43">
        <v>16</v>
      </c>
      <c r="F141" s="80">
        <v>1005</v>
      </c>
      <c r="G141" s="81">
        <v>-100</v>
      </c>
      <c r="H141" s="155" t="s">
        <v>191</v>
      </c>
      <c r="I141" s="161">
        <v>20</v>
      </c>
      <c r="J141" s="164"/>
      <c r="K141" s="78"/>
      <c r="L141" s="23"/>
      <c r="M141" s="145"/>
      <c r="N141" s="23"/>
      <c r="O141" s="145"/>
      <c r="P141" s="135">
        <f t="shared" si="3"/>
        <v>0</v>
      </c>
      <c r="Q141" s="23" t="s">
        <v>45</v>
      </c>
      <c r="R141" s="23"/>
      <c r="S141" s="23"/>
      <c r="T141" s="18">
        <f t="shared" si="4"/>
        <v>0</v>
      </c>
      <c r="U141" s="78"/>
      <c r="V141" s="150"/>
      <c r="W141" s="28">
        <f t="shared" si="5"/>
        <v>0</v>
      </c>
    </row>
    <row r="142" spans="1:23" x14ac:dyDescent="0.3">
      <c r="A142" s="18">
        <v>26</v>
      </c>
      <c r="B142" s="21"/>
      <c r="C142" s="75"/>
      <c r="D142" s="43">
        <v>15</v>
      </c>
      <c r="E142" s="43">
        <v>17</v>
      </c>
      <c r="F142" s="80">
        <v>1005</v>
      </c>
      <c r="G142" s="81">
        <v>-101</v>
      </c>
      <c r="H142" s="55" t="s">
        <v>192</v>
      </c>
      <c r="I142" s="25"/>
      <c r="J142" s="43"/>
      <c r="K142" s="43"/>
      <c r="L142" s="23"/>
      <c r="M142" s="145"/>
      <c r="N142" s="23"/>
      <c r="O142" s="145"/>
      <c r="P142" s="135">
        <f t="shared" si="3"/>
        <v>0</v>
      </c>
      <c r="Q142" s="23" t="s">
        <v>39</v>
      </c>
      <c r="R142" s="23"/>
      <c r="S142" s="23"/>
      <c r="T142" s="18">
        <f t="shared" si="4"/>
        <v>0</v>
      </c>
      <c r="U142" s="43"/>
      <c r="V142" s="150"/>
      <c r="W142" s="28">
        <f t="shared" si="5"/>
        <v>0</v>
      </c>
    </row>
    <row r="143" spans="1:23" x14ac:dyDescent="0.3">
      <c r="A143" s="18">
        <v>125</v>
      </c>
      <c r="B143" s="15">
        <v>16</v>
      </c>
      <c r="C143" s="76" t="s">
        <v>220</v>
      </c>
      <c r="D143" s="27">
        <v>16</v>
      </c>
      <c r="E143" s="27">
        <v>0</v>
      </c>
      <c r="F143" s="82"/>
      <c r="G143" s="85"/>
      <c r="H143" s="59"/>
      <c r="I143" s="24"/>
      <c r="J143" s="27">
        <f>SUM(I144:I158)</f>
        <v>430</v>
      </c>
      <c r="K143" s="27">
        <f>+J143</f>
        <v>430</v>
      </c>
      <c r="L143" s="24"/>
      <c r="M143" s="145"/>
      <c r="N143" s="24"/>
      <c r="O143" s="145"/>
      <c r="P143" s="135">
        <f t="shared" si="3"/>
        <v>0</v>
      </c>
      <c r="Q143" s="24"/>
      <c r="R143" s="24"/>
      <c r="S143" s="24"/>
      <c r="T143" s="18">
        <f t="shared" si="4"/>
        <v>0</v>
      </c>
      <c r="U143" s="27">
        <f>SUM(T144:T158)</f>
        <v>0</v>
      </c>
      <c r="V143" s="150">
        <f>21+4</f>
        <v>25</v>
      </c>
      <c r="W143" s="136">
        <f t="shared" si="5"/>
        <v>430</v>
      </c>
    </row>
    <row r="144" spans="1:23" x14ac:dyDescent="0.3">
      <c r="A144" s="18">
        <v>136</v>
      </c>
      <c r="B144" s="21"/>
      <c r="C144" s="75"/>
      <c r="D144" s="43">
        <v>16</v>
      </c>
      <c r="E144" s="43">
        <v>1</v>
      </c>
      <c r="F144" s="80">
        <v>1016</v>
      </c>
      <c r="G144" s="92" t="s">
        <v>137</v>
      </c>
      <c r="H144" s="55" t="s">
        <v>221</v>
      </c>
      <c r="I144" s="23">
        <v>100</v>
      </c>
      <c r="J144" s="43"/>
      <c r="K144" s="43"/>
      <c r="L144" s="23"/>
      <c r="M144" s="145"/>
      <c r="N144" s="23"/>
      <c r="O144" s="145"/>
      <c r="P144" s="135">
        <f t="shared" si="3"/>
        <v>0</v>
      </c>
      <c r="Q144" s="23" t="s">
        <v>39</v>
      </c>
      <c r="R144" s="23"/>
      <c r="S144" s="23"/>
      <c r="T144" s="18">
        <f t="shared" si="4"/>
        <v>0</v>
      </c>
      <c r="U144" s="43"/>
      <c r="V144" s="150"/>
      <c r="W144" s="28">
        <f t="shared" si="5"/>
        <v>0</v>
      </c>
    </row>
    <row r="145" spans="1:23" x14ac:dyDescent="0.3">
      <c r="A145" s="18">
        <v>137</v>
      </c>
      <c r="B145" s="21"/>
      <c r="C145" s="75"/>
      <c r="D145" s="43">
        <v>16</v>
      </c>
      <c r="E145" s="43">
        <v>2</v>
      </c>
      <c r="F145" s="80">
        <v>1016</v>
      </c>
      <c r="G145" s="92" t="s">
        <v>138</v>
      </c>
      <c r="H145" s="55" t="s">
        <v>217</v>
      </c>
      <c r="I145" s="23">
        <v>30</v>
      </c>
      <c r="J145" s="43"/>
      <c r="K145" s="43"/>
      <c r="L145" s="23"/>
      <c r="M145" s="145"/>
      <c r="N145" s="23"/>
      <c r="O145" s="145"/>
      <c r="P145" s="135">
        <f t="shared" si="3"/>
        <v>0</v>
      </c>
      <c r="Q145" s="23" t="s">
        <v>39</v>
      </c>
      <c r="R145" s="23"/>
      <c r="S145" s="23"/>
      <c r="T145" s="18">
        <f t="shared" si="4"/>
        <v>0</v>
      </c>
      <c r="U145" s="43"/>
      <c r="V145" s="150"/>
      <c r="W145" s="28">
        <f t="shared" si="5"/>
        <v>0</v>
      </c>
    </row>
    <row r="146" spans="1:23" x14ac:dyDescent="0.3">
      <c r="A146" s="18">
        <v>138</v>
      </c>
      <c r="B146" s="21"/>
      <c r="C146" s="75"/>
      <c r="D146" s="43">
        <v>16</v>
      </c>
      <c r="E146" s="43">
        <v>3</v>
      </c>
      <c r="F146" s="80">
        <v>1016</v>
      </c>
      <c r="G146" s="92" t="s">
        <v>139</v>
      </c>
      <c r="H146" s="55" t="s">
        <v>218</v>
      </c>
      <c r="I146" s="23">
        <v>30</v>
      </c>
      <c r="J146" s="43"/>
      <c r="K146" s="43"/>
      <c r="L146" s="23"/>
      <c r="M146" s="145"/>
      <c r="N146" s="23"/>
      <c r="O146" s="145"/>
      <c r="P146" s="135">
        <f t="shared" si="3"/>
        <v>0</v>
      </c>
      <c r="Q146" s="23" t="s">
        <v>39</v>
      </c>
      <c r="R146" s="23"/>
      <c r="S146" s="23"/>
      <c r="T146" s="18">
        <f t="shared" si="4"/>
        <v>0</v>
      </c>
      <c r="U146" s="43"/>
      <c r="V146" s="150"/>
      <c r="W146" s="28">
        <f t="shared" si="5"/>
        <v>0</v>
      </c>
    </row>
    <row r="147" spans="1:23" x14ac:dyDescent="0.3">
      <c r="A147" s="18">
        <v>139</v>
      </c>
      <c r="B147" s="21"/>
      <c r="C147" s="75"/>
      <c r="D147" s="43">
        <v>16</v>
      </c>
      <c r="E147" s="43">
        <v>4</v>
      </c>
      <c r="F147" s="80">
        <v>1016</v>
      </c>
      <c r="G147" s="92" t="s">
        <v>140</v>
      </c>
      <c r="H147" s="55" t="s">
        <v>219</v>
      </c>
      <c r="I147" s="23">
        <v>30</v>
      </c>
      <c r="J147" s="43"/>
      <c r="K147" s="43"/>
      <c r="L147" s="23"/>
      <c r="M147" s="145"/>
      <c r="N147" s="23"/>
      <c r="O147" s="145"/>
      <c r="P147" s="135">
        <f t="shared" si="3"/>
        <v>0</v>
      </c>
      <c r="Q147" s="23" t="s">
        <v>39</v>
      </c>
      <c r="R147" s="23"/>
      <c r="S147" s="23"/>
      <c r="T147" s="18">
        <f t="shared" si="4"/>
        <v>0</v>
      </c>
      <c r="U147" s="43"/>
      <c r="V147" s="150"/>
      <c r="W147" s="28">
        <f t="shared" si="5"/>
        <v>0</v>
      </c>
    </row>
    <row r="148" spans="1:23" x14ac:dyDescent="0.3">
      <c r="A148" s="18">
        <v>142</v>
      </c>
      <c r="B148" s="21"/>
      <c r="C148" s="75"/>
      <c r="D148" s="43">
        <v>16</v>
      </c>
      <c r="E148" s="43">
        <v>5</v>
      </c>
      <c r="F148" s="80">
        <v>1016</v>
      </c>
      <c r="G148" s="92">
        <v>-107</v>
      </c>
      <c r="H148" s="55" t="s">
        <v>224</v>
      </c>
      <c r="I148" s="23">
        <v>30</v>
      </c>
      <c r="J148" s="43"/>
      <c r="K148" s="43"/>
      <c r="L148" s="23"/>
      <c r="M148" s="145"/>
      <c r="N148" s="23"/>
      <c r="O148" s="145"/>
      <c r="P148" s="135">
        <f t="shared" si="3"/>
        <v>0</v>
      </c>
      <c r="Q148" s="23" t="s">
        <v>39</v>
      </c>
      <c r="R148" s="23"/>
      <c r="S148" s="23"/>
      <c r="T148" s="18">
        <f t="shared" si="4"/>
        <v>0</v>
      </c>
      <c r="U148" s="43"/>
      <c r="V148" s="150"/>
      <c r="W148" s="28">
        <f t="shared" si="5"/>
        <v>0</v>
      </c>
    </row>
    <row r="149" spans="1:23" x14ac:dyDescent="0.3">
      <c r="A149" s="18">
        <v>143</v>
      </c>
      <c r="B149" s="21"/>
      <c r="C149" s="75"/>
      <c r="D149" s="43">
        <v>16</v>
      </c>
      <c r="E149" s="43">
        <v>6</v>
      </c>
      <c r="F149" s="80">
        <v>1016</v>
      </c>
      <c r="G149" s="92">
        <v>-108</v>
      </c>
      <c r="H149" s="55" t="s">
        <v>142</v>
      </c>
      <c r="I149" s="23"/>
      <c r="J149" s="43"/>
      <c r="K149" s="43"/>
      <c r="L149" s="23"/>
      <c r="M149" s="145"/>
      <c r="N149" s="23"/>
      <c r="O149" s="145"/>
      <c r="P149" s="135">
        <f t="shared" si="3"/>
        <v>0</v>
      </c>
      <c r="Q149" s="23" t="s">
        <v>39</v>
      </c>
      <c r="R149" s="23"/>
      <c r="S149" s="23"/>
      <c r="T149" s="18">
        <f t="shared" si="4"/>
        <v>0</v>
      </c>
      <c r="U149" s="43"/>
      <c r="V149" s="150"/>
      <c r="W149" s="28">
        <f t="shared" si="5"/>
        <v>0</v>
      </c>
    </row>
    <row r="150" spans="1:23" x14ac:dyDescent="0.3">
      <c r="A150" s="18">
        <v>144</v>
      </c>
      <c r="B150" s="21"/>
      <c r="C150" s="75"/>
      <c r="D150" s="43">
        <v>16</v>
      </c>
      <c r="E150" s="43">
        <v>7</v>
      </c>
      <c r="F150" s="80">
        <v>1016</v>
      </c>
      <c r="G150" s="92">
        <v>-109</v>
      </c>
      <c r="H150" s="55" t="s">
        <v>223</v>
      </c>
      <c r="I150" s="23">
        <v>30</v>
      </c>
      <c r="J150" s="43"/>
      <c r="K150" s="43"/>
      <c r="L150" s="23"/>
      <c r="M150" s="145"/>
      <c r="N150" s="23"/>
      <c r="O150" s="145"/>
      <c r="P150" s="135">
        <f t="shared" ref="P150:P190" si="6">SUM(M150:O150)</f>
        <v>0</v>
      </c>
      <c r="Q150" s="23" t="s">
        <v>39</v>
      </c>
      <c r="R150" s="23"/>
      <c r="S150" s="23"/>
      <c r="T150" s="18">
        <f t="shared" ref="T150:T190" si="7">+P150</f>
        <v>0</v>
      </c>
      <c r="U150" s="43"/>
      <c r="V150" s="150"/>
      <c r="W150" s="28">
        <f t="shared" ref="W150:W190" si="8">+J150</f>
        <v>0</v>
      </c>
    </row>
    <row r="151" spans="1:23" x14ac:dyDescent="0.3">
      <c r="A151" s="18">
        <v>145</v>
      </c>
      <c r="B151" s="21"/>
      <c r="C151" s="75"/>
      <c r="D151" s="43">
        <v>16</v>
      </c>
      <c r="E151" s="43">
        <v>8</v>
      </c>
      <c r="F151" s="80">
        <v>1016</v>
      </c>
      <c r="G151" s="92">
        <v>-110</v>
      </c>
      <c r="H151" s="55" t="s">
        <v>291</v>
      </c>
      <c r="I151" s="23">
        <v>30</v>
      </c>
      <c r="J151" s="43"/>
      <c r="K151" s="43"/>
      <c r="L151" s="23"/>
      <c r="M151" s="145"/>
      <c r="N151" s="23"/>
      <c r="O151" s="145"/>
      <c r="P151" s="135">
        <f t="shared" si="6"/>
        <v>0</v>
      </c>
      <c r="Q151" s="23" t="s">
        <v>39</v>
      </c>
      <c r="R151" s="23"/>
      <c r="S151" s="23"/>
      <c r="T151" s="18">
        <f t="shared" si="7"/>
        <v>0</v>
      </c>
      <c r="U151" s="43"/>
      <c r="V151" s="150"/>
      <c r="W151" s="28">
        <f t="shared" si="8"/>
        <v>0</v>
      </c>
    </row>
    <row r="152" spans="1:23" x14ac:dyDescent="0.3">
      <c r="A152" s="18">
        <v>146</v>
      </c>
      <c r="B152" s="21"/>
      <c r="C152" s="75"/>
      <c r="D152" s="43">
        <v>16</v>
      </c>
      <c r="E152" s="43">
        <v>9</v>
      </c>
      <c r="F152" s="80">
        <v>1016</v>
      </c>
      <c r="G152" s="92">
        <v>-111</v>
      </c>
      <c r="H152" s="55" t="s">
        <v>222</v>
      </c>
      <c r="I152" s="23">
        <v>30</v>
      </c>
      <c r="J152" s="43"/>
      <c r="K152" s="43"/>
      <c r="L152" s="23"/>
      <c r="M152" s="145"/>
      <c r="N152" s="23"/>
      <c r="O152" s="145"/>
      <c r="P152" s="135">
        <f t="shared" si="6"/>
        <v>0</v>
      </c>
      <c r="Q152" s="23" t="s">
        <v>39</v>
      </c>
      <c r="R152" s="23"/>
      <c r="S152" s="23"/>
      <c r="T152" s="18">
        <f t="shared" si="7"/>
        <v>0</v>
      </c>
      <c r="U152" s="43"/>
      <c r="V152" s="150"/>
      <c r="W152" s="28">
        <f t="shared" si="8"/>
        <v>0</v>
      </c>
    </row>
    <row r="153" spans="1:23" x14ac:dyDescent="0.3">
      <c r="A153" s="18">
        <v>67</v>
      </c>
      <c r="B153" s="21"/>
      <c r="C153" s="75"/>
      <c r="D153" s="43">
        <v>16</v>
      </c>
      <c r="E153" s="43">
        <v>10</v>
      </c>
      <c r="F153" s="80">
        <v>1007</v>
      </c>
      <c r="G153" s="81">
        <v>-106</v>
      </c>
      <c r="H153" s="55" t="s">
        <v>225</v>
      </c>
      <c r="I153" s="23">
        <v>20</v>
      </c>
      <c r="J153" s="43"/>
      <c r="K153" s="43"/>
      <c r="L153" s="23"/>
      <c r="M153" s="145"/>
      <c r="N153" s="23"/>
      <c r="O153" s="145"/>
      <c r="P153" s="135">
        <f t="shared" si="6"/>
        <v>0</v>
      </c>
      <c r="Q153" s="23" t="s">
        <v>39</v>
      </c>
      <c r="R153" s="23"/>
      <c r="S153" s="23"/>
      <c r="T153" s="18">
        <f t="shared" si="7"/>
        <v>0</v>
      </c>
      <c r="U153" s="43"/>
      <c r="V153" s="150"/>
      <c r="W153" s="28">
        <f t="shared" si="8"/>
        <v>0</v>
      </c>
    </row>
    <row r="154" spans="1:23" ht="27" x14ac:dyDescent="0.3">
      <c r="A154" s="18"/>
      <c r="B154" s="21"/>
      <c r="C154" s="75"/>
      <c r="D154" s="43">
        <v>16</v>
      </c>
      <c r="E154" s="43">
        <v>11</v>
      </c>
      <c r="F154" s="80">
        <v>1007</v>
      </c>
      <c r="G154" s="86" t="s">
        <v>183</v>
      </c>
      <c r="H154" s="55" t="s">
        <v>205</v>
      </c>
      <c r="I154" s="23">
        <v>20</v>
      </c>
      <c r="J154" s="43"/>
      <c r="K154" s="43"/>
      <c r="L154" s="23"/>
      <c r="M154" s="145"/>
      <c r="N154" s="23"/>
      <c r="O154" s="145"/>
      <c r="P154" s="135">
        <f t="shared" si="6"/>
        <v>0</v>
      </c>
      <c r="Q154" s="23" t="s">
        <v>39</v>
      </c>
      <c r="R154" s="23"/>
      <c r="S154" s="23"/>
      <c r="T154" s="18">
        <f t="shared" si="7"/>
        <v>0</v>
      </c>
      <c r="U154" s="43"/>
      <c r="V154" s="150"/>
      <c r="W154" s="28">
        <f t="shared" si="8"/>
        <v>0</v>
      </c>
    </row>
    <row r="155" spans="1:23" ht="27" x14ac:dyDescent="0.3">
      <c r="A155" s="18"/>
      <c r="B155" s="21"/>
      <c r="C155" s="75"/>
      <c r="D155" s="43">
        <v>16</v>
      </c>
      <c r="E155" s="43">
        <v>12</v>
      </c>
      <c r="F155" s="80">
        <v>1007</v>
      </c>
      <c r="G155" s="86" t="s">
        <v>179</v>
      </c>
      <c r="H155" s="55" t="s">
        <v>202</v>
      </c>
      <c r="I155" s="23">
        <v>20</v>
      </c>
      <c r="J155" s="43"/>
      <c r="K155" s="43"/>
      <c r="L155" s="23"/>
      <c r="M155" s="145"/>
      <c r="N155" s="23"/>
      <c r="O155" s="145"/>
      <c r="P155" s="135">
        <f t="shared" si="6"/>
        <v>0</v>
      </c>
      <c r="Q155" s="23" t="s">
        <v>39</v>
      </c>
      <c r="R155" s="23"/>
      <c r="S155" s="23"/>
      <c r="T155" s="18">
        <f t="shared" si="7"/>
        <v>0</v>
      </c>
      <c r="U155" s="43"/>
      <c r="V155" s="150"/>
      <c r="W155" s="28">
        <f t="shared" si="8"/>
        <v>0</v>
      </c>
    </row>
    <row r="156" spans="1:23" ht="27" x14ac:dyDescent="0.3">
      <c r="A156" s="18"/>
      <c r="B156" s="21"/>
      <c r="C156" s="75"/>
      <c r="D156" s="43">
        <v>16</v>
      </c>
      <c r="E156" s="43">
        <v>13</v>
      </c>
      <c r="F156" s="80">
        <v>1007</v>
      </c>
      <c r="G156" s="86" t="s">
        <v>180</v>
      </c>
      <c r="H156" s="55" t="s">
        <v>203</v>
      </c>
      <c r="I156" s="23">
        <v>20</v>
      </c>
      <c r="J156" s="43"/>
      <c r="K156" s="43"/>
      <c r="L156" s="23"/>
      <c r="M156" s="145"/>
      <c r="N156" s="23"/>
      <c r="O156" s="145"/>
      <c r="P156" s="135">
        <f t="shared" si="6"/>
        <v>0</v>
      </c>
      <c r="Q156" s="23" t="s">
        <v>39</v>
      </c>
      <c r="R156" s="23"/>
      <c r="S156" s="23"/>
      <c r="T156" s="18">
        <f t="shared" si="7"/>
        <v>0</v>
      </c>
      <c r="U156" s="43"/>
      <c r="V156" s="150"/>
      <c r="W156" s="28">
        <f t="shared" si="8"/>
        <v>0</v>
      </c>
    </row>
    <row r="157" spans="1:23" ht="27" x14ac:dyDescent="0.3">
      <c r="A157" s="18"/>
      <c r="B157" s="21"/>
      <c r="C157" s="75"/>
      <c r="D157" s="43">
        <v>16</v>
      </c>
      <c r="E157" s="43">
        <v>14</v>
      </c>
      <c r="F157" s="80">
        <v>1007</v>
      </c>
      <c r="G157" s="86" t="s">
        <v>181</v>
      </c>
      <c r="H157" s="55" t="s">
        <v>206</v>
      </c>
      <c r="I157" s="23">
        <v>20</v>
      </c>
      <c r="J157" s="43"/>
      <c r="K157" s="43"/>
      <c r="L157" s="23"/>
      <c r="M157" s="145"/>
      <c r="N157" s="23"/>
      <c r="O157" s="145"/>
      <c r="P157" s="135">
        <f t="shared" si="6"/>
        <v>0</v>
      </c>
      <c r="Q157" s="23" t="s">
        <v>39</v>
      </c>
      <c r="R157" s="23"/>
      <c r="S157" s="23"/>
      <c r="T157" s="18">
        <f t="shared" si="7"/>
        <v>0</v>
      </c>
      <c r="U157" s="43"/>
      <c r="V157" s="150"/>
      <c r="W157" s="28">
        <f t="shared" si="8"/>
        <v>0</v>
      </c>
    </row>
    <row r="158" spans="1:23" ht="27" x14ac:dyDescent="0.3">
      <c r="A158" s="18"/>
      <c r="B158" s="21"/>
      <c r="C158" s="75"/>
      <c r="D158" s="43">
        <v>16</v>
      </c>
      <c r="E158" s="43">
        <v>15</v>
      </c>
      <c r="F158" s="80">
        <v>1007</v>
      </c>
      <c r="G158" s="86" t="s">
        <v>182</v>
      </c>
      <c r="H158" s="55" t="s">
        <v>204</v>
      </c>
      <c r="I158" s="23">
        <v>20</v>
      </c>
      <c r="J158" s="43"/>
      <c r="K158" s="43"/>
      <c r="L158" s="23"/>
      <c r="M158" s="145"/>
      <c r="N158" s="23"/>
      <c r="O158" s="145"/>
      <c r="P158" s="135">
        <f t="shared" si="6"/>
        <v>0</v>
      </c>
      <c r="Q158" s="23" t="s">
        <v>39</v>
      </c>
      <c r="R158" s="23"/>
      <c r="S158" s="23"/>
      <c r="T158" s="18">
        <f t="shared" si="7"/>
        <v>0</v>
      </c>
      <c r="U158" s="43"/>
      <c r="V158" s="150"/>
      <c r="W158" s="28">
        <f t="shared" si="8"/>
        <v>0</v>
      </c>
    </row>
    <row r="159" spans="1:23" ht="16.2" thickBot="1" x14ac:dyDescent="0.35">
      <c r="A159" s="18">
        <v>152</v>
      </c>
      <c r="B159" s="15">
        <v>17</v>
      </c>
      <c r="C159" s="76" t="s">
        <v>149</v>
      </c>
      <c r="D159" s="27">
        <v>17</v>
      </c>
      <c r="E159" s="27">
        <v>0</v>
      </c>
      <c r="F159" s="82"/>
      <c r="G159" s="85"/>
      <c r="H159" s="59"/>
      <c r="I159" s="166"/>
      <c r="J159" s="27">
        <f>SUM(I160:I167)</f>
        <v>125</v>
      </c>
      <c r="K159" s="27">
        <f>+J159</f>
        <v>125</v>
      </c>
      <c r="L159" s="24"/>
      <c r="M159" s="145"/>
      <c r="N159" s="24"/>
      <c r="O159" s="145"/>
      <c r="P159" s="135">
        <f t="shared" si="6"/>
        <v>0</v>
      </c>
      <c r="Q159" s="24"/>
      <c r="R159" s="24"/>
      <c r="S159" s="24"/>
      <c r="T159" s="18">
        <f t="shared" si="7"/>
        <v>0</v>
      </c>
      <c r="U159" s="27">
        <f>SUM(T160:T167)</f>
        <v>0</v>
      </c>
      <c r="V159" s="150">
        <v>25</v>
      </c>
      <c r="W159" s="136">
        <f t="shared" si="8"/>
        <v>125</v>
      </c>
    </row>
    <row r="160" spans="1:23" x14ac:dyDescent="0.3">
      <c r="A160" s="18">
        <v>153</v>
      </c>
      <c r="B160" s="21"/>
      <c r="C160" s="75"/>
      <c r="D160" s="43">
        <v>17</v>
      </c>
      <c r="E160" s="43">
        <v>1</v>
      </c>
      <c r="F160" s="80">
        <v>1017</v>
      </c>
      <c r="G160" s="81">
        <v>-100</v>
      </c>
      <c r="H160" s="155" t="s">
        <v>207</v>
      </c>
      <c r="I160" s="159">
        <v>25</v>
      </c>
      <c r="J160" s="164"/>
      <c r="K160" s="78"/>
      <c r="L160" s="23"/>
      <c r="M160" s="145"/>
      <c r="N160" s="23"/>
      <c r="O160" s="145"/>
      <c r="P160" s="135">
        <f t="shared" si="6"/>
        <v>0</v>
      </c>
      <c r="Q160" s="23" t="s">
        <v>39</v>
      </c>
      <c r="R160" s="52"/>
      <c r="S160" s="23"/>
      <c r="T160" s="18">
        <f t="shared" si="7"/>
        <v>0</v>
      </c>
      <c r="U160" s="78"/>
      <c r="V160" s="150"/>
      <c r="W160" s="28">
        <f t="shared" si="8"/>
        <v>0</v>
      </c>
    </row>
    <row r="161" spans="1:23" x14ac:dyDescent="0.3">
      <c r="A161" s="18">
        <v>154</v>
      </c>
      <c r="B161" s="21"/>
      <c r="C161" s="75"/>
      <c r="D161" s="43">
        <v>17</v>
      </c>
      <c r="E161" s="43">
        <v>2</v>
      </c>
      <c r="F161" s="80">
        <v>1017</v>
      </c>
      <c r="G161" s="81">
        <v>-101</v>
      </c>
      <c r="H161" s="155" t="s">
        <v>208</v>
      </c>
      <c r="I161" s="160">
        <v>25</v>
      </c>
      <c r="J161" s="157"/>
      <c r="K161" s="43"/>
      <c r="L161" s="23"/>
      <c r="M161" s="145"/>
      <c r="N161" s="23"/>
      <c r="O161" s="145"/>
      <c r="P161" s="135">
        <f t="shared" si="6"/>
        <v>0</v>
      </c>
      <c r="Q161" s="23" t="s">
        <v>39</v>
      </c>
      <c r="R161" s="23"/>
      <c r="S161" s="23"/>
      <c r="T161" s="18">
        <f t="shared" si="7"/>
        <v>0</v>
      </c>
      <c r="U161" s="43"/>
      <c r="V161" s="150"/>
      <c r="W161" s="28">
        <f t="shared" si="8"/>
        <v>0</v>
      </c>
    </row>
    <row r="162" spans="1:23" x14ac:dyDescent="0.3">
      <c r="A162" s="18">
        <v>155</v>
      </c>
      <c r="B162" s="21"/>
      <c r="C162" s="75"/>
      <c r="D162" s="43">
        <v>17</v>
      </c>
      <c r="E162" s="43">
        <v>3</v>
      </c>
      <c r="F162" s="80">
        <v>1017</v>
      </c>
      <c r="G162" s="81">
        <v>-102</v>
      </c>
      <c r="H162" s="155" t="s">
        <v>209</v>
      </c>
      <c r="I162" s="160">
        <v>25</v>
      </c>
      <c r="J162" s="157"/>
      <c r="K162" s="43"/>
      <c r="L162" s="23"/>
      <c r="M162" s="145"/>
      <c r="N162" s="23"/>
      <c r="O162" s="145"/>
      <c r="P162" s="135">
        <f t="shared" si="6"/>
        <v>0</v>
      </c>
      <c r="Q162" s="23" t="s">
        <v>39</v>
      </c>
      <c r="R162" s="23"/>
      <c r="S162" s="23"/>
      <c r="T162" s="18">
        <f t="shared" si="7"/>
        <v>0</v>
      </c>
      <c r="U162" s="43"/>
      <c r="V162" s="150"/>
      <c r="W162" s="28">
        <f t="shared" si="8"/>
        <v>0</v>
      </c>
    </row>
    <row r="163" spans="1:23" x14ac:dyDescent="0.3">
      <c r="A163" s="18">
        <v>156</v>
      </c>
      <c r="B163" s="21"/>
      <c r="C163" s="75"/>
      <c r="D163" s="43">
        <v>17</v>
      </c>
      <c r="E163" s="43">
        <v>4</v>
      </c>
      <c r="F163" s="80">
        <v>1017</v>
      </c>
      <c r="G163" s="81">
        <v>-103</v>
      </c>
      <c r="H163" s="155" t="s">
        <v>210</v>
      </c>
      <c r="I163" s="160">
        <v>25</v>
      </c>
      <c r="J163" s="157"/>
      <c r="K163" s="43"/>
      <c r="L163" s="23"/>
      <c r="M163" s="145"/>
      <c r="N163" s="23"/>
      <c r="O163" s="145"/>
      <c r="P163" s="135">
        <f t="shared" si="6"/>
        <v>0</v>
      </c>
      <c r="Q163" s="23" t="s">
        <v>39</v>
      </c>
      <c r="R163" s="23"/>
      <c r="S163" s="23"/>
      <c r="T163" s="18">
        <f t="shared" si="7"/>
        <v>0</v>
      </c>
      <c r="U163" s="43"/>
      <c r="V163" s="150"/>
      <c r="W163" s="28">
        <f t="shared" si="8"/>
        <v>0</v>
      </c>
    </row>
    <row r="164" spans="1:23" x14ac:dyDescent="0.3">
      <c r="A164" s="18">
        <v>157</v>
      </c>
      <c r="B164" s="21"/>
      <c r="C164" s="75"/>
      <c r="D164" s="43">
        <v>17</v>
      </c>
      <c r="E164" s="43">
        <v>5</v>
      </c>
      <c r="F164" s="80">
        <v>1017</v>
      </c>
      <c r="G164" s="81">
        <v>-104</v>
      </c>
      <c r="H164" s="155" t="s">
        <v>211</v>
      </c>
      <c r="I164" s="160"/>
      <c r="J164" s="157"/>
      <c r="K164" s="43"/>
      <c r="L164" s="23"/>
      <c r="M164" s="145"/>
      <c r="N164" s="23"/>
      <c r="O164" s="145"/>
      <c r="P164" s="135">
        <f t="shared" si="6"/>
        <v>0</v>
      </c>
      <c r="Q164" s="23" t="s">
        <v>39</v>
      </c>
      <c r="R164" s="23"/>
      <c r="S164" s="23"/>
      <c r="T164" s="18">
        <f t="shared" si="7"/>
        <v>0</v>
      </c>
      <c r="U164" s="43"/>
      <c r="V164" s="150"/>
      <c r="W164" s="28">
        <f t="shared" si="8"/>
        <v>0</v>
      </c>
    </row>
    <row r="165" spans="1:23" x14ac:dyDescent="0.3">
      <c r="A165" s="18">
        <v>158</v>
      </c>
      <c r="B165" s="21"/>
      <c r="C165" s="75"/>
      <c r="D165" s="43">
        <v>17</v>
      </c>
      <c r="E165" s="43">
        <v>6</v>
      </c>
      <c r="F165" s="80">
        <v>1017</v>
      </c>
      <c r="G165" s="81">
        <v>-105</v>
      </c>
      <c r="H165" s="155" t="s">
        <v>212</v>
      </c>
      <c r="I165" s="160"/>
      <c r="J165" s="157"/>
      <c r="K165" s="43"/>
      <c r="L165" s="23"/>
      <c r="M165" s="145"/>
      <c r="N165" s="23"/>
      <c r="O165" s="145"/>
      <c r="P165" s="135">
        <f t="shared" si="6"/>
        <v>0</v>
      </c>
      <c r="Q165" s="23" t="s">
        <v>39</v>
      </c>
      <c r="R165" s="23"/>
      <c r="S165" s="23"/>
      <c r="T165" s="18">
        <f t="shared" si="7"/>
        <v>0</v>
      </c>
      <c r="U165" s="43"/>
      <c r="V165" s="150"/>
      <c r="W165" s="28">
        <f t="shared" si="8"/>
        <v>0</v>
      </c>
    </row>
    <row r="166" spans="1:23" x14ac:dyDescent="0.3">
      <c r="A166" s="18">
        <v>159</v>
      </c>
      <c r="B166" s="21"/>
      <c r="C166" s="75"/>
      <c r="D166" s="43">
        <v>17</v>
      </c>
      <c r="E166" s="43">
        <v>7</v>
      </c>
      <c r="F166" s="80">
        <v>1017</v>
      </c>
      <c r="G166" s="81">
        <v>-106</v>
      </c>
      <c r="H166" s="155" t="s">
        <v>150</v>
      </c>
      <c r="I166" s="160"/>
      <c r="J166" s="157"/>
      <c r="K166" s="43"/>
      <c r="L166" s="23"/>
      <c r="M166" s="145"/>
      <c r="N166" s="23"/>
      <c r="O166" s="145"/>
      <c r="P166" s="135">
        <f t="shared" si="6"/>
        <v>0</v>
      </c>
      <c r="Q166" s="23" t="s">
        <v>39</v>
      </c>
      <c r="R166" s="23"/>
      <c r="S166" s="23"/>
      <c r="T166" s="18">
        <f t="shared" si="7"/>
        <v>0</v>
      </c>
      <c r="U166" s="43"/>
      <c r="V166" s="150"/>
      <c r="W166" s="28">
        <f t="shared" si="8"/>
        <v>0</v>
      </c>
    </row>
    <row r="167" spans="1:23" ht="27.6" thickBot="1" x14ac:dyDescent="0.35">
      <c r="A167" s="18">
        <v>160</v>
      </c>
      <c r="B167" s="21"/>
      <c r="C167" s="75"/>
      <c r="D167" s="43">
        <v>17</v>
      </c>
      <c r="E167" s="43">
        <v>8</v>
      </c>
      <c r="F167" s="80" t="s">
        <v>285</v>
      </c>
      <c r="G167" s="81">
        <v>-107</v>
      </c>
      <c r="H167" s="155" t="s">
        <v>213</v>
      </c>
      <c r="I167" s="161">
        <v>25</v>
      </c>
      <c r="J167" s="157"/>
      <c r="K167" s="43"/>
      <c r="L167" s="23"/>
      <c r="M167" s="145"/>
      <c r="N167" s="23"/>
      <c r="O167" s="145"/>
      <c r="P167" s="135">
        <f t="shared" si="6"/>
        <v>0</v>
      </c>
      <c r="Q167" s="23" t="s">
        <v>39</v>
      </c>
      <c r="R167" s="52"/>
      <c r="S167" s="23"/>
      <c r="T167" s="18">
        <f t="shared" si="7"/>
        <v>0</v>
      </c>
      <c r="U167" s="43"/>
      <c r="V167" s="150"/>
      <c r="W167" s="28">
        <f t="shared" si="8"/>
        <v>0</v>
      </c>
    </row>
    <row r="168" spans="1:23" x14ac:dyDescent="0.3">
      <c r="A168" s="18"/>
      <c r="B168" s="15">
        <v>18</v>
      </c>
      <c r="C168" s="76" t="s">
        <v>166</v>
      </c>
      <c r="D168" s="27">
        <v>18</v>
      </c>
      <c r="E168" s="27">
        <v>0</v>
      </c>
      <c r="F168" s="82"/>
      <c r="G168" s="85"/>
      <c r="H168" s="59"/>
      <c r="I168" s="163"/>
      <c r="J168" s="27">
        <f>SUM(I169:I172)</f>
        <v>90</v>
      </c>
      <c r="K168" s="27">
        <f>+J168</f>
        <v>90</v>
      </c>
      <c r="L168" s="24"/>
      <c r="M168" s="145"/>
      <c r="N168" s="24"/>
      <c r="O168" s="145"/>
      <c r="P168" s="135">
        <f t="shared" si="6"/>
        <v>0</v>
      </c>
      <c r="Q168" s="24"/>
      <c r="R168" s="24"/>
      <c r="S168" s="24"/>
      <c r="T168" s="18">
        <f t="shared" si="7"/>
        <v>0</v>
      </c>
      <c r="U168" s="27">
        <f>SUM(T169:T172)</f>
        <v>0</v>
      </c>
      <c r="V168" s="150">
        <v>45</v>
      </c>
      <c r="W168" s="136">
        <f t="shared" si="8"/>
        <v>90</v>
      </c>
    </row>
    <row r="169" spans="1:23" ht="27" x14ac:dyDescent="0.3">
      <c r="A169" s="18">
        <v>82</v>
      </c>
      <c r="B169" s="21"/>
      <c r="C169" s="75"/>
      <c r="D169" s="43">
        <v>18</v>
      </c>
      <c r="E169" s="43">
        <v>1</v>
      </c>
      <c r="F169" s="80">
        <v>1007</v>
      </c>
      <c r="G169" s="86" t="s">
        <v>99</v>
      </c>
      <c r="H169" s="55" t="s">
        <v>100</v>
      </c>
      <c r="I169" s="23">
        <v>30</v>
      </c>
      <c r="J169" s="43"/>
      <c r="K169" s="43"/>
      <c r="L169" s="23"/>
      <c r="M169" s="145"/>
      <c r="N169" s="23"/>
      <c r="O169" s="145"/>
      <c r="P169" s="135">
        <f t="shared" si="6"/>
        <v>0</v>
      </c>
      <c r="Q169" s="23" t="s">
        <v>45</v>
      </c>
      <c r="R169" s="23"/>
      <c r="S169" s="23"/>
      <c r="T169" s="18">
        <f t="shared" si="7"/>
        <v>0</v>
      </c>
      <c r="U169" s="43"/>
      <c r="V169" s="150"/>
      <c r="W169" s="28">
        <f t="shared" si="8"/>
        <v>0</v>
      </c>
    </row>
    <row r="170" spans="1:23" ht="27" x14ac:dyDescent="0.3">
      <c r="A170" s="18">
        <v>83</v>
      </c>
      <c r="B170" s="21"/>
      <c r="C170" s="75"/>
      <c r="D170" s="43">
        <v>18</v>
      </c>
      <c r="E170" s="43">
        <v>2</v>
      </c>
      <c r="F170" s="80">
        <v>1007</v>
      </c>
      <c r="G170" s="86" t="s">
        <v>101</v>
      </c>
      <c r="H170" s="55" t="s">
        <v>214</v>
      </c>
      <c r="I170" s="23">
        <v>20</v>
      </c>
      <c r="J170" s="43"/>
      <c r="K170" s="43"/>
      <c r="L170" s="23"/>
      <c r="M170" s="145"/>
      <c r="N170" s="23"/>
      <c r="O170" s="145"/>
      <c r="P170" s="135">
        <f t="shared" si="6"/>
        <v>0</v>
      </c>
      <c r="Q170" s="23" t="s">
        <v>102</v>
      </c>
      <c r="R170" s="23"/>
      <c r="S170" s="23"/>
      <c r="T170" s="18">
        <f t="shared" si="7"/>
        <v>0</v>
      </c>
      <c r="U170" s="43"/>
      <c r="V170" s="150"/>
      <c r="W170" s="28">
        <f t="shared" si="8"/>
        <v>0</v>
      </c>
    </row>
    <row r="171" spans="1:23" ht="27" x14ac:dyDescent="0.3">
      <c r="A171" s="18">
        <v>84</v>
      </c>
      <c r="B171" s="21"/>
      <c r="C171" s="75"/>
      <c r="D171" s="43">
        <v>18</v>
      </c>
      <c r="E171" s="43">
        <v>3</v>
      </c>
      <c r="F171" s="80">
        <v>1007</v>
      </c>
      <c r="G171" s="86" t="s">
        <v>103</v>
      </c>
      <c r="H171" s="55" t="s">
        <v>215</v>
      </c>
      <c r="I171" s="23">
        <v>20</v>
      </c>
      <c r="J171" s="43"/>
      <c r="K171" s="43"/>
      <c r="L171" s="23"/>
      <c r="M171" s="145"/>
      <c r="N171" s="23"/>
      <c r="O171" s="145"/>
      <c r="P171" s="135">
        <f t="shared" si="6"/>
        <v>0</v>
      </c>
      <c r="Q171" s="23" t="s">
        <v>39</v>
      </c>
      <c r="R171" s="23"/>
      <c r="S171" s="23"/>
      <c r="T171" s="18">
        <f t="shared" si="7"/>
        <v>0</v>
      </c>
      <c r="U171" s="43"/>
      <c r="V171" s="150"/>
      <c r="W171" s="28">
        <f t="shared" si="8"/>
        <v>0</v>
      </c>
    </row>
    <row r="172" spans="1:23" ht="27" x14ac:dyDescent="0.3">
      <c r="A172" s="18">
        <v>85</v>
      </c>
      <c r="B172" s="21"/>
      <c r="C172" s="75"/>
      <c r="D172" s="43">
        <v>18</v>
      </c>
      <c r="E172" s="43">
        <v>4</v>
      </c>
      <c r="F172" s="80">
        <v>1007</v>
      </c>
      <c r="G172" s="86" t="s">
        <v>104</v>
      </c>
      <c r="H172" s="55" t="s">
        <v>216</v>
      </c>
      <c r="I172" s="23">
        <v>20</v>
      </c>
      <c r="J172" s="43"/>
      <c r="K172" s="43"/>
      <c r="L172" s="23"/>
      <c r="M172" s="145"/>
      <c r="N172" s="23"/>
      <c r="O172" s="145"/>
      <c r="P172" s="135">
        <f t="shared" si="6"/>
        <v>0</v>
      </c>
      <c r="Q172" s="23" t="s">
        <v>39</v>
      </c>
      <c r="R172" s="23"/>
      <c r="S172" s="23"/>
      <c r="T172" s="18">
        <f t="shared" si="7"/>
        <v>0</v>
      </c>
      <c r="U172" s="43"/>
      <c r="V172" s="150"/>
      <c r="W172" s="28">
        <f t="shared" si="8"/>
        <v>0</v>
      </c>
    </row>
    <row r="173" spans="1:23" x14ac:dyDescent="0.3">
      <c r="A173" s="18">
        <v>165</v>
      </c>
      <c r="B173" s="15">
        <v>19</v>
      </c>
      <c r="C173" s="76" t="s">
        <v>153</v>
      </c>
      <c r="D173" s="27">
        <v>19</v>
      </c>
      <c r="E173" s="27">
        <v>0</v>
      </c>
      <c r="F173" s="93"/>
      <c r="G173" s="93"/>
      <c r="H173" s="99"/>
      <c r="I173" s="94"/>
      <c r="J173" s="27">
        <f>SUM(I174)</f>
        <v>150</v>
      </c>
      <c r="K173" s="27">
        <f>+J173</f>
        <v>150</v>
      </c>
      <c r="L173" s="24"/>
      <c r="M173" s="145"/>
      <c r="N173" s="24"/>
      <c r="O173" s="145"/>
      <c r="P173" s="135">
        <f t="shared" si="6"/>
        <v>0</v>
      </c>
      <c r="Q173" s="24"/>
      <c r="R173" s="24"/>
      <c r="S173" s="24"/>
      <c r="T173" s="18">
        <f t="shared" si="7"/>
        <v>0</v>
      </c>
      <c r="U173" s="27">
        <f>SUM(T174)</f>
        <v>0</v>
      </c>
      <c r="V173" s="150"/>
      <c r="W173" s="136">
        <f t="shared" si="8"/>
        <v>150</v>
      </c>
    </row>
    <row r="174" spans="1:23" x14ac:dyDescent="0.3">
      <c r="A174" s="18">
        <v>166</v>
      </c>
      <c r="B174" s="21"/>
      <c r="C174" s="75"/>
      <c r="D174" s="43">
        <v>19</v>
      </c>
      <c r="E174" s="43">
        <v>1</v>
      </c>
      <c r="F174" s="80">
        <v>1019</v>
      </c>
      <c r="G174" s="91">
        <v>-100</v>
      </c>
      <c r="H174" s="55" t="s">
        <v>154</v>
      </c>
      <c r="I174" s="23">
        <v>150</v>
      </c>
      <c r="J174" s="43"/>
      <c r="K174" s="43"/>
      <c r="L174" s="23"/>
      <c r="M174" s="145"/>
      <c r="N174" s="23"/>
      <c r="O174" s="145"/>
      <c r="P174" s="135">
        <f t="shared" si="6"/>
        <v>0</v>
      </c>
      <c r="Q174" s="23" t="s">
        <v>114</v>
      </c>
      <c r="R174" s="23"/>
      <c r="S174" s="23"/>
      <c r="T174" s="18">
        <f t="shared" si="7"/>
        <v>0</v>
      </c>
      <c r="U174" s="43"/>
      <c r="V174" s="150"/>
      <c r="W174" s="28">
        <f t="shared" si="8"/>
        <v>0</v>
      </c>
    </row>
    <row r="175" spans="1:23" x14ac:dyDescent="0.3">
      <c r="A175" s="18">
        <v>168</v>
      </c>
      <c r="B175" s="15">
        <v>20</v>
      </c>
      <c r="C175" s="76" t="s">
        <v>167</v>
      </c>
      <c r="D175" s="27">
        <v>20</v>
      </c>
      <c r="E175" s="27">
        <v>0</v>
      </c>
      <c r="F175" s="82"/>
      <c r="G175" s="85"/>
      <c r="H175" s="59"/>
      <c r="I175" s="24"/>
      <c r="J175" s="27">
        <f>SUM(I176:I185)</f>
        <v>160</v>
      </c>
      <c r="K175" s="27">
        <f>+J175</f>
        <v>160</v>
      </c>
      <c r="L175" s="24"/>
      <c r="M175" s="145"/>
      <c r="N175" s="24"/>
      <c r="O175" s="145"/>
      <c r="P175" s="135">
        <f t="shared" si="6"/>
        <v>0</v>
      </c>
      <c r="Q175" s="24"/>
      <c r="R175" s="24"/>
      <c r="S175" s="24"/>
      <c r="T175" s="18">
        <f t="shared" si="7"/>
        <v>0</v>
      </c>
      <c r="U175" s="27">
        <f>SUM(T176:T185)</f>
        <v>22</v>
      </c>
      <c r="V175" s="150"/>
      <c r="W175" s="136">
        <f t="shared" si="8"/>
        <v>160</v>
      </c>
    </row>
    <row r="176" spans="1:23" x14ac:dyDescent="0.3">
      <c r="A176" s="18">
        <v>169</v>
      </c>
      <c r="B176" s="21"/>
      <c r="C176" s="75"/>
      <c r="D176" s="43">
        <v>20</v>
      </c>
      <c r="E176" s="43">
        <v>1</v>
      </c>
      <c r="F176" s="80">
        <v>1020</v>
      </c>
      <c r="G176" s="81">
        <v>-101</v>
      </c>
      <c r="H176" s="55" t="s">
        <v>226</v>
      </c>
      <c r="I176" s="23">
        <v>30</v>
      </c>
      <c r="J176" s="43"/>
      <c r="K176" s="43"/>
      <c r="L176" s="23"/>
      <c r="M176" s="145"/>
      <c r="N176" s="23"/>
      <c r="O176" s="145"/>
      <c r="P176" s="135">
        <f t="shared" si="6"/>
        <v>0</v>
      </c>
      <c r="Q176" s="23" t="s">
        <v>39</v>
      </c>
      <c r="R176" s="23"/>
      <c r="S176" s="23"/>
      <c r="T176" s="18">
        <f t="shared" si="7"/>
        <v>0</v>
      </c>
      <c r="U176" s="43"/>
      <c r="V176" s="150"/>
      <c r="W176" s="28">
        <f t="shared" si="8"/>
        <v>0</v>
      </c>
    </row>
    <row r="177" spans="1:23" x14ac:dyDescent="0.3">
      <c r="A177" s="18">
        <v>170</v>
      </c>
      <c r="B177" s="21"/>
      <c r="C177" s="75"/>
      <c r="D177" s="43">
        <v>20</v>
      </c>
      <c r="E177" s="43">
        <v>2</v>
      </c>
      <c r="F177" s="80">
        <v>1020</v>
      </c>
      <c r="G177" s="86" t="s">
        <v>138</v>
      </c>
      <c r="H177" s="55" t="s">
        <v>227</v>
      </c>
      <c r="I177" s="23">
        <v>30</v>
      </c>
      <c r="J177" s="43"/>
      <c r="K177" s="43"/>
      <c r="L177" s="23"/>
      <c r="M177" s="145"/>
      <c r="N177" s="23"/>
      <c r="O177" s="145"/>
      <c r="P177" s="135">
        <f t="shared" si="6"/>
        <v>0</v>
      </c>
      <c r="Q177" s="23" t="s">
        <v>39</v>
      </c>
      <c r="R177" s="23"/>
      <c r="S177" s="23"/>
      <c r="T177" s="18">
        <f t="shared" si="7"/>
        <v>0</v>
      </c>
      <c r="U177" s="43"/>
      <c r="V177" s="150"/>
      <c r="W177" s="28">
        <f t="shared" si="8"/>
        <v>0</v>
      </c>
    </row>
    <row r="178" spans="1:23" x14ac:dyDescent="0.3">
      <c r="A178" s="18">
        <v>171</v>
      </c>
      <c r="B178" s="21"/>
      <c r="C178" s="75"/>
      <c r="D178" s="43">
        <v>20</v>
      </c>
      <c r="E178" s="43">
        <v>3</v>
      </c>
      <c r="F178" s="80">
        <v>1020</v>
      </c>
      <c r="G178" s="86">
        <v>-103</v>
      </c>
      <c r="H178" s="55" t="s">
        <v>228</v>
      </c>
      <c r="I178" s="23">
        <v>50</v>
      </c>
      <c r="J178" s="43"/>
      <c r="K178" s="43"/>
      <c r="L178" s="23"/>
      <c r="M178" s="145"/>
      <c r="N178" s="23"/>
      <c r="O178" s="145"/>
      <c r="P178" s="135">
        <f t="shared" si="6"/>
        <v>0</v>
      </c>
      <c r="Q178" s="23" t="s">
        <v>39</v>
      </c>
      <c r="R178" s="23"/>
      <c r="S178" s="23"/>
      <c r="T178" s="18">
        <f t="shared" si="7"/>
        <v>0</v>
      </c>
      <c r="U178" s="43"/>
      <c r="V178" s="150"/>
      <c r="W178" s="28">
        <f t="shared" si="8"/>
        <v>0</v>
      </c>
    </row>
    <row r="179" spans="1:23" x14ac:dyDescent="0.3">
      <c r="A179" s="18">
        <v>172</v>
      </c>
      <c r="B179" s="21"/>
      <c r="C179" s="75"/>
      <c r="D179" s="43">
        <v>20</v>
      </c>
      <c r="E179" s="43">
        <v>4</v>
      </c>
      <c r="F179" s="80">
        <v>1020</v>
      </c>
      <c r="G179" s="86">
        <v>-104</v>
      </c>
      <c r="H179" s="55" t="s">
        <v>229</v>
      </c>
      <c r="I179" s="23"/>
      <c r="J179" s="43"/>
      <c r="K179" s="43"/>
      <c r="L179" s="23"/>
      <c r="M179" s="145"/>
      <c r="N179" s="23"/>
      <c r="O179" s="145"/>
      <c r="P179" s="135">
        <f t="shared" si="6"/>
        <v>0</v>
      </c>
      <c r="Q179" s="23" t="s">
        <v>39</v>
      </c>
      <c r="R179" s="23"/>
      <c r="S179" s="23"/>
      <c r="T179" s="18">
        <f t="shared" si="7"/>
        <v>0</v>
      </c>
      <c r="U179" s="43"/>
      <c r="V179" s="150"/>
      <c r="W179" s="28">
        <f t="shared" si="8"/>
        <v>0</v>
      </c>
    </row>
    <row r="180" spans="1:23" x14ac:dyDescent="0.3">
      <c r="A180" s="18">
        <v>173</v>
      </c>
      <c r="B180" s="21"/>
      <c r="C180" s="75"/>
      <c r="D180" s="43">
        <v>20</v>
      </c>
      <c r="E180" s="43">
        <v>5</v>
      </c>
      <c r="F180" s="80">
        <v>1020</v>
      </c>
      <c r="G180" s="95" t="s">
        <v>47</v>
      </c>
      <c r="H180" s="55" t="s">
        <v>155</v>
      </c>
      <c r="I180" s="23"/>
      <c r="J180" s="43"/>
      <c r="K180" s="43"/>
      <c r="L180" s="23"/>
      <c r="M180" s="145"/>
      <c r="N180" s="23"/>
      <c r="O180" s="145"/>
      <c r="P180" s="135">
        <f t="shared" si="6"/>
        <v>0</v>
      </c>
      <c r="Q180" s="23" t="s">
        <v>39</v>
      </c>
      <c r="R180" s="23"/>
      <c r="S180" s="23"/>
      <c r="T180" s="18">
        <f t="shared" si="7"/>
        <v>0</v>
      </c>
      <c r="U180" s="43"/>
      <c r="V180" s="150"/>
      <c r="W180" s="28">
        <f t="shared" si="8"/>
        <v>0</v>
      </c>
    </row>
    <row r="181" spans="1:23" x14ac:dyDescent="0.3">
      <c r="A181" s="18">
        <v>175</v>
      </c>
      <c r="B181" s="21"/>
      <c r="C181" s="75"/>
      <c r="D181" s="43">
        <v>20</v>
      </c>
      <c r="E181" s="43">
        <v>6</v>
      </c>
      <c r="F181" s="80">
        <v>1020</v>
      </c>
      <c r="G181" s="86">
        <v>-107</v>
      </c>
      <c r="H181" s="55" t="s">
        <v>157</v>
      </c>
      <c r="I181" s="23"/>
      <c r="J181" s="43"/>
      <c r="K181" s="43"/>
      <c r="L181" s="23"/>
      <c r="M181" s="145"/>
      <c r="N181" s="23"/>
      <c r="O181" s="145"/>
      <c r="P181" s="135">
        <f t="shared" si="6"/>
        <v>0</v>
      </c>
      <c r="Q181" s="23" t="s">
        <v>39</v>
      </c>
      <c r="R181" s="23"/>
      <c r="S181" s="23"/>
      <c r="T181" s="18">
        <f t="shared" si="7"/>
        <v>0</v>
      </c>
      <c r="U181" s="43"/>
      <c r="V181" s="150"/>
      <c r="W181" s="28">
        <f t="shared" si="8"/>
        <v>0</v>
      </c>
    </row>
    <row r="182" spans="1:23" x14ac:dyDescent="0.3">
      <c r="A182" s="18">
        <v>176</v>
      </c>
      <c r="B182" s="21"/>
      <c r="C182" s="75"/>
      <c r="D182" s="43">
        <v>20</v>
      </c>
      <c r="E182" s="43">
        <v>7</v>
      </c>
      <c r="F182" s="80">
        <v>1020</v>
      </c>
      <c r="G182" s="86">
        <v>-108</v>
      </c>
      <c r="H182" s="55" t="s">
        <v>168</v>
      </c>
      <c r="I182" s="23"/>
      <c r="J182" s="43"/>
      <c r="K182" s="43"/>
      <c r="L182" s="23"/>
      <c r="M182" s="145"/>
      <c r="N182" s="23"/>
      <c r="O182" s="145"/>
      <c r="P182" s="135">
        <f t="shared" si="6"/>
        <v>0</v>
      </c>
      <c r="Q182" s="23" t="s">
        <v>39</v>
      </c>
      <c r="R182" s="23"/>
      <c r="S182" s="23"/>
      <c r="T182" s="18">
        <f t="shared" si="7"/>
        <v>0</v>
      </c>
      <c r="U182" s="43"/>
      <c r="V182" s="150"/>
      <c r="W182" s="28">
        <f t="shared" si="8"/>
        <v>0</v>
      </c>
    </row>
    <row r="183" spans="1:23" x14ac:dyDescent="0.3">
      <c r="A183" s="18">
        <v>177</v>
      </c>
      <c r="B183" s="21"/>
      <c r="C183" s="75"/>
      <c r="D183" s="43">
        <v>20</v>
      </c>
      <c r="E183" s="43">
        <v>8</v>
      </c>
      <c r="F183" s="80">
        <v>1020</v>
      </c>
      <c r="G183" s="86">
        <v>-109</v>
      </c>
      <c r="H183" s="55" t="s">
        <v>158</v>
      </c>
      <c r="I183" s="23"/>
      <c r="J183" s="43"/>
      <c r="K183" s="43"/>
      <c r="L183" s="23"/>
      <c r="M183" s="145"/>
      <c r="N183" s="23"/>
      <c r="O183" s="145"/>
      <c r="P183" s="135">
        <f t="shared" si="6"/>
        <v>0</v>
      </c>
      <c r="Q183" s="23" t="s">
        <v>39</v>
      </c>
      <c r="R183" s="23"/>
      <c r="S183" s="23"/>
      <c r="T183" s="18">
        <f t="shared" si="7"/>
        <v>0</v>
      </c>
      <c r="U183" s="43"/>
      <c r="V183" s="150"/>
      <c r="W183" s="28">
        <f t="shared" si="8"/>
        <v>0</v>
      </c>
    </row>
    <row r="184" spans="1:23" ht="27" x14ac:dyDescent="0.3">
      <c r="A184" s="18">
        <v>140</v>
      </c>
      <c r="B184" s="21"/>
      <c r="C184" s="75"/>
      <c r="D184" s="43">
        <v>20</v>
      </c>
      <c r="E184" s="43">
        <v>9</v>
      </c>
      <c r="F184" s="80">
        <v>1016</v>
      </c>
      <c r="G184" s="86" t="s">
        <v>47</v>
      </c>
      <c r="H184" s="55" t="s">
        <v>230</v>
      </c>
      <c r="I184" s="23">
        <v>20</v>
      </c>
      <c r="J184" s="43"/>
      <c r="K184" s="43"/>
      <c r="L184" s="23"/>
      <c r="M184" s="145">
        <v>22</v>
      </c>
      <c r="N184" s="23"/>
      <c r="O184" s="145"/>
      <c r="P184" s="135">
        <f t="shared" si="6"/>
        <v>22</v>
      </c>
      <c r="Q184" s="23" t="s">
        <v>39</v>
      </c>
      <c r="R184" s="52"/>
      <c r="S184" s="23"/>
      <c r="T184" s="18">
        <f t="shared" si="7"/>
        <v>22</v>
      </c>
      <c r="U184" s="43"/>
      <c r="V184" s="150"/>
      <c r="W184" s="28">
        <f t="shared" si="8"/>
        <v>0</v>
      </c>
    </row>
    <row r="185" spans="1:23" x14ac:dyDescent="0.3">
      <c r="A185" s="18">
        <v>148</v>
      </c>
      <c r="B185" s="21"/>
      <c r="C185" s="75"/>
      <c r="D185" s="43">
        <v>20</v>
      </c>
      <c r="E185" s="43">
        <v>10</v>
      </c>
      <c r="F185" s="80">
        <v>1016</v>
      </c>
      <c r="G185" s="86">
        <v>-113</v>
      </c>
      <c r="H185" s="55" t="s">
        <v>146</v>
      </c>
      <c r="I185" s="23">
        <v>30</v>
      </c>
      <c r="J185" s="43"/>
      <c r="K185" s="43"/>
      <c r="L185" s="23"/>
      <c r="M185" s="145"/>
      <c r="N185" s="23"/>
      <c r="O185" s="145"/>
      <c r="P185" s="135">
        <f t="shared" si="6"/>
        <v>0</v>
      </c>
      <c r="Q185" s="23" t="s">
        <v>39</v>
      </c>
      <c r="R185" s="52"/>
      <c r="S185" s="52"/>
      <c r="T185" s="18">
        <f t="shared" si="7"/>
        <v>0</v>
      </c>
      <c r="U185" s="43"/>
      <c r="V185" s="150"/>
      <c r="W185" s="28">
        <f t="shared" si="8"/>
        <v>0</v>
      </c>
    </row>
    <row r="186" spans="1:23" x14ac:dyDescent="0.3">
      <c r="A186" s="18">
        <v>179</v>
      </c>
      <c r="B186" s="15">
        <v>21</v>
      </c>
      <c r="C186" s="76" t="s">
        <v>159</v>
      </c>
      <c r="D186" s="27">
        <v>21</v>
      </c>
      <c r="E186" s="27">
        <v>0</v>
      </c>
      <c r="F186" s="82"/>
      <c r="G186" s="87"/>
      <c r="H186" s="59"/>
      <c r="I186" s="94"/>
      <c r="J186" s="27">
        <f>SUM(I187:I188)</f>
        <v>45</v>
      </c>
      <c r="K186" s="27">
        <f>+J186</f>
        <v>45</v>
      </c>
      <c r="L186" s="24" t="s">
        <v>31</v>
      </c>
      <c r="M186" s="145"/>
      <c r="N186" s="24"/>
      <c r="O186" s="145"/>
      <c r="P186" s="135">
        <f t="shared" si="6"/>
        <v>0</v>
      </c>
      <c r="Q186" s="24"/>
      <c r="R186" s="24"/>
      <c r="S186" s="24"/>
      <c r="T186" s="18">
        <f t="shared" si="7"/>
        <v>0</v>
      </c>
      <c r="U186" s="27">
        <f>SUM(T187:T188)</f>
        <v>0</v>
      </c>
      <c r="V186" s="150"/>
      <c r="W186" s="136">
        <f t="shared" si="8"/>
        <v>45</v>
      </c>
    </row>
    <row r="187" spans="1:23" x14ac:dyDescent="0.3">
      <c r="A187" s="18">
        <v>180</v>
      </c>
      <c r="B187" s="21"/>
      <c r="C187" s="75"/>
      <c r="D187" s="43">
        <v>21</v>
      </c>
      <c r="E187" s="43">
        <v>1</v>
      </c>
      <c r="F187" s="80">
        <v>1021</v>
      </c>
      <c r="G187" s="86" t="s">
        <v>120</v>
      </c>
      <c r="H187" s="55" t="s">
        <v>231</v>
      </c>
      <c r="I187" s="23">
        <v>25</v>
      </c>
      <c r="J187" s="43"/>
      <c r="K187" s="43"/>
      <c r="L187" s="23"/>
      <c r="M187" s="145"/>
      <c r="N187" s="23"/>
      <c r="O187" s="145"/>
      <c r="P187" s="135">
        <f t="shared" si="6"/>
        <v>0</v>
      </c>
      <c r="Q187" s="23" t="s">
        <v>111</v>
      </c>
      <c r="R187" s="23"/>
      <c r="S187" s="23"/>
      <c r="T187" s="18">
        <f t="shared" si="7"/>
        <v>0</v>
      </c>
      <c r="U187" s="43"/>
      <c r="V187" s="150"/>
      <c r="W187" s="28">
        <f t="shared" si="8"/>
        <v>0</v>
      </c>
    </row>
    <row r="188" spans="1:23" x14ac:dyDescent="0.3">
      <c r="A188" s="18"/>
      <c r="B188" s="21"/>
      <c r="C188" s="75"/>
      <c r="D188" s="43">
        <v>21</v>
      </c>
      <c r="E188" s="43">
        <v>2</v>
      </c>
      <c r="F188" s="80">
        <v>1021</v>
      </c>
      <c r="G188" s="86" t="s">
        <v>137</v>
      </c>
      <c r="H188" s="55" t="s">
        <v>232</v>
      </c>
      <c r="I188" s="23">
        <v>20</v>
      </c>
      <c r="J188" s="43"/>
      <c r="K188" s="43"/>
      <c r="L188" s="23"/>
      <c r="M188" s="145"/>
      <c r="N188" s="23"/>
      <c r="O188" s="145"/>
      <c r="P188" s="135">
        <f t="shared" si="6"/>
        <v>0</v>
      </c>
      <c r="Q188" s="23" t="s">
        <v>111</v>
      </c>
      <c r="R188" s="23"/>
      <c r="S188" s="23"/>
      <c r="T188" s="18">
        <f t="shared" si="7"/>
        <v>0</v>
      </c>
      <c r="U188" s="43"/>
      <c r="V188" s="150"/>
      <c r="W188" s="28">
        <f t="shared" si="8"/>
        <v>0</v>
      </c>
    </row>
    <row r="189" spans="1:23" x14ac:dyDescent="0.3">
      <c r="A189" s="18">
        <v>182</v>
      </c>
      <c r="B189" s="15">
        <v>22</v>
      </c>
      <c r="C189" s="76" t="s">
        <v>160</v>
      </c>
      <c r="D189" s="27">
        <v>22</v>
      </c>
      <c r="E189" s="27">
        <v>0</v>
      </c>
      <c r="F189" s="93"/>
      <c r="G189" s="83"/>
      <c r="H189" s="99"/>
      <c r="I189" s="94"/>
      <c r="J189" s="27">
        <f>SUM(I190)</f>
        <v>40</v>
      </c>
      <c r="K189" s="27">
        <f>+J189</f>
        <v>40</v>
      </c>
      <c r="L189" s="24" t="s">
        <v>31</v>
      </c>
      <c r="M189" s="145"/>
      <c r="N189" s="24"/>
      <c r="O189" s="145"/>
      <c r="P189" s="135">
        <f t="shared" si="6"/>
        <v>0</v>
      </c>
      <c r="Q189" s="24"/>
      <c r="R189" s="24"/>
      <c r="S189" s="24"/>
      <c r="T189" s="18">
        <f t="shared" si="7"/>
        <v>0</v>
      </c>
      <c r="U189" s="27">
        <f>SUM(T190)</f>
        <v>0</v>
      </c>
      <c r="V189" s="150"/>
      <c r="W189" s="136">
        <f t="shared" si="8"/>
        <v>40</v>
      </c>
    </row>
    <row r="190" spans="1:23" ht="27" x14ac:dyDescent="0.3">
      <c r="A190" s="18">
        <v>183</v>
      </c>
      <c r="B190" s="21"/>
      <c r="C190" s="75"/>
      <c r="D190" s="43">
        <v>22</v>
      </c>
      <c r="E190" s="43">
        <v>1</v>
      </c>
      <c r="F190" s="80">
        <v>1022</v>
      </c>
      <c r="G190" s="81">
        <v>-100</v>
      </c>
      <c r="H190" s="55" t="s">
        <v>175</v>
      </c>
      <c r="I190" s="23">
        <v>40</v>
      </c>
      <c r="J190" s="43"/>
      <c r="K190" s="43"/>
      <c r="L190" s="23"/>
      <c r="M190" s="145"/>
      <c r="N190" s="23"/>
      <c r="O190" s="145"/>
      <c r="P190" s="135">
        <f t="shared" si="6"/>
        <v>0</v>
      </c>
      <c r="Q190" s="23" t="s">
        <v>126</v>
      </c>
      <c r="R190" s="23"/>
      <c r="S190" s="23"/>
      <c r="T190" s="18">
        <f t="shared" si="7"/>
        <v>0</v>
      </c>
      <c r="U190" s="43"/>
      <c r="V190" s="150"/>
      <c r="W190" s="28">
        <f t="shared" si="8"/>
        <v>0</v>
      </c>
    </row>
    <row r="191" spans="1:23" ht="16.2" thickBot="1" x14ac:dyDescent="0.35">
      <c r="A191" s="1">
        <v>184</v>
      </c>
      <c r="F191" s="30"/>
      <c r="G191" s="96"/>
      <c r="H191" s="100"/>
      <c r="I191" s="28">
        <f>SUM(I21:I190)</f>
        <v>2705</v>
      </c>
      <c r="J191" s="28">
        <f>SUM(J21:J190)</f>
        <v>2705</v>
      </c>
      <c r="K191" s="153">
        <f>SUM(J21:J190)</f>
        <v>2705</v>
      </c>
      <c r="L191" s="97"/>
      <c r="M191" s="28">
        <f>SUM(M21:M190)</f>
        <v>492</v>
      </c>
      <c r="N191" s="97"/>
      <c r="O191" s="25"/>
      <c r="P191" s="34"/>
      <c r="Q191" s="28"/>
      <c r="R191" s="25"/>
      <c r="S191" s="23"/>
      <c r="T191" s="17"/>
      <c r="U191" s="152"/>
      <c r="V191" s="28">
        <f>SUM(V21:V190)</f>
        <v>519</v>
      </c>
      <c r="W191" s="28">
        <f>SUM(W21:W190)</f>
        <v>2705</v>
      </c>
    </row>
    <row r="192" spans="1:23" ht="16.2" thickBot="1" x14ac:dyDescent="0.35">
      <c r="F192" s="30"/>
      <c r="G192" s="35" t="s">
        <v>161</v>
      </c>
      <c r="H192" s="101"/>
      <c r="I192" s="23" t="s">
        <v>176</v>
      </c>
      <c r="J192" s="23" t="s">
        <v>177</v>
      </c>
      <c r="K192" s="23" t="s">
        <v>178</v>
      </c>
      <c r="L192" s="23"/>
      <c r="M192" s="148">
        <v>44583</v>
      </c>
      <c r="N192" s="23"/>
      <c r="O192" s="148"/>
      <c r="P192" s="78"/>
      <c r="Q192" s="78"/>
      <c r="R192" s="25"/>
      <c r="S192" s="23"/>
      <c r="T192" s="17"/>
    </row>
    <row r="193" spans="3:18" x14ac:dyDescent="0.3">
      <c r="H193" s="102" t="s">
        <v>162</v>
      </c>
      <c r="O193" s="146"/>
      <c r="P193" s="1"/>
      <c r="Q193" s="1"/>
    </row>
    <row r="194" spans="3:18" x14ac:dyDescent="0.3">
      <c r="C194" s="3" t="s">
        <v>294</v>
      </c>
      <c r="F194">
        <f>+V191</f>
        <v>519</v>
      </c>
      <c r="H194" s="103" t="s">
        <v>163</v>
      </c>
      <c r="O194" s="147"/>
      <c r="P194" s="39"/>
      <c r="Q194" s="39"/>
      <c r="R194" s="40"/>
    </row>
    <row r="195" spans="3:18" ht="16.2" thickBot="1" x14ac:dyDescent="0.35">
      <c r="H195" s="104"/>
    </row>
  </sheetData>
  <autoFilter ref="F20:S192" xr:uid="{C13E79B2-EAFA-49FC-8520-31DBD54B7913}"/>
  <printOptions horizontalCentered="1" gridLines="1"/>
  <pageMargins left="0.3" right="0.3" top="1.25" bottom="0.5" header="0.75" footer="0.25"/>
  <pageSetup scale="77" orientation="landscape" r:id="rId1"/>
  <headerFooter alignWithMargins="0">
    <oddHeader>&amp;LFile:  &amp;F&amp;C
&amp;"Arial,Bold"&amp;14Tab:  &amp;A&amp;"Arial,Regular"&amp;10
Report Name:  TRACING LIST FOR 2022 -- Sorted by Toy Number&amp;R&amp;P of &amp;N</oddHeader>
    <oddFooter>&amp;LPath:  &amp;Z&amp;F&amp;C
&amp;R
&amp;D</oddFooter>
  </headerFooter>
  <rowBreaks count="1" manualBreakCount="1">
    <brk id="18" max="16383" man="1"/>
  </rowBreaks>
  <legacy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13D91-76AE-4B85-AEF8-4C6381D7C262}">
  <sheetPr codeName="Sheet44">
    <tabColor rgb="FFFF0000"/>
  </sheetPr>
  <dimension ref="A1"/>
  <sheetViews>
    <sheetView workbookViewId="0">
      <selection activeCell="L38" sqref="L38"/>
    </sheetView>
  </sheetViews>
  <sheetFormatPr defaultRowHeight="13.2" x14ac:dyDescent="0.25"/>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5F25935-510E-46A6-9635-9948C0AE02F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51</vt:i4>
      </vt:variant>
      <vt:variant>
        <vt:lpstr>Named Ranges</vt:lpstr>
      </vt:variant>
      <vt:variant>
        <vt:i4>35</vt:i4>
      </vt:variant>
    </vt:vector>
  </HeadingPairs>
  <TitlesOfParts>
    <vt:vector size="86" baseType="lpstr">
      <vt:lpstr>Table of Contents</vt:lpstr>
      <vt:lpstr>Source Info</vt:lpstr>
      <vt:lpstr>MANAGEMENT</vt:lpstr>
      <vt:lpstr>2025 -TOY PROGRAM MGT SYS</vt:lpstr>
      <vt:lpstr>TOYS COUNT ITD</vt:lpstr>
      <vt:lpstr>scratchpad</vt:lpstr>
      <vt:lpstr>2024 -TOY PROGRAM MGT SYS</vt:lpstr>
      <vt:lpstr>revised CRITTERS MGT SYS (2024)</vt:lpstr>
      <vt:lpstr>previous CRITTERS MGT SYS</vt:lpstr>
      <vt:lpstr>old LOVE BUG MGT SYS</vt:lpstr>
      <vt:lpstr>GAV MGT SYS</vt:lpstr>
      <vt:lpstr>TOY seeds list</vt:lpstr>
      <vt:lpstr>2022 - Drwg No Sort</vt:lpstr>
      <vt:lpstr>TRACING</vt:lpstr>
      <vt:lpstr>2024 TRACING RECORDS</vt:lpstr>
      <vt:lpstr>Stock for 1 inch toys - 2025</vt:lpstr>
      <vt:lpstr>Tracing Request Forms(15)</vt:lpstr>
      <vt:lpstr>Tracing Request (4)</vt:lpstr>
      <vt:lpstr>Tracing Request (four forms)</vt:lpstr>
      <vt:lpstr>Tracing Request (two forms)</vt:lpstr>
      <vt:lpstr>INVENTORY CONTROL</vt:lpstr>
      <vt:lpstr>INVENTORY LOG SHEET</vt:lpstr>
      <vt:lpstr>New Toys for 2023-24</vt:lpstr>
      <vt:lpstr>AHT</vt:lpstr>
      <vt:lpstr>AHT rev 2</vt:lpstr>
      <vt:lpstr>PARTS</vt:lpstr>
      <vt:lpstr>Parts Fab Workshops (2)</vt:lpstr>
      <vt:lpstr>WHEELS COUNT - Plan - 2021 (2)</vt:lpstr>
      <vt:lpstr>WHEEL PRICING ANALYSIS 2013</vt:lpstr>
      <vt:lpstr>WOOD PARTS INVENTORY 2024</vt:lpstr>
      <vt:lpstr>WHEELS COUNT - Plan - 2024</vt:lpstr>
      <vt:lpstr>DISTRIBUTION DAY</vt:lpstr>
      <vt:lpstr>Toy Count Summary 2025</vt:lpstr>
      <vt:lpstr>2024 Need Dates_Addresses</vt:lpstr>
      <vt:lpstr>Oranizations List</vt:lpstr>
      <vt:lpstr>Distribution Details</vt:lpstr>
      <vt:lpstr>Toy Pick Lists for printing</vt:lpstr>
      <vt:lpstr>LABELS FOR 1ST BOXES</vt:lpstr>
      <vt:lpstr>LABELS FOR XX BOXES - 4</vt:lpstr>
      <vt:lpstr>Pics for Labels</vt:lpstr>
      <vt:lpstr>Order for Toy Picks</vt:lpstr>
      <vt:lpstr>TAGS for TABLES</vt:lpstr>
      <vt:lpstr>Box Counts</vt:lpstr>
      <vt:lpstr>Toy Count Summary 2024</vt:lpstr>
      <vt:lpstr>Delivery Checklist 2024</vt:lpstr>
      <vt:lpstr>Packing Day Checklist</vt:lpstr>
      <vt:lpstr>Packing Day Job Assignments</vt:lpstr>
      <vt:lpstr>2020 Toy Recipients</vt:lpstr>
      <vt:lpstr> Final Checklist 2023</vt:lpstr>
      <vt:lpstr>Changes caused by Leftovers</vt:lpstr>
      <vt:lpstr>END OF WORKSHEET</vt:lpstr>
      <vt:lpstr>datatable</vt:lpstr>
      <vt:lpstr>'2022 - Drwg No Sort'!Print_Area</vt:lpstr>
      <vt:lpstr>'2024 Need Dates_Addresses'!Print_Area</vt:lpstr>
      <vt:lpstr>'2024 -TOY PROGRAM MGT SYS'!Print_Area</vt:lpstr>
      <vt:lpstr>'2024 TRACING RECORDS'!Print_Area</vt:lpstr>
      <vt:lpstr>'2025 -TOY PROGRAM MGT SYS'!Print_Area</vt:lpstr>
      <vt:lpstr>'AHT rev 2'!Print_Area</vt:lpstr>
      <vt:lpstr>'Box Counts'!Print_Area</vt:lpstr>
      <vt:lpstr>'Changes caused by Leftovers'!Print_Area</vt:lpstr>
      <vt:lpstr>'Distribution Details'!Print_Area</vt:lpstr>
      <vt:lpstr>'LABELS FOR 1ST BOXES'!Print_Area</vt:lpstr>
      <vt:lpstr>'LABELS FOR XX BOXES - 4'!Print_Area</vt:lpstr>
      <vt:lpstr>'New Toys for 2023-24'!Print_Area</vt:lpstr>
      <vt:lpstr>'Order for Toy Picks'!Print_Area</vt:lpstr>
      <vt:lpstr>'Parts Fab Workshops (2)'!Print_Area</vt:lpstr>
      <vt:lpstr>'previous CRITTERS MGT SYS'!Print_Area</vt:lpstr>
      <vt:lpstr>'revised CRITTERS MGT SYS (2024)'!Print_Area</vt:lpstr>
      <vt:lpstr>'Table of Contents'!Print_Area</vt:lpstr>
      <vt:lpstr>'TAGS for TABLES'!Print_Area</vt:lpstr>
      <vt:lpstr>'Toy Pick Lists for printing'!Print_Area</vt:lpstr>
      <vt:lpstr>'TOYS COUNT ITD'!Print_Area</vt:lpstr>
      <vt:lpstr>'2022 - Drwg No Sort'!Print_Titles</vt:lpstr>
      <vt:lpstr>'2024 Need Dates_Addresses'!Print_Titles</vt:lpstr>
      <vt:lpstr>'2024 -TOY PROGRAM MGT SYS'!Print_Titles</vt:lpstr>
      <vt:lpstr>'2024 TRACING RECORDS'!Print_Titles</vt:lpstr>
      <vt:lpstr>'2025 -TOY PROGRAM MGT SYS'!Print_Titles</vt:lpstr>
      <vt:lpstr>'Changes caused by Leftovers'!Print_Titles</vt:lpstr>
      <vt:lpstr>'Parts Fab Workshops (2)'!Print_Titles</vt:lpstr>
      <vt:lpstr>'previous CRITTERS MGT SYS'!Print_Titles</vt:lpstr>
      <vt:lpstr>'revised CRITTERS MGT SYS (2024)'!Print_Titles</vt:lpstr>
      <vt:lpstr>'Table of Contents'!Print_Titles</vt:lpstr>
      <vt:lpstr>'Toy Count Summary 2024'!Print_Titles</vt:lpstr>
      <vt:lpstr>'Toy Count Summary 2025'!Print_Titles</vt:lpstr>
      <vt:lpstr>'Toy Pick Lists for printing'!Print_Titles</vt:lpstr>
      <vt:lpstr>'TOY seeds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Master file for Toy Distribution 2022</dc:title>
  <dc:creator>BOB B</dc:creator>
  <cp:lastModifiedBy>B W BUCHANAN</cp:lastModifiedBy>
  <cp:lastPrinted>2025-08-29T20:45:01Z</cp:lastPrinted>
  <dcterms:created xsi:type="dcterms:W3CDTF">2022-01-06T19:53:28Z</dcterms:created>
  <dcterms:modified xsi:type="dcterms:W3CDTF">2025-09-21T04:01:18Z</dcterms:modified>
</cp:coreProperties>
</file>